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in\OneDrive\Plocha\"/>
    </mc:Choice>
  </mc:AlternateContent>
  <bookViews>
    <workbookView xWindow="0" yWindow="0" windowWidth="0" windowHeight="0"/>
  </bookViews>
  <sheets>
    <sheet name="Rekapitulace stavby" sheetId="1" r:id="rId1"/>
    <sheet name="SO.01 - Jímací objekty vr..." sheetId="2" r:id="rId2"/>
    <sheet name="SO.01.02 - Napájecí a sdě..." sheetId="3" r:id="rId3"/>
    <sheet name="SO.01.03 - Potrubní přípojky" sheetId="4" r:id="rId4"/>
    <sheet name="SO.01.04 - Přeložka horko..." sheetId="5" r:id="rId5"/>
    <sheet name="SO.01.05 - Krenotechnika" sheetId="6" r:id="rId6"/>
    <sheet name="SO.01.06 - Vedlejší rozpo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'SO.01 - Jímací objekty vr...'!$C$102:$K$630</definedName>
    <definedName name="_xlnm.Print_Area" localSheetId="1">'SO.01 - Jímací objekty vr...'!$C$4:$J$39,'SO.01 - Jímací objekty vr...'!$C$45:$J$84,'SO.01 - Jímací objekty vr...'!$C$90:$K$630</definedName>
    <definedName name="_xlnm.Print_Titles" localSheetId="1">'SO.01 - Jímací objekty vr...'!$102:$102</definedName>
    <definedName name="_xlnm._FilterDatabase" localSheetId="2" hidden="1">'SO.01.02 - Napájecí a sdě...'!$C$85:$K$280</definedName>
    <definedName name="_xlnm.Print_Area" localSheetId="2">'SO.01.02 - Napájecí a sdě...'!$C$4:$J$39,'SO.01.02 - Napájecí a sdě...'!$C$45:$J$67,'SO.01.02 - Napájecí a sdě...'!$C$73:$K$280</definedName>
    <definedName name="_xlnm.Print_Titles" localSheetId="2">'SO.01.02 - Napájecí a sdě...'!$85:$85</definedName>
    <definedName name="_xlnm._FilterDatabase" localSheetId="3" hidden="1">'SO.01.03 - Potrubní přípojky'!$C$88:$K$150</definedName>
    <definedName name="_xlnm.Print_Area" localSheetId="3">'SO.01.03 - Potrubní přípojky'!$C$4:$J$39,'SO.01.03 - Potrubní přípojky'!$C$45:$J$70,'SO.01.03 - Potrubní přípojky'!$C$76:$K$150</definedName>
    <definedName name="_xlnm.Print_Titles" localSheetId="3">'SO.01.03 - Potrubní přípojky'!$88:$88</definedName>
    <definedName name="_xlnm._FilterDatabase" localSheetId="4" hidden="1">'SO.01.04 - Přeložka horko...'!$C$92:$K$162</definedName>
    <definedName name="_xlnm.Print_Area" localSheetId="4">'SO.01.04 - Přeložka horko...'!$C$4:$J$39,'SO.01.04 - Přeložka horko...'!$C$45:$J$74,'SO.01.04 - Přeložka horko...'!$C$80:$K$162</definedName>
    <definedName name="_xlnm.Print_Titles" localSheetId="4">'SO.01.04 - Přeložka horko...'!$92:$92</definedName>
    <definedName name="_xlnm._FilterDatabase" localSheetId="5" hidden="1">'SO.01.05 - Krenotechnika'!$C$87:$K$229</definedName>
    <definedName name="_xlnm.Print_Area" localSheetId="5">'SO.01.05 - Krenotechnika'!$C$4:$J$39,'SO.01.05 - Krenotechnika'!$C$45:$J$69,'SO.01.05 - Krenotechnika'!$C$75:$K$229</definedName>
    <definedName name="_xlnm.Print_Titles" localSheetId="5">'SO.01.05 - Krenotechnika'!$87:$87</definedName>
    <definedName name="_xlnm._FilterDatabase" localSheetId="6" hidden="1">'SO.01.06 - Vedlejší rozpo...'!$C$84:$K$109</definedName>
    <definedName name="_xlnm.Print_Area" localSheetId="6">'SO.01.06 - Vedlejší rozpo...'!$C$4:$J$39,'SO.01.06 - Vedlejší rozpo...'!$C$45:$J$66,'SO.01.06 - Vedlejší rozpo...'!$C$72:$K$109</definedName>
    <definedName name="_xlnm.Print_Titles" localSheetId="6">'SO.01.06 - Vedlejší rozpo...'!$84:$84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08"/>
  <c r="BH108"/>
  <c r="BG108"/>
  <c r="BF108"/>
  <c r="T108"/>
  <c r="T107"/>
  <c r="R108"/>
  <c r="R107"/>
  <c r="P108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T97"/>
  <c r="R98"/>
  <c r="R97"/>
  <c r="P98"/>
  <c r="P97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55"/>
  <c r="J17"/>
  <c r="J12"/>
  <c r="J79"/>
  <c r="E7"/>
  <c r="E48"/>
  <c i="6" r="J37"/>
  <c r="J36"/>
  <c i="1" r="AY59"/>
  <c i="6" r="J35"/>
  <c i="1" r="AX59"/>
  <c i="6"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R123"/>
  <c r="P123"/>
  <c r="BI122"/>
  <c r="BH122"/>
  <c r="BG122"/>
  <c r="BF122"/>
  <c r="T122"/>
  <c r="R122"/>
  <c r="P122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T115"/>
  <c r="R116"/>
  <c r="R115"/>
  <c r="P116"/>
  <c r="P115"/>
  <c r="BI114"/>
  <c r="BH114"/>
  <c r="BG114"/>
  <c r="BF114"/>
  <c r="T114"/>
  <c r="R114"/>
  <c r="P114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48"/>
  <c i="5" r="J37"/>
  <c r="J36"/>
  <c i="1" r="AY58"/>
  <c i="5" r="J35"/>
  <c i="1" r="AX58"/>
  <c i="5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8"/>
  <c r="BH108"/>
  <c r="BG108"/>
  <c r="BF108"/>
  <c r="T108"/>
  <c r="T107"/>
  <c r="R108"/>
  <c r="R107"/>
  <c r="P108"/>
  <c r="P107"/>
  <c r="BI106"/>
  <c r="BH106"/>
  <c r="BG106"/>
  <c r="BF106"/>
  <c r="T106"/>
  <c r="R106"/>
  <c r="P106"/>
  <c r="BI105"/>
  <c r="BH105"/>
  <c r="BG105"/>
  <c r="BF105"/>
  <c r="T105"/>
  <c r="R105"/>
  <c r="P105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T97"/>
  <c r="R98"/>
  <c r="R97"/>
  <c r="P98"/>
  <c r="P97"/>
  <c r="BI96"/>
  <c r="BH96"/>
  <c r="BG96"/>
  <c r="BF96"/>
  <c r="T96"/>
  <c r="T95"/>
  <c r="R96"/>
  <c r="R95"/>
  <c r="P96"/>
  <c r="P95"/>
  <c r="J89"/>
  <c r="F89"/>
  <c r="F87"/>
  <c r="E85"/>
  <c r="J54"/>
  <c r="F54"/>
  <c r="F52"/>
  <c r="E50"/>
  <c r="J24"/>
  <c r="E24"/>
  <c r="J55"/>
  <c r="J23"/>
  <c r="J18"/>
  <c r="E18"/>
  <c r="F90"/>
  <c r="J17"/>
  <c r="J12"/>
  <c r="J87"/>
  <c r="E7"/>
  <c r="E48"/>
  <c i="4" r="J37"/>
  <c r="J36"/>
  <c i="1" r="AY57"/>
  <c i="4" r="J35"/>
  <c i="1" r="AX57"/>
  <c i="4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T98"/>
  <c r="R99"/>
  <c r="R98"/>
  <c r="P99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4"/>
  <c r="F54"/>
  <c r="F52"/>
  <c r="E50"/>
  <c r="J24"/>
  <c r="E24"/>
  <c r="J55"/>
  <c r="J23"/>
  <c r="J18"/>
  <c r="E18"/>
  <c r="F86"/>
  <c r="J17"/>
  <c r="J12"/>
  <c r="J83"/>
  <c r="E7"/>
  <c r="E48"/>
  <c i="3" r="J37"/>
  <c r="J36"/>
  <c i="1" r="AY56"/>
  <c i="3" r="J35"/>
  <c i="1" r="AX56"/>
  <c i="3"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T266"/>
  <c r="R267"/>
  <c r="R266"/>
  <c r="P267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2"/>
  <c r="F80"/>
  <c r="E78"/>
  <c r="J54"/>
  <c r="F54"/>
  <c r="F52"/>
  <c r="E50"/>
  <c r="J24"/>
  <c r="E24"/>
  <c r="J55"/>
  <c r="J23"/>
  <c r="J18"/>
  <c r="E18"/>
  <c r="F55"/>
  <c r="J17"/>
  <c r="J12"/>
  <c r="J52"/>
  <c r="E7"/>
  <c r="E48"/>
  <c i="2" r="J37"/>
  <c r="J36"/>
  <c i="1" r="AY55"/>
  <c i="2" r="J35"/>
  <c i="1" r="AX55"/>
  <c i="2" r="BI629"/>
  <c r="BH629"/>
  <c r="BG629"/>
  <c r="BF629"/>
  <c r="T629"/>
  <c r="T628"/>
  <c r="R629"/>
  <c r="R628"/>
  <c r="P629"/>
  <c r="P628"/>
  <c r="BI624"/>
  <c r="BH624"/>
  <c r="BG624"/>
  <c r="BF624"/>
  <c r="T624"/>
  <c r="R624"/>
  <c r="P624"/>
  <c r="BI621"/>
  <c r="BH621"/>
  <c r="BG621"/>
  <c r="BF621"/>
  <c r="T621"/>
  <c r="R621"/>
  <c r="P621"/>
  <c r="BI617"/>
  <c r="BH617"/>
  <c r="BG617"/>
  <c r="BF617"/>
  <c r="T617"/>
  <c r="R617"/>
  <c r="P617"/>
  <c r="BI613"/>
  <c r="BH613"/>
  <c r="BG613"/>
  <c r="BF613"/>
  <c r="T613"/>
  <c r="R613"/>
  <c r="P613"/>
  <c r="BI609"/>
  <c r="BH609"/>
  <c r="BG609"/>
  <c r="BF609"/>
  <c r="T609"/>
  <c r="R609"/>
  <c r="P609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9"/>
  <c r="BH589"/>
  <c r="BG589"/>
  <c r="BF589"/>
  <c r="T589"/>
  <c r="R589"/>
  <c r="P589"/>
  <c r="BI585"/>
  <c r="BH585"/>
  <c r="BG585"/>
  <c r="BF585"/>
  <c r="T585"/>
  <c r="R585"/>
  <c r="P585"/>
  <c r="BI581"/>
  <c r="BH581"/>
  <c r="BG581"/>
  <c r="BF581"/>
  <c r="T581"/>
  <c r="R581"/>
  <c r="P581"/>
  <c r="BI577"/>
  <c r="BH577"/>
  <c r="BG577"/>
  <c r="BF577"/>
  <c r="T577"/>
  <c r="R577"/>
  <c r="P577"/>
  <c r="BI574"/>
  <c r="BH574"/>
  <c r="BG574"/>
  <c r="BF574"/>
  <c r="T574"/>
  <c r="R574"/>
  <c r="P574"/>
  <c r="BI572"/>
  <c r="BH572"/>
  <c r="BG572"/>
  <c r="BF572"/>
  <c r="T572"/>
  <c r="R572"/>
  <c r="P572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9"/>
  <c r="BH559"/>
  <c r="BG559"/>
  <c r="BF559"/>
  <c r="T559"/>
  <c r="R559"/>
  <c r="P559"/>
  <c r="BI556"/>
  <c r="BH556"/>
  <c r="BG556"/>
  <c r="BF556"/>
  <c r="T556"/>
  <c r="R556"/>
  <c r="P556"/>
  <c r="BI553"/>
  <c r="BH553"/>
  <c r="BG553"/>
  <c r="BF553"/>
  <c r="T553"/>
  <c r="R553"/>
  <c r="P553"/>
  <c r="BI546"/>
  <c r="BH546"/>
  <c r="BG546"/>
  <c r="BF546"/>
  <c r="T546"/>
  <c r="T545"/>
  <c r="R546"/>
  <c r="R545"/>
  <c r="P546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3"/>
  <c r="BH533"/>
  <c r="BG533"/>
  <c r="BF533"/>
  <c r="T533"/>
  <c r="R533"/>
  <c r="P533"/>
  <c r="BI517"/>
  <c r="BH517"/>
  <c r="BG517"/>
  <c r="BF517"/>
  <c r="T517"/>
  <c r="R517"/>
  <c r="P517"/>
  <c r="BI509"/>
  <c r="BH509"/>
  <c r="BG509"/>
  <c r="BF509"/>
  <c r="T509"/>
  <c r="R509"/>
  <c r="P509"/>
  <c r="BI501"/>
  <c r="BH501"/>
  <c r="BG501"/>
  <c r="BF501"/>
  <c r="T501"/>
  <c r="R501"/>
  <c r="P501"/>
  <c r="BI493"/>
  <c r="BH493"/>
  <c r="BG493"/>
  <c r="BF493"/>
  <c r="T493"/>
  <c r="R493"/>
  <c r="P493"/>
  <c r="BI483"/>
  <c r="BH483"/>
  <c r="BG483"/>
  <c r="BF483"/>
  <c r="T483"/>
  <c r="R483"/>
  <c r="P483"/>
  <c r="BI478"/>
  <c r="BH478"/>
  <c r="BG478"/>
  <c r="BF478"/>
  <c r="T478"/>
  <c r="T477"/>
  <c r="R478"/>
  <c r="R477"/>
  <c r="P478"/>
  <c r="P477"/>
  <c r="BI474"/>
  <c r="BH474"/>
  <c r="BG474"/>
  <c r="BF474"/>
  <c r="T474"/>
  <c r="T473"/>
  <c r="R474"/>
  <c r="R473"/>
  <c r="P474"/>
  <c r="P473"/>
  <c r="BI468"/>
  <c r="BH468"/>
  <c r="BG468"/>
  <c r="BF468"/>
  <c r="T468"/>
  <c r="R468"/>
  <c r="P468"/>
  <c r="BI465"/>
  <c r="BH465"/>
  <c r="BG465"/>
  <c r="BF465"/>
  <c r="T465"/>
  <c r="R465"/>
  <c r="P465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0"/>
  <c r="BH450"/>
  <c r="BG450"/>
  <c r="BF450"/>
  <c r="T450"/>
  <c r="R450"/>
  <c r="P450"/>
  <c r="BI446"/>
  <c r="BH446"/>
  <c r="BG446"/>
  <c r="BF446"/>
  <c r="T446"/>
  <c r="R446"/>
  <c r="P446"/>
  <c r="BI443"/>
  <c r="BH443"/>
  <c r="BG443"/>
  <c r="BF443"/>
  <c r="T443"/>
  <c r="R443"/>
  <c r="P443"/>
  <c r="BI439"/>
  <c r="BH439"/>
  <c r="BG439"/>
  <c r="BF439"/>
  <c r="T439"/>
  <c r="R439"/>
  <c r="P439"/>
  <c r="BI430"/>
  <c r="BH430"/>
  <c r="BG430"/>
  <c r="BF430"/>
  <c r="T430"/>
  <c r="R430"/>
  <c r="P430"/>
  <c r="BI427"/>
  <c r="BH427"/>
  <c r="BG427"/>
  <c r="BF427"/>
  <c r="T427"/>
  <c r="R427"/>
  <c r="P427"/>
  <c r="BI423"/>
  <c r="BH423"/>
  <c r="BG423"/>
  <c r="BF423"/>
  <c r="T423"/>
  <c r="R423"/>
  <c r="P423"/>
  <c r="BI420"/>
  <c r="BH420"/>
  <c r="BG420"/>
  <c r="BF420"/>
  <c r="T420"/>
  <c r="R420"/>
  <c r="P420"/>
  <c r="BI418"/>
  <c r="BH418"/>
  <c r="BG418"/>
  <c r="BF418"/>
  <c r="T418"/>
  <c r="R418"/>
  <c r="P418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87"/>
  <c r="BH387"/>
  <c r="BG387"/>
  <c r="BF387"/>
  <c r="T387"/>
  <c r="R387"/>
  <c r="P387"/>
  <c r="BI385"/>
  <c r="BH385"/>
  <c r="BG385"/>
  <c r="BF385"/>
  <c r="T385"/>
  <c r="R385"/>
  <c r="P385"/>
  <c r="BI381"/>
  <c r="BH381"/>
  <c r="BG381"/>
  <c r="BF381"/>
  <c r="T381"/>
  <c r="R381"/>
  <c r="P381"/>
  <c r="BI376"/>
  <c r="BH376"/>
  <c r="BG376"/>
  <c r="BF376"/>
  <c r="T376"/>
  <c r="R376"/>
  <c r="P376"/>
  <c r="BI373"/>
  <c r="BH373"/>
  <c r="BG373"/>
  <c r="BF373"/>
  <c r="T373"/>
  <c r="R373"/>
  <c r="P373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8"/>
  <c r="BH348"/>
  <c r="BG348"/>
  <c r="BF348"/>
  <c r="T348"/>
  <c r="R348"/>
  <c r="P348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6"/>
  <c r="BH336"/>
  <c r="BG336"/>
  <c r="BF336"/>
  <c r="T336"/>
  <c r="R336"/>
  <c r="P336"/>
  <c r="BI334"/>
  <c r="BH334"/>
  <c r="BG334"/>
  <c r="BF334"/>
  <c r="T334"/>
  <c r="R334"/>
  <c r="P334"/>
  <c r="BI327"/>
  <c r="BH327"/>
  <c r="BG327"/>
  <c r="BF327"/>
  <c r="T327"/>
  <c r="R327"/>
  <c r="P327"/>
  <c r="BI320"/>
  <c r="BH320"/>
  <c r="BG320"/>
  <c r="BF320"/>
  <c r="T320"/>
  <c r="R320"/>
  <c r="P320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2"/>
  <c r="BH282"/>
  <c r="BG282"/>
  <c r="BF282"/>
  <c r="T282"/>
  <c r="R282"/>
  <c r="P282"/>
  <c r="BI274"/>
  <c r="BH274"/>
  <c r="BG274"/>
  <c r="BF274"/>
  <c r="T274"/>
  <c r="R274"/>
  <c r="P274"/>
  <c r="BI269"/>
  <c r="BH269"/>
  <c r="BG269"/>
  <c r="BF269"/>
  <c r="T269"/>
  <c r="R269"/>
  <c r="P269"/>
  <c r="BI267"/>
  <c r="BH267"/>
  <c r="BG267"/>
  <c r="BF267"/>
  <c r="T267"/>
  <c r="R267"/>
  <c r="P267"/>
  <c r="BI258"/>
  <c r="BH258"/>
  <c r="BG258"/>
  <c r="BF258"/>
  <c r="T258"/>
  <c r="R258"/>
  <c r="P258"/>
  <c r="BI248"/>
  <c r="BH248"/>
  <c r="BG248"/>
  <c r="BF248"/>
  <c r="T248"/>
  <c r="R248"/>
  <c r="P248"/>
  <c r="BI246"/>
  <c r="BH246"/>
  <c r="BG246"/>
  <c r="BF246"/>
  <c r="T246"/>
  <c r="R246"/>
  <c r="P246"/>
  <c r="BI240"/>
  <c r="BH240"/>
  <c r="BG240"/>
  <c r="BF240"/>
  <c r="T240"/>
  <c r="R240"/>
  <c r="P240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09"/>
  <c r="BH209"/>
  <c r="BG209"/>
  <c r="BF209"/>
  <c r="T209"/>
  <c r="R209"/>
  <c r="P209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75"/>
  <c r="BH175"/>
  <c r="BG175"/>
  <c r="BF175"/>
  <c r="T175"/>
  <c r="R175"/>
  <c r="P175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J99"/>
  <c r="F99"/>
  <c r="F97"/>
  <c r="E95"/>
  <c r="J54"/>
  <c r="F54"/>
  <c r="F52"/>
  <c r="E50"/>
  <c r="J24"/>
  <c r="E24"/>
  <c r="J100"/>
  <c r="J23"/>
  <c r="J18"/>
  <c r="E18"/>
  <c r="F55"/>
  <c r="J17"/>
  <c r="J12"/>
  <c r="J52"/>
  <c r="E7"/>
  <c r="E93"/>
  <c i="1" r="L50"/>
  <c r="AM50"/>
  <c r="AM49"/>
  <c r="L49"/>
  <c r="AM47"/>
  <c r="L47"/>
  <c r="L45"/>
  <c r="L44"/>
  <c i="2" r="J604"/>
  <c r="J348"/>
  <c r="J121"/>
  <c r="BK621"/>
  <c i="3" r="J245"/>
  <c r="BK217"/>
  <c r="J251"/>
  <c r="BK211"/>
  <c r="BK99"/>
  <c i="4" r="BK123"/>
  <c i="5" r="BK108"/>
  <c r="J101"/>
  <c i="6" r="J183"/>
  <c r="BK196"/>
  <c r="J96"/>
  <c i="2" r="BK493"/>
  <c r="J186"/>
  <c r="BK246"/>
  <c r="J153"/>
  <c r="J617"/>
  <c r="BK267"/>
  <c i="3" r="BK265"/>
  <c r="BK145"/>
  <c r="BK133"/>
  <c r="BK159"/>
  <c i="4" r="J117"/>
  <c i="2" r="BK430"/>
  <c r="J600"/>
  <c r="BK307"/>
  <c r="BK226"/>
  <c r="J162"/>
  <c r="J151"/>
  <c i="3" r="J229"/>
  <c r="J279"/>
  <c i="4" r="J106"/>
  <c r="J99"/>
  <c r="J123"/>
  <c i="5" r="BK115"/>
  <c i="6" r="BK132"/>
  <c r="BK189"/>
  <c r="J226"/>
  <c r="J104"/>
  <c i="2" r="J191"/>
  <c r="J203"/>
  <c r="BK311"/>
  <c r="BK209"/>
  <c r="J114"/>
  <c i="3" r="BK241"/>
  <c r="BK157"/>
  <c i="4" r="BK146"/>
  <c r="BK148"/>
  <c r="BK126"/>
  <c r="J109"/>
  <c i="5" r="J130"/>
  <c r="BK122"/>
  <c i="6" r="J209"/>
  <c r="J195"/>
  <c r="BK168"/>
  <c r="J173"/>
  <c r="J210"/>
  <c r="J211"/>
  <c r="BK215"/>
  <c r="J213"/>
  <c r="BK104"/>
  <c i="7" r="BK90"/>
  <c i="2" r="BK348"/>
  <c r="BK369"/>
  <c r="J363"/>
  <c r="BK344"/>
  <c r="J234"/>
  <c r="BK248"/>
  <c r="J267"/>
  <c r="J344"/>
  <c i="3" r="BK181"/>
  <c r="BK101"/>
  <c r="BK239"/>
  <c r="J237"/>
  <c r="BK246"/>
  <c r="J258"/>
  <c r="J167"/>
  <c i="4" r="BK109"/>
  <c r="BK101"/>
  <c r="BK108"/>
  <c i="5" r="BK144"/>
  <c r="BK159"/>
  <c r="J123"/>
  <c i="6" r="BK228"/>
  <c r="BK216"/>
  <c r="BK201"/>
  <c r="BK187"/>
  <c r="J182"/>
  <c r="J212"/>
  <c r="J198"/>
  <c r="J133"/>
  <c r="J206"/>
  <c r="J148"/>
  <c i="2" r="BK443"/>
  <c r="BK376"/>
  <c r="BK134"/>
  <c r="BK151"/>
  <c r="BK230"/>
  <c r="J501"/>
  <c r="J423"/>
  <c r="J465"/>
  <c i="3" r="J260"/>
  <c r="BK278"/>
  <c r="BK191"/>
  <c r="BK153"/>
  <c r="J257"/>
  <c r="J254"/>
  <c r="J249"/>
  <c r="BK93"/>
  <c i="4" r="J104"/>
  <c r="J103"/>
  <c r="J116"/>
  <c i="5" r="J162"/>
  <c r="J111"/>
  <c r="BK124"/>
  <c i="6" r="BK116"/>
  <c r="J93"/>
  <c r="J97"/>
  <c r="J91"/>
  <c r="BK180"/>
  <c r="J199"/>
  <c r="J147"/>
  <c i="7" r="BK88"/>
  <c i="2" r="BK373"/>
  <c r="BK258"/>
  <c r="J165"/>
  <c r="J290"/>
  <c r="J282"/>
  <c r="J393"/>
  <c r="J296"/>
  <c r="J359"/>
  <c i="3" r="J161"/>
  <c r="J141"/>
  <c r="J195"/>
  <c r="BK161"/>
  <c r="BK167"/>
  <c r="BK245"/>
  <c r="BK127"/>
  <c i="4" r="BK122"/>
  <c r="J131"/>
  <c r="BK111"/>
  <c i="5" r="J144"/>
  <c r="J106"/>
  <c r="J96"/>
  <c i="6" r="J151"/>
  <c r="BK185"/>
  <c r="BK195"/>
  <c r="BK202"/>
  <c r="J123"/>
  <c r="BK179"/>
  <c i="7" r="BK103"/>
  <c i="2" r="BK381"/>
  <c r="BK290"/>
  <c r="BK409"/>
  <c r="J450"/>
  <c r="J559"/>
  <c r="J462"/>
  <c r="BK539"/>
  <c r="BK617"/>
  <c r="J188"/>
  <c i="3" r="J123"/>
  <c r="J159"/>
  <c r="J253"/>
  <c r="BK255"/>
  <c r="J242"/>
  <c r="BK254"/>
  <c i="4" r="BK142"/>
  <c r="J122"/>
  <c r="BK105"/>
  <c i="5" r="BK150"/>
  <c r="J147"/>
  <c r="J113"/>
  <c i="6" r="BK211"/>
  <c r="BK105"/>
  <c r="J222"/>
  <c r="J220"/>
  <c r="BK101"/>
  <c r="BK158"/>
  <c r="J150"/>
  <c i="7" r="J105"/>
  <c i="2" r="BK439"/>
  <c r="J396"/>
  <c r="BK478"/>
  <c r="J246"/>
  <c r="BK359"/>
  <c r="J340"/>
  <c r="J307"/>
  <c i="3" r="J151"/>
  <c r="J171"/>
  <c r="BK141"/>
  <c r="J271"/>
  <c r="BK171"/>
  <c r="BK95"/>
  <c r="BK129"/>
  <c i="4" r="J125"/>
  <c r="BK99"/>
  <c r="J145"/>
  <c i="5" r="J135"/>
  <c r="BK138"/>
  <c r="BK140"/>
  <c i="6" r="BK95"/>
  <c r="J190"/>
  <c r="BK146"/>
  <c r="J139"/>
  <c r="BK217"/>
  <c r="BK140"/>
  <c i="7" r="J103"/>
  <c i="2" r="J258"/>
  <c r="BK474"/>
  <c r="BK162"/>
  <c r="BK320"/>
  <c r="J373"/>
  <c i="3" r="J89"/>
  <c r="J259"/>
  <c r="J280"/>
  <c r="J241"/>
  <c r="BK179"/>
  <c i="4" r="J127"/>
  <c i="5" r="BK141"/>
  <c r="J133"/>
  <c i="6" r="BK123"/>
  <c r="J103"/>
  <c r="BK134"/>
  <c r="BK110"/>
  <c i="2" r="J539"/>
  <c r="J334"/>
  <c r="J327"/>
  <c r="J305"/>
  <c r="BK570"/>
  <c r="J381"/>
  <c i="3" r="BK119"/>
  <c r="J165"/>
  <c r="BK103"/>
  <c i="4" r="BK144"/>
  <c i="2" r="BK327"/>
  <c i="1" r="AS54"/>
  <c i="3" r="BK260"/>
  <c r="BK213"/>
  <c r="J95"/>
  <c r="J252"/>
  <c i="4" r="J129"/>
  <c i="5" r="BK98"/>
  <c r="BK149"/>
  <c i="6" r="BK172"/>
  <c r="J181"/>
  <c r="J130"/>
  <c i="2" r="J443"/>
  <c r="BK418"/>
  <c r="BK460"/>
  <c r="J418"/>
  <c r="BK126"/>
  <c i="3" r="J265"/>
  <c r="BK89"/>
  <c r="BK209"/>
  <c i="4" r="BK140"/>
  <c i="2" r="J585"/>
  <c r="J427"/>
  <c r="BK217"/>
  <c r="BK457"/>
  <c r="J574"/>
  <c i="3" r="J263"/>
  <c r="BK137"/>
  <c r="BK253"/>
  <c r="BK111"/>
  <c i="5" r="BK148"/>
  <c r="J139"/>
  <c i="6" r="BK222"/>
  <c r="J205"/>
  <c r="J162"/>
  <c r="BK162"/>
  <c i="2" r="J315"/>
  <c r="J403"/>
  <c r="J577"/>
  <c r="BK147"/>
  <c r="BK604"/>
  <c i="3" r="J223"/>
  <c r="BK149"/>
  <c r="J239"/>
  <c r="BK243"/>
  <c i="4" r="J95"/>
  <c r="BK106"/>
  <c i="5" r="J149"/>
  <c r="BK162"/>
  <c r="J131"/>
  <c r="BK105"/>
  <c i="6" r="J110"/>
  <c r="J191"/>
  <c r="J135"/>
  <c r="BK183"/>
  <c r="BK174"/>
  <c r="J200"/>
  <c r="BK192"/>
  <c i="7" r="J90"/>
  <c i="2" r="J205"/>
  <c r="J566"/>
  <c r="J562"/>
  <c r="J134"/>
  <c r="J420"/>
  <c r="BK446"/>
  <c r="J581"/>
  <c i="3" r="J231"/>
  <c r="J189"/>
  <c r="BK223"/>
  <c r="J163"/>
  <c r="BK135"/>
  <c r="BK123"/>
  <c r="J125"/>
  <c i="4" r="J115"/>
  <c r="BK125"/>
  <c i="5" r="BK114"/>
  <c r="J124"/>
  <c r="J118"/>
  <c r="J136"/>
  <c i="6" r="BK218"/>
  <c r="BK203"/>
  <c r="J189"/>
  <c r="J154"/>
  <c r="BK173"/>
  <c r="BK182"/>
  <c r="J204"/>
  <c r="BK164"/>
  <c r="J185"/>
  <c i="7" r="J98"/>
  <c i="2" r="BK355"/>
  <c r="J226"/>
  <c r="BK483"/>
  <c r="BK585"/>
  <c r="BK600"/>
  <c r="BK191"/>
  <c r="BK613"/>
  <c i="3" r="BK227"/>
  <c r="J256"/>
  <c r="BK271"/>
  <c r="J201"/>
  <c r="J225"/>
  <c r="BK187"/>
  <c r="J153"/>
  <c i="4" r="BK127"/>
  <c r="J134"/>
  <c r="J101"/>
  <c i="5" r="BK126"/>
  <c r="J156"/>
  <c r="BK156"/>
  <c i="6" r="J167"/>
  <c r="BK184"/>
  <c r="BK130"/>
  <c r="J132"/>
  <c r="J215"/>
  <c r="J144"/>
  <c i="7" r="J95"/>
  <c i="2" r="BK234"/>
  <c r="J589"/>
  <c r="J409"/>
  <c r="J572"/>
  <c r="J613"/>
  <c r="J288"/>
  <c r="BK556"/>
  <c i="3" r="BK258"/>
  <c r="J275"/>
  <c r="BK251"/>
  <c r="J187"/>
  <c r="BK219"/>
  <c r="BK275"/>
  <c r="J99"/>
  <c i="4" r="J110"/>
  <c r="BK119"/>
  <c i="5" r="J115"/>
  <c r="BK130"/>
  <c i="6" r="J127"/>
  <c r="J92"/>
  <c r="BK170"/>
  <c r="BK169"/>
  <c r="BK144"/>
  <c r="J143"/>
  <c i="7" r="BK93"/>
  <c i="2" r="BK165"/>
  <c r="BK114"/>
  <c r="J292"/>
  <c r="BK274"/>
  <c r="J336"/>
  <c r="BK175"/>
  <c i="3" r="BK269"/>
  <c r="BK267"/>
  <c r="J103"/>
  <c r="J203"/>
  <c r="J221"/>
  <c r="J119"/>
  <c r="BK163"/>
  <c i="4" r="BK121"/>
  <c r="BK112"/>
  <c r="J97"/>
  <c i="5" r="BK153"/>
  <c r="J157"/>
  <c i="6" r="BK229"/>
  <c r="J217"/>
  <c r="BK136"/>
  <c r="J138"/>
  <c r="BK206"/>
  <c r="J177"/>
  <c i="7" r="J93"/>
  <c i="2" r="J369"/>
  <c r="J224"/>
  <c r="J248"/>
  <c r="J200"/>
  <c r="J609"/>
  <c r="BK450"/>
  <c r="BK592"/>
  <c i="3" r="BK263"/>
  <c r="J273"/>
  <c r="BK177"/>
  <c r="J250"/>
  <c r="BK183"/>
  <c r="BK131"/>
  <c i="4" r="BK150"/>
  <c r="BK110"/>
  <c i="5" r="BK157"/>
  <c r="J161"/>
  <c r="J116"/>
  <c i="6" r="J176"/>
  <c r="J107"/>
  <c r="J168"/>
  <c r="BK118"/>
  <c r="BK127"/>
  <c r="J193"/>
  <c r="J158"/>
  <c i="2" r="J430"/>
  <c r="J541"/>
  <c r="BK546"/>
  <c r="J342"/>
  <c i="3" r="BK203"/>
  <c r="J173"/>
  <c r="BK207"/>
  <c r="J117"/>
  <c i="4" r="BK133"/>
  <c r="J113"/>
  <c r="J96"/>
  <c i="5" r="J114"/>
  <c r="BK123"/>
  <c i="6" r="BK213"/>
  <c r="J161"/>
  <c r="BK198"/>
  <c r="J116"/>
  <c i="2" r="J621"/>
  <c r="BK301"/>
  <c r="BK533"/>
  <c r="BK336"/>
  <c i="3" r="BK155"/>
  <c r="BK221"/>
  <c r="BK257"/>
  <c r="BK109"/>
  <c i="4" r="J92"/>
  <c r="BK138"/>
  <c i="5" r="BK106"/>
  <c r="BK147"/>
  <c r="BK139"/>
  <c i="6" r="BK199"/>
  <c r="BK99"/>
  <c r="BK96"/>
  <c r="J165"/>
  <c r="J146"/>
  <c r="BK176"/>
  <c i="2" r="BK577"/>
  <c r="J460"/>
  <c r="BK420"/>
  <c r="BK398"/>
  <c r="BK574"/>
  <c r="BK562"/>
  <c r="J624"/>
  <c i="3" r="BK276"/>
  <c r="BK237"/>
  <c r="BK256"/>
  <c r="J191"/>
  <c r="BK185"/>
  <c r="BK105"/>
  <c r="BK115"/>
  <c i="4" r="BK104"/>
  <c r="BK97"/>
  <c r="BK95"/>
  <c i="5" r="BK161"/>
  <c r="BK146"/>
  <c r="J140"/>
  <c i="6" r="J214"/>
  <c r="BK200"/>
  <c r="J186"/>
  <c r="J174"/>
  <c r="J137"/>
  <c r="BK103"/>
  <c r="BK100"/>
  <c r="J221"/>
  <c r="BK151"/>
  <c i="7" r="J101"/>
  <c i="2" r="J217"/>
  <c r="J413"/>
  <c r="J406"/>
  <c r="J446"/>
  <c r="BK566"/>
  <c r="J517"/>
  <c r="BK351"/>
  <c i="3" r="J145"/>
  <c r="J185"/>
  <c r="J155"/>
  <c r="J109"/>
  <c r="BK195"/>
  <c r="J139"/>
  <c r="J227"/>
  <c i="4" r="J114"/>
  <c r="J118"/>
  <c r="BK132"/>
  <c i="5" r="J105"/>
  <c r="BK119"/>
  <c i="6" r="BK188"/>
  <c r="BK135"/>
  <c r="J197"/>
  <c r="J170"/>
  <c r="BK160"/>
  <c r="J95"/>
  <c r="BK111"/>
  <c i="2" r="BK465"/>
  <c r="BK141"/>
  <c r="BK124"/>
  <c r="J141"/>
  <c r="J468"/>
  <c r="BK509"/>
  <c r="J230"/>
  <c r="J297"/>
  <c i="3" r="BK231"/>
  <c r="BK165"/>
  <c r="BK107"/>
  <c r="J107"/>
  <c r="BK175"/>
  <c i="4" r="J111"/>
  <c r="J107"/>
  <c r="J141"/>
  <c i="5" r="J159"/>
  <c r="BK152"/>
  <c i="6" r="BK214"/>
  <c r="BK137"/>
  <c r="BK219"/>
  <c r="J229"/>
  <c r="BK221"/>
  <c r="J201"/>
  <c r="J126"/>
  <c i="2" r="BK501"/>
  <c r="J411"/>
  <c r="BK169"/>
  <c r="J158"/>
  <c r="BK118"/>
  <c r="BK468"/>
  <c r="J570"/>
  <c i="3" r="BK169"/>
  <c r="J193"/>
  <c r="J243"/>
  <c r="J129"/>
  <c r="J169"/>
  <c r="J101"/>
  <c i="4" r="J150"/>
  <c r="J133"/>
  <c r="BK114"/>
  <c i="5" r="J145"/>
  <c r="BK151"/>
  <c r="BK137"/>
  <c i="6" r="J175"/>
  <c r="J187"/>
  <c r="J192"/>
  <c r="BK171"/>
  <c r="BK175"/>
  <c r="BK92"/>
  <c i="2" r="J546"/>
  <c r="J493"/>
  <c r="J361"/>
  <c r="BK296"/>
  <c r="BK334"/>
  <c r="BK553"/>
  <c r="J543"/>
  <c r="J474"/>
  <c i="3" r="BK280"/>
  <c r="J211"/>
  <c r="BK197"/>
  <c r="BK113"/>
  <c r="J215"/>
  <c r="BK147"/>
  <c r="BK193"/>
  <c i="4" r="J119"/>
  <c r="BK113"/>
  <c r="J112"/>
  <c i="5" r="BK125"/>
  <c r="BK160"/>
  <c r="BK112"/>
  <c i="6" r="J219"/>
  <c r="BK212"/>
  <c r="BK186"/>
  <c r="BK142"/>
  <c r="BK194"/>
  <c i="7" r="BK98"/>
  <c i="2" r="J183"/>
  <c r="J351"/>
  <c r="BK455"/>
  <c r="J274"/>
  <c r="J301"/>
  <c i="3" r="BK143"/>
  <c r="J147"/>
  <c r="J149"/>
  <c i="4" r="BK117"/>
  <c r="J142"/>
  <c r="BK96"/>
  <c i="5" r="J152"/>
  <c i="6" r="BK226"/>
  <c r="BK159"/>
  <c r="J140"/>
  <c r="BK210"/>
  <c r="J166"/>
  <c i="2" r="J385"/>
  <c r="J106"/>
  <c r="J533"/>
  <c r="BK292"/>
  <c r="J376"/>
  <c i="3" r="J199"/>
  <c r="J131"/>
  <c r="J113"/>
  <c i="4" r="BK116"/>
  <c i="5" r="BK134"/>
  <c r="BK100"/>
  <c r="J112"/>
  <c i="6" r="BK205"/>
  <c r="BK193"/>
  <c r="J131"/>
  <c r="BK107"/>
  <c r="J108"/>
  <c r="BK177"/>
  <c r="BK133"/>
  <c i="7" r="J88"/>
  <c i="2" r="BK110"/>
  <c r="BK224"/>
  <c r="J455"/>
  <c r="J509"/>
  <c r="BK361"/>
  <c r="BK423"/>
  <c i="3" r="BK125"/>
  <c r="BK151"/>
  <c r="J135"/>
  <c r="BK262"/>
  <c r="J179"/>
  <c r="J209"/>
  <c i="4" r="J148"/>
  <c r="BK129"/>
  <c r="J126"/>
  <c i="5" r="BK120"/>
  <c r="J146"/>
  <c i="6" r="BK131"/>
  <c r="BK209"/>
  <c r="J194"/>
  <c r="BK138"/>
  <c r="J101"/>
  <c r="J159"/>
  <c r="BK141"/>
  <c r="J111"/>
  <c i="7" r="BK108"/>
  <c i="2" r="J592"/>
  <c r="J160"/>
  <c r="BK203"/>
  <c r="J124"/>
  <c r="BK315"/>
  <c r="J110"/>
  <c r="BK121"/>
  <c i="3" r="J207"/>
  <c r="J246"/>
  <c r="BK279"/>
  <c r="J276"/>
  <c r="J267"/>
  <c r="BK97"/>
  <c i="4" r="BK131"/>
  <c r="J137"/>
  <c i="5" r="J126"/>
  <c r="J138"/>
  <c r="BK135"/>
  <c r="J98"/>
  <c i="6" r="J149"/>
  <c r="BK126"/>
  <c r="J179"/>
  <c r="BK150"/>
  <c r="J122"/>
  <c r="J178"/>
  <c i="2" r="J556"/>
  <c r="BK403"/>
  <c r="J311"/>
  <c r="BK186"/>
  <c r="BK200"/>
  <c r="J130"/>
  <c r="J147"/>
  <c i="3" r="BK225"/>
  <c r="BK205"/>
  <c r="J133"/>
  <c r="J278"/>
  <c r="J244"/>
  <c r="J181"/>
  <c i="4" r="J132"/>
  <c r="J120"/>
  <c i="5" r="J148"/>
  <c r="J150"/>
  <c r="J155"/>
  <c i="6" r="BK91"/>
  <c r="J114"/>
  <c r="BK143"/>
  <c r="BK165"/>
  <c r="BK149"/>
  <c i="2" r="BK342"/>
  <c r="J175"/>
  <c r="BK589"/>
  <c r="J118"/>
  <c r="BK596"/>
  <c r="J240"/>
  <c r="BK305"/>
  <c r="J320"/>
  <c i="3" r="BK242"/>
  <c r="BK173"/>
  <c r="J269"/>
  <c r="J262"/>
  <c r="BK91"/>
  <c r="J97"/>
  <c i="4" r="BK145"/>
  <c r="J149"/>
  <c i="5" r="BK118"/>
  <c r="BK131"/>
  <c r="BK145"/>
  <c i="6" r="J164"/>
  <c r="J163"/>
  <c r="BK161"/>
  <c r="J157"/>
  <c r="BK119"/>
  <c r="BK148"/>
  <c i="2" r="J269"/>
  <c r="BK130"/>
  <c r="BK396"/>
  <c r="BK427"/>
  <c r="J457"/>
  <c r="BK188"/>
  <c r="J367"/>
  <c i="3" r="J233"/>
  <c r="J111"/>
  <c r="BK139"/>
  <c r="BK244"/>
  <c r="J121"/>
  <c r="J247"/>
  <c r="J105"/>
  <c i="4" r="BK92"/>
  <c r="J146"/>
  <c i="5" r="J151"/>
  <c r="J125"/>
  <c r="J137"/>
  <c i="6" r="BK223"/>
  <c r="BK157"/>
  <c r="J172"/>
  <c r="BK163"/>
  <c r="J196"/>
  <c r="BK114"/>
  <c i="2" r="BK367"/>
  <c r="BK269"/>
  <c r="BK406"/>
  <c r="BK411"/>
  <c i="3" r="BK121"/>
  <c r="J177"/>
  <c r="BK259"/>
  <c r="J217"/>
  <c i="4" r="J105"/>
  <c r="J102"/>
  <c i="5" r="BK133"/>
  <c r="J132"/>
  <c i="6" r="BK147"/>
  <c r="J136"/>
  <c r="J223"/>
  <c r="J188"/>
  <c i="7" r="J108"/>
  <c i="2" r="BK572"/>
  <c r="BK153"/>
  <c r="BK205"/>
  <c r="BK543"/>
  <c i="3" r="J248"/>
  <c r="BK247"/>
  <c r="BK201"/>
  <c r="BK199"/>
  <c i="4" r="J108"/>
  <c r="BK115"/>
  <c i="5" r="BK132"/>
  <c r="J141"/>
  <c r="BK113"/>
  <c i="6" r="BK197"/>
  <c r="BK191"/>
  <c r="J145"/>
  <c r="BK167"/>
  <c r="J141"/>
  <c r="BK93"/>
  <c r="BK145"/>
  <c r="J99"/>
  <c i="2" r="J387"/>
  <c r="BK137"/>
  <c r="BK145"/>
  <c r="J169"/>
  <c r="BK629"/>
  <c r="J478"/>
  <c r="BK160"/>
  <c r="BK240"/>
  <c i="3" r="BK264"/>
  <c r="J183"/>
  <c r="J93"/>
  <c r="BK273"/>
  <c r="BK233"/>
  <c i="4" r="J140"/>
  <c r="BK141"/>
  <c r="J121"/>
  <c i="5" r="BK128"/>
  <c r="J108"/>
  <c i="6" r="BK225"/>
  <c r="BK204"/>
  <c r="BK190"/>
  <c r="J184"/>
  <c r="J100"/>
  <c r="J160"/>
  <c r="J134"/>
  <c r="J203"/>
  <c r="J119"/>
  <c i="2" r="J596"/>
  <c r="BK462"/>
  <c r="BK297"/>
  <c r="J355"/>
  <c r="BK385"/>
  <c r="J398"/>
  <c r="BK288"/>
  <c r="BK282"/>
  <c i="3" r="J197"/>
  <c r="J143"/>
  <c r="BK249"/>
  <c r="J137"/>
  <c r="J115"/>
  <c r="BK189"/>
  <c i="4" r="BK107"/>
  <c r="J144"/>
  <c i="5" r="BK155"/>
  <c r="BK116"/>
  <c r="J134"/>
  <c r="J120"/>
  <c i="6" r="BK227"/>
  <c r="J216"/>
  <c r="BK154"/>
  <c r="J228"/>
  <c r="J171"/>
  <c i="7" r="BK101"/>
  <c i="2" r="J126"/>
  <c r="BK387"/>
  <c r="J553"/>
  <c r="BK413"/>
  <c r="BK559"/>
  <c r="BK415"/>
  <c r="BK609"/>
  <c r="BK106"/>
  <c i="3" r="J127"/>
  <c r="J91"/>
  <c r="BK235"/>
  <c r="BK248"/>
  <c r="J255"/>
  <c r="J219"/>
  <c r="BK117"/>
  <c i="4" r="BK103"/>
  <c r="BK134"/>
  <c i="5" r="J160"/>
  <c r="J122"/>
  <c r="J128"/>
  <c r="BK101"/>
  <c i="6" r="J169"/>
  <c r="J202"/>
  <c r="BK122"/>
  <c r="J142"/>
  <c r="J218"/>
  <c r="J180"/>
  <c i="2" r="BK624"/>
  <c r="BK517"/>
  <c r="BK340"/>
  <c r="BK363"/>
  <c r="BK393"/>
  <c r="BK541"/>
  <c r="J439"/>
  <c r="J415"/>
  <c i="3" r="BK229"/>
  <c r="BK215"/>
  <c r="J264"/>
  <c r="J157"/>
  <c r="J175"/>
  <c r="J235"/>
  <c i="4" r="BK102"/>
  <c r="BK149"/>
  <c r="J138"/>
  <c i="5" r="BK96"/>
  <c r="BK111"/>
  <c r="BK136"/>
  <c i="6" r="J225"/>
  <c r="BK139"/>
  <c r="J118"/>
  <c r="BK108"/>
  <c r="BK220"/>
  <c r="BK181"/>
  <c i="7" r="BK105"/>
  <c i="2" r="J137"/>
  <c r="J483"/>
  <c r="BK581"/>
  <c r="J145"/>
  <c r="BK158"/>
  <c r="J209"/>
  <c r="J629"/>
  <c r="BK183"/>
  <c i="3" r="J213"/>
  <c r="BK252"/>
  <c r="J205"/>
  <c r="BK250"/>
  <c i="4" r="BK137"/>
  <c r="BK120"/>
  <c r="BK118"/>
  <c i="5" r="J100"/>
  <c r="J153"/>
  <c r="J119"/>
  <c i="6" r="BK178"/>
  <c r="J105"/>
  <c r="J227"/>
  <c r="BK97"/>
  <c r="BK166"/>
  <c i="7" r="BK95"/>
  <c i="2" l="1" r="R208"/>
  <c r="P273"/>
  <c r="P372"/>
  <c r="T380"/>
  <c r="R402"/>
  <c r="P454"/>
  <c r="P552"/>
  <c r="BK599"/>
  <c r="J599"/>
  <c r="J79"/>
  <c r="P616"/>
  <c r="P615"/>
  <c i="3" r="T88"/>
  <c r="BK261"/>
  <c r="J261"/>
  <c r="J64"/>
  <c r="BK268"/>
  <c r="J268"/>
  <c r="J66"/>
  <c i="2" r="T105"/>
  <c r="T319"/>
  <c r="BK392"/>
  <c r="J392"/>
  <c r="J68"/>
  <c r="P402"/>
  <c r="BK454"/>
  <c r="J454"/>
  <c r="J71"/>
  <c r="R482"/>
  <c r="BK591"/>
  <c r="J591"/>
  <c r="J78"/>
  <c r="R599"/>
  <c r="R608"/>
  <c i="4" r="P100"/>
  <c r="R124"/>
  <c r="BK139"/>
  <c r="J139"/>
  <c r="J67"/>
  <c r="T147"/>
  <c i="5" r="P104"/>
  <c r="P117"/>
  <c r="P121"/>
  <c r="P154"/>
  <c i="2" r="P208"/>
  <c r="R319"/>
  <c r="R380"/>
  <c r="T392"/>
  <c r="T426"/>
  <c r="P482"/>
  <c r="R591"/>
  <c r="BK616"/>
  <c r="BK615"/>
  <c r="J615"/>
  <c r="J81"/>
  <c i="3" r="R88"/>
  <c r="T240"/>
  <c r="R268"/>
  <c i="4" r="P91"/>
  <c r="T91"/>
  <c r="P124"/>
  <c r="P130"/>
  <c r="R139"/>
  <c r="R147"/>
  <c i="5" r="P99"/>
  <c r="P94"/>
  <c r="R117"/>
  <c r="R129"/>
  <c r="P158"/>
  <c i="6" r="T117"/>
  <c i="2" r="R105"/>
  <c r="BK319"/>
  <c r="J319"/>
  <c r="J64"/>
  <c r="T372"/>
  <c r="R392"/>
  <c r="P426"/>
  <c r="BK482"/>
  <c r="J482"/>
  <c r="J75"/>
  <c r="R552"/>
  <c r="T599"/>
  <c r="T616"/>
  <c r="T615"/>
  <c i="3" r="P88"/>
  <c r="P240"/>
  <c r="P261"/>
  <c r="T261"/>
  <c i="4" r="BK91"/>
  <c r="R91"/>
  <c r="BK124"/>
  <c r="J124"/>
  <c r="J64"/>
  <c r="T130"/>
  <c r="P143"/>
  <c r="T143"/>
  <c i="5" r="T104"/>
  <c r="BK117"/>
  <c r="J117"/>
  <c r="J68"/>
  <c r="R121"/>
  <c r="R154"/>
  <c i="6" r="BK117"/>
  <c r="J117"/>
  <c r="J67"/>
  <c r="R224"/>
  <c i="7" r="BK87"/>
  <c i="2" r="BK105"/>
  <c r="T208"/>
  <c r="R273"/>
  <c r="R372"/>
  <c r="P392"/>
  <c r="P391"/>
  <c r="T402"/>
  <c r="R454"/>
  <c r="BK552"/>
  <c r="J552"/>
  <c r="J77"/>
  <c r="T591"/>
  <c r="T608"/>
  <c i="3" r="BK240"/>
  <c r="J240"/>
  <c r="J63"/>
  <c r="R261"/>
  <c r="P268"/>
  <c i="5" r="BK99"/>
  <c r="J99"/>
  <c r="J63"/>
  <c r="R104"/>
  <c r="R110"/>
  <c r="BK121"/>
  <c r="J121"/>
  <c r="J69"/>
  <c r="T121"/>
  <c r="BK154"/>
  <c r="J154"/>
  <c r="J72"/>
  <c r="T158"/>
  <c i="6" r="P90"/>
  <c r="T90"/>
  <c r="P98"/>
  <c r="T98"/>
  <c r="P102"/>
  <c r="T102"/>
  <c r="P106"/>
  <c r="T106"/>
  <c r="P109"/>
  <c r="T109"/>
  <c r="T224"/>
  <c i="7" r="P87"/>
  <c r="P86"/>
  <c r="P85"/>
  <c i="1" r="AU60"/>
  <c i="7" r="P92"/>
  <c r="P100"/>
  <c i="4" r="R100"/>
  <c r="BK130"/>
  <c r="J130"/>
  <c r="J66"/>
  <c r="P139"/>
  <c r="P147"/>
  <c i="5" r="T99"/>
  <c r="T94"/>
  <c r="P110"/>
  <c r="BK129"/>
  <c r="J129"/>
  <c r="J71"/>
  <c r="BK158"/>
  <c r="J158"/>
  <c r="J73"/>
  <c i="6" r="R117"/>
  <c i="7" r="BK92"/>
  <c r="J92"/>
  <c r="J62"/>
  <c r="T92"/>
  <c r="BK100"/>
  <c r="J100"/>
  <c r="J64"/>
  <c r="T100"/>
  <c i="2" r="P105"/>
  <c r="BK273"/>
  <c r="J273"/>
  <c r="J63"/>
  <c r="T273"/>
  <c r="BK372"/>
  <c r="J372"/>
  <c r="J65"/>
  <c r="P380"/>
  <c r="BK426"/>
  <c r="J426"/>
  <c r="J70"/>
  <c r="T454"/>
  <c r="T552"/>
  <c r="P599"/>
  <c r="P608"/>
  <c i="4" r="BK100"/>
  <c r="J100"/>
  <c r="J63"/>
  <c r="T124"/>
  <c r="T139"/>
  <c r="R143"/>
  <c i="5" r="BK104"/>
  <c r="J104"/>
  <c r="J64"/>
  <c r="T110"/>
  <c r="P129"/>
  <c r="T154"/>
  <c i="6" r="BK90"/>
  <c r="J90"/>
  <c r="J61"/>
  <c r="R90"/>
  <c r="BK98"/>
  <c r="J98"/>
  <c r="J62"/>
  <c r="R98"/>
  <c r="BK102"/>
  <c r="J102"/>
  <c r="J63"/>
  <c r="R102"/>
  <c r="BK106"/>
  <c r="J106"/>
  <c r="J64"/>
  <c r="R106"/>
  <c r="BK109"/>
  <c r="J109"/>
  <c r="J65"/>
  <c r="R109"/>
  <c r="P224"/>
  <c i="7" r="T87"/>
  <c r="T86"/>
  <c r="T85"/>
  <c r="R100"/>
  <c i="2" r="BK208"/>
  <c r="J208"/>
  <c r="J62"/>
  <c r="P319"/>
  <c r="BK380"/>
  <c r="J380"/>
  <c r="J66"/>
  <c r="BK402"/>
  <c r="J402"/>
  <c r="J69"/>
  <c r="R426"/>
  <c r="T482"/>
  <c r="T476"/>
  <c r="P591"/>
  <c r="BK608"/>
  <c r="J608"/>
  <c r="J80"/>
  <c r="R616"/>
  <c r="R615"/>
  <c i="3" r="BK88"/>
  <c r="J88"/>
  <c r="J61"/>
  <c r="R240"/>
  <c r="T268"/>
  <c i="4" r="T100"/>
  <c r="T90"/>
  <c r="T89"/>
  <c r="R130"/>
  <c r="BK143"/>
  <c r="J143"/>
  <c r="J68"/>
  <c r="BK147"/>
  <c r="J147"/>
  <c r="J69"/>
  <c i="5" r="R99"/>
  <c r="R94"/>
  <c r="BK110"/>
  <c r="J110"/>
  <c r="J67"/>
  <c r="T117"/>
  <c r="T129"/>
  <c r="R158"/>
  <c i="6" r="P117"/>
  <c r="P89"/>
  <c r="P88"/>
  <c i="1" r="AU59"/>
  <c i="6" r="BK224"/>
  <c r="J224"/>
  <c r="J68"/>
  <c i="7" r="R87"/>
  <c r="R92"/>
  <c i="2" r="BK473"/>
  <c r="J473"/>
  <c r="J72"/>
  <c i="3" r="BK238"/>
  <c r="J238"/>
  <c r="J62"/>
  <c i="2" r="BK628"/>
  <c r="J628"/>
  <c r="J83"/>
  <c i="5" r="BK95"/>
  <c r="BK127"/>
  <c r="J127"/>
  <c r="J70"/>
  <c i="2" r="BK545"/>
  <c r="J545"/>
  <c r="J76"/>
  <c i="5" r="BK97"/>
  <c r="J97"/>
  <c r="J62"/>
  <c i="3" r="BK266"/>
  <c r="J266"/>
  <c r="J65"/>
  <c i="4" r="BK98"/>
  <c r="J98"/>
  <c r="J62"/>
  <c i="2" r="BK477"/>
  <c r="J477"/>
  <c r="J74"/>
  <c i="4" r="BK128"/>
  <c r="J128"/>
  <c r="J65"/>
  <c i="5" r="BK107"/>
  <c r="J107"/>
  <c r="J65"/>
  <c i="6" r="BK115"/>
  <c r="J115"/>
  <c r="J66"/>
  <c i="7" r="BK97"/>
  <c r="J97"/>
  <c r="J63"/>
  <c r="BK107"/>
  <c r="J107"/>
  <c r="J65"/>
  <c r="J52"/>
  <c r="E75"/>
  <c r="F82"/>
  <c r="J55"/>
  <c r="BE95"/>
  <c r="BE98"/>
  <c r="BE101"/>
  <c i="6" r="BK89"/>
  <c r="J89"/>
  <c r="J60"/>
  <c i="7" r="BE105"/>
  <c r="BE108"/>
  <c r="BE88"/>
  <c r="BE90"/>
  <c r="BE93"/>
  <c r="BE103"/>
  <c i="6" r="BE91"/>
  <c r="BE105"/>
  <c r="BE107"/>
  <c r="BE137"/>
  <c r="BE141"/>
  <c r="BE142"/>
  <c r="BE164"/>
  <c r="BE167"/>
  <c r="BE182"/>
  <c r="BE186"/>
  <c r="BE189"/>
  <c r="BE198"/>
  <c i="5" r="BK109"/>
  <c r="J109"/>
  <c r="J66"/>
  <c i="6" r="E78"/>
  <c r="BE96"/>
  <c r="BE103"/>
  <c r="BE133"/>
  <c r="BE134"/>
  <c r="BE135"/>
  <c r="BE138"/>
  <c r="BE139"/>
  <c r="BE170"/>
  <c r="BE172"/>
  <c r="BE176"/>
  <c r="BE192"/>
  <c r="BE209"/>
  <c r="BE212"/>
  <c r="BE216"/>
  <c r="F55"/>
  <c r="BE97"/>
  <c r="BE99"/>
  <c r="BE110"/>
  <c r="BE111"/>
  <c r="BE123"/>
  <c r="BE126"/>
  <c r="BE127"/>
  <c r="BE150"/>
  <c r="BE163"/>
  <c r="BE187"/>
  <c r="BE188"/>
  <c r="BE193"/>
  <c r="BE194"/>
  <c r="BE211"/>
  <c r="BE214"/>
  <c r="BE218"/>
  <c r="BE219"/>
  <c r="J52"/>
  <c r="BE95"/>
  <c r="BE114"/>
  <c r="BE116"/>
  <c r="BE118"/>
  <c r="BE119"/>
  <c r="BE130"/>
  <c r="BE131"/>
  <c r="BE136"/>
  <c r="BE143"/>
  <c r="BE144"/>
  <c r="BE147"/>
  <c r="BE148"/>
  <c r="BE149"/>
  <c r="BE154"/>
  <c r="BE168"/>
  <c r="BE178"/>
  <c r="BE190"/>
  <c r="BE195"/>
  <c r="BE196"/>
  <c r="BE197"/>
  <c r="BE200"/>
  <c r="BE201"/>
  <c r="BE225"/>
  <c r="BE226"/>
  <c r="BE93"/>
  <c r="BE100"/>
  <c r="BE101"/>
  <c r="BE145"/>
  <c r="BE151"/>
  <c r="BE157"/>
  <c r="BE162"/>
  <c r="BE165"/>
  <c r="BE166"/>
  <c r="BE169"/>
  <c r="BE173"/>
  <c r="BE174"/>
  <c r="BE177"/>
  <c r="BE191"/>
  <c r="BE229"/>
  <c i="5" r="J95"/>
  <c r="J61"/>
  <c i="6" r="J55"/>
  <c r="BE92"/>
  <c r="BE122"/>
  <c r="BE132"/>
  <c r="BE140"/>
  <c r="BE158"/>
  <c r="BE159"/>
  <c r="BE160"/>
  <c r="BE161"/>
  <c r="BE175"/>
  <c r="BE183"/>
  <c r="BE203"/>
  <c r="BE210"/>
  <c r="BE222"/>
  <c r="BE223"/>
  <c r="BE227"/>
  <c r="BE104"/>
  <c r="BE108"/>
  <c r="BE146"/>
  <c r="BE171"/>
  <c r="BE180"/>
  <c r="BE199"/>
  <c r="BE205"/>
  <c r="BE206"/>
  <c r="BE215"/>
  <c r="BE228"/>
  <c r="BE179"/>
  <c r="BE181"/>
  <c r="BE184"/>
  <c r="BE185"/>
  <c r="BE202"/>
  <c r="BE204"/>
  <c r="BE213"/>
  <c r="BE217"/>
  <c r="BE220"/>
  <c r="BE221"/>
  <c i="5" r="BE116"/>
  <c r="BE122"/>
  <c r="BE126"/>
  <c r="BE148"/>
  <c r="E83"/>
  <c r="BE106"/>
  <c r="BE108"/>
  <c r="BE128"/>
  <c r="BE130"/>
  <c r="BE133"/>
  <c r="BE134"/>
  <c r="BE149"/>
  <c r="BE150"/>
  <c i="4" r="J91"/>
  <c r="J61"/>
  <c i="5" r="BE111"/>
  <c r="BE115"/>
  <c r="BE144"/>
  <c r="BE145"/>
  <c r="BE159"/>
  <c r="BE160"/>
  <c r="BE161"/>
  <c r="BE162"/>
  <c r="J90"/>
  <c r="BE98"/>
  <c r="BE114"/>
  <c r="BE124"/>
  <c r="BE125"/>
  <c r="BE141"/>
  <c r="F55"/>
  <c r="BE118"/>
  <c r="BE119"/>
  <c r="BE120"/>
  <c r="BE123"/>
  <c r="BE131"/>
  <c r="BE132"/>
  <c r="BE151"/>
  <c r="BE152"/>
  <c r="BE153"/>
  <c r="BE96"/>
  <c r="BE100"/>
  <c r="BE113"/>
  <c r="BE140"/>
  <c r="BE155"/>
  <c r="BE156"/>
  <c r="BE157"/>
  <c r="J52"/>
  <c r="BE136"/>
  <c r="BE137"/>
  <c r="BE138"/>
  <c r="BE139"/>
  <c r="BE101"/>
  <c r="BE105"/>
  <c r="BE112"/>
  <c r="BE135"/>
  <c r="BE146"/>
  <c r="BE147"/>
  <c i="4" r="F55"/>
  <c r="J86"/>
  <c r="BE99"/>
  <c r="BE104"/>
  <c r="BE105"/>
  <c r="BE114"/>
  <c r="BE121"/>
  <c r="BE125"/>
  <c r="BE137"/>
  <c r="E79"/>
  <c r="BE131"/>
  <c r="BE142"/>
  <c r="BE144"/>
  <c r="BE148"/>
  <c r="BE150"/>
  <c i="3" r="BK87"/>
  <c r="J87"/>
  <c r="J60"/>
  <c i="4" r="BE101"/>
  <c r="BE108"/>
  <c r="BE127"/>
  <c r="BE132"/>
  <c r="BE133"/>
  <c r="BE146"/>
  <c r="BE149"/>
  <c r="J52"/>
  <c r="BE106"/>
  <c r="BE119"/>
  <c r="BE126"/>
  <c r="BE102"/>
  <c r="BE115"/>
  <c r="BE116"/>
  <c r="BE117"/>
  <c r="BE120"/>
  <c r="BE122"/>
  <c r="BE140"/>
  <c r="BE110"/>
  <c r="BE112"/>
  <c r="BE113"/>
  <c r="BE118"/>
  <c r="BE138"/>
  <c r="BE97"/>
  <c r="BE111"/>
  <c r="BE141"/>
  <c r="BE92"/>
  <c r="BE95"/>
  <c r="BE96"/>
  <c r="BE103"/>
  <c r="BE107"/>
  <c r="BE109"/>
  <c r="BE123"/>
  <c r="BE129"/>
  <c r="BE134"/>
  <c r="BE145"/>
  <c i="2" r="BK391"/>
  <c r="J391"/>
  <c r="J67"/>
  <c r="BK476"/>
  <c r="J476"/>
  <c r="J73"/>
  <c i="3" r="E76"/>
  <c r="J80"/>
  <c r="BE95"/>
  <c r="BE119"/>
  <c r="BE135"/>
  <c i="2" r="J105"/>
  <c r="J61"/>
  <c i="3" r="BE111"/>
  <c r="BE117"/>
  <c r="BE141"/>
  <c r="BE169"/>
  <c r="BE171"/>
  <c r="BE173"/>
  <c r="BE175"/>
  <c r="BE177"/>
  <c r="BE223"/>
  <c r="BE242"/>
  <c r="BE257"/>
  <c r="BE259"/>
  <c r="BE273"/>
  <c r="F83"/>
  <c r="BE93"/>
  <c r="BE97"/>
  <c r="BE133"/>
  <c r="BE143"/>
  <c r="BE205"/>
  <c r="BE207"/>
  <c r="BE215"/>
  <c r="BE217"/>
  <c r="BE227"/>
  <c r="BE229"/>
  <c r="BE231"/>
  <c r="BE245"/>
  <c r="BE247"/>
  <c r="BE248"/>
  <c r="BE251"/>
  <c r="BE256"/>
  <c r="BE264"/>
  <c r="BE265"/>
  <c r="BE271"/>
  <c r="J83"/>
  <c r="BE109"/>
  <c r="BE113"/>
  <c r="BE129"/>
  <c r="BE151"/>
  <c r="BE159"/>
  <c r="BE161"/>
  <c r="BE183"/>
  <c r="BE187"/>
  <c r="BE209"/>
  <c r="BE258"/>
  <c r="BE276"/>
  <c r="BE99"/>
  <c r="BE149"/>
  <c r="BE155"/>
  <c r="BE167"/>
  <c r="BE193"/>
  <c r="BE195"/>
  <c r="BE197"/>
  <c r="BE211"/>
  <c r="BE225"/>
  <c r="BE241"/>
  <c r="BE243"/>
  <c r="BE246"/>
  <c r="BE275"/>
  <c r="BE278"/>
  <c r="BE89"/>
  <c r="BE91"/>
  <c r="BE103"/>
  <c r="BE121"/>
  <c r="BE123"/>
  <c r="BE137"/>
  <c r="BE139"/>
  <c r="BE199"/>
  <c r="BE201"/>
  <c r="BE203"/>
  <c r="BE219"/>
  <c r="BE221"/>
  <c r="BE233"/>
  <c r="BE235"/>
  <c r="BE237"/>
  <c r="BE239"/>
  <c r="BE244"/>
  <c r="BE253"/>
  <c r="BE260"/>
  <c r="BE262"/>
  <c r="BE263"/>
  <c r="BE269"/>
  <c r="BE279"/>
  <c r="BE280"/>
  <c i="2" r="J616"/>
  <c r="J82"/>
  <c i="3" r="BE105"/>
  <c r="BE107"/>
  <c r="BE125"/>
  <c r="BE127"/>
  <c r="BE145"/>
  <c r="BE147"/>
  <c r="BE153"/>
  <c r="BE157"/>
  <c r="BE163"/>
  <c r="BE165"/>
  <c r="BE179"/>
  <c r="BE181"/>
  <c r="BE213"/>
  <c r="BE254"/>
  <c r="BE255"/>
  <c r="BE101"/>
  <c r="BE115"/>
  <c r="BE131"/>
  <c r="BE185"/>
  <c r="BE189"/>
  <c r="BE191"/>
  <c r="BE249"/>
  <c r="BE250"/>
  <c r="BE252"/>
  <c r="BE267"/>
  <c i="2" r="J97"/>
  <c r="BE124"/>
  <c r="BE141"/>
  <c r="BE145"/>
  <c r="BE160"/>
  <c r="BE162"/>
  <c r="BE205"/>
  <c r="BE209"/>
  <c r="BE334"/>
  <c r="BE342"/>
  <c r="BE396"/>
  <c r="BE406"/>
  <c r="BE418"/>
  <c r="BE420"/>
  <c r="BE439"/>
  <c r="BE443"/>
  <c r="BE446"/>
  <c r="BE457"/>
  <c r="BE546"/>
  <c r="BE589"/>
  <c r="BE621"/>
  <c r="BE624"/>
  <c r="J55"/>
  <c r="BE118"/>
  <c r="BE130"/>
  <c r="BE137"/>
  <c r="BE186"/>
  <c r="BE248"/>
  <c r="BE320"/>
  <c r="BE344"/>
  <c r="BE348"/>
  <c r="BE355"/>
  <c r="BE403"/>
  <c r="BE413"/>
  <c r="BE460"/>
  <c r="BE501"/>
  <c r="BE581"/>
  <c r="BE114"/>
  <c r="BE200"/>
  <c r="BE230"/>
  <c r="BE267"/>
  <c r="BE282"/>
  <c r="BE292"/>
  <c r="BE297"/>
  <c r="BE305"/>
  <c r="BE307"/>
  <c r="BE373"/>
  <c r="BE385"/>
  <c r="BE409"/>
  <c r="BE411"/>
  <c r="BE450"/>
  <c r="BE539"/>
  <c r="BE585"/>
  <c r="BE592"/>
  <c r="BE604"/>
  <c r="BE609"/>
  <c r="BE613"/>
  <c r="BE617"/>
  <c r="E48"/>
  <c r="F100"/>
  <c r="BE126"/>
  <c r="BE134"/>
  <c r="BE153"/>
  <c r="BE165"/>
  <c r="BE175"/>
  <c r="BE226"/>
  <c r="BE340"/>
  <c r="BE361"/>
  <c r="BE369"/>
  <c r="BE483"/>
  <c r="BE493"/>
  <c r="BE533"/>
  <c r="BE556"/>
  <c r="BE600"/>
  <c r="BE217"/>
  <c r="BE224"/>
  <c r="BE240"/>
  <c r="BE258"/>
  <c r="BE301"/>
  <c r="BE315"/>
  <c r="BE376"/>
  <c r="BE381"/>
  <c r="BE387"/>
  <c r="BE541"/>
  <c r="BE572"/>
  <c r="BE110"/>
  <c r="BE183"/>
  <c r="BE188"/>
  <c r="BE191"/>
  <c r="BE234"/>
  <c r="BE288"/>
  <c r="BE327"/>
  <c r="BE336"/>
  <c r="BE351"/>
  <c r="BE367"/>
  <c r="BE415"/>
  <c r="BE427"/>
  <c r="BE430"/>
  <c r="BE455"/>
  <c r="BE462"/>
  <c r="BE465"/>
  <c r="BE509"/>
  <c r="BE543"/>
  <c r="BE596"/>
  <c r="BE106"/>
  <c r="BE121"/>
  <c r="BE158"/>
  <c r="BE169"/>
  <c r="BE203"/>
  <c r="BE246"/>
  <c r="BE269"/>
  <c r="BE274"/>
  <c r="BE311"/>
  <c r="BE359"/>
  <c r="BE363"/>
  <c r="BE423"/>
  <c r="BE474"/>
  <c r="BE478"/>
  <c r="BE553"/>
  <c r="BE559"/>
  <c r="BE562"/>
  <c r="BE566"/>
  <c r="BE570"/>
  <c r="BE574"/>
  <c r="BE577"/>
  <c r="BE147"/>
  <c r="BE151"/>
  <c r="BE290"/>
  <c r="BE296"/>
  <c r="BE393"/>
  <c r="BE398"/>
  <c r="BE468"/>
  <c r="BE517"/>
  <c r="BE629"/>
  <c i="5" r="F37"/>
  <c i="1" r="BD58"/>
  <c i="3" r="F36"/>
  <c i="1" r="BC56"/>
  <c i="3" r="J34"/>
  <c i="1" r="AW56"/>
  <c i="5" r="F34"/>
  <c i="1" r="BA58"/>
  <c i="2" r="F37"/>
  <c i="1" r="BD55"/>
  <c i="4" r="F36"/>
  <c i="1" r="BC57"/>
  <c i="3" r="F34"/>
  <c i="1" r="BA56"/>
  <c i="3" r="F35"/>
  <c i="1" r="BB56"/>
  <c i="4" r="J34"/>
  <c i="1" r="AW57"/>
  <c i="4" r="F35"/>
  <c i="1" r="BB57"/>
  <c i="5" r="F35"/>
  <c i="1" r="BB58"/>
  <c i="5" r="J34"/>
  <c i="1" r="AW58"/>
  <c i="6" r="F35"/>
  <c i="1" r="BB59"/>
  <c i="7" r="J34"/>
  <c i="1" r="AW60"/>
  <c i="6" r="F34"/>
  <c i="1" r="BA59"/>
  <c i="2" r="F36"/>
  <c i="1" r="BC55"/>
  <c i="7" r="F37"/>
  <c i="1" r="BD60"/>
  <c i="2" r="F35"/>
  <c i="1" r="BB55"/>
  <c i="7" r="F36"/>
  <c i="1" r="BC60"/>
  <c i="3" r="F37"/>
  <c i="1" r="BD56"/>
  <c i="6" r="F36"/>
  <c i="1" r="BC59"/>
  <c i="7" r="F34"/>
  <c i="1" r="BA60"/>
  <c i="2" r="J34"/>
  <c i="1" r="AW55"/>
  <c i="2" r="F34"/>
  <c i="1" r="BA55"/>
  <c i="4" r="F37"/>
  <c i="1" r="BD57"/>
  <c i="6" r="F37"/>
  <c i="1" r="BD59"/>
  <c i="6" r="J34"/>
  <c i="1" r="AW59"/>
  <c i="4" r="F34"/>
  <c i="1" r="BA57"/>
  <c i="5" r="F36"/>
  <c i="1" r="BC58"/>
  <c i="7" r="F35"/>
  <c i="1" r="BB60"/>
  <c i="5" l="1" r="BK94"/>
  <c r="J94"/>
  <c r="J60"/>
  <c i="7" r="R86"/>
  <c r="R85"/>
  <c i="5" r="R109"/>
  <c r="R93"/>
  <c i="4" r="P90"/>
  <c r="P89"/>
  <c i="1" r="AU57"/>
  <c i="2" r="T391"/>
  <c r="T104"/>
  <c r="T103"/>
  <c r="R476"/>
  <c i="6" r="R89"/>
  <c r="R88"/>
  <c i="4" r="BK90"/>
  <c r="J90"/>
  <c r="J60"/>
  <c i="3" r="R87"/>
  <c r="R86"/>
  <c i="2" r="P104"/>
  <c i="4" r="R90"/>
  <c r="R89"/>
  <c i="7" r="BK86"/>
  <c r="J86"/>
  <c r="J60"/>
  <c i="6" r="T89"/>
  <c r="T88"/>
  <c i="5" r="P109"/>
  <c r="P93"/>
  <c i="1" r="AU58"/>
  <c i="3" r="P87"/>
  <c r="P86"/>
  <c i="1" r="AU56"/>
  <c i="2" r="R391"/>
  <c r="R104"/>
  <c r="R103"/>
  <c i="3" r="T87"/>
  <c r="T86"/>
  <c i="5" r="T109"/>
  <c r="T93"/>
  <c i="2" r="P476"/>
  <c i="7" r="J87"/>
  <c r="J61"/>
  <c i="6" r="BK88"/>
  <c r="J88"/>
  <c r="J59"/>
  <c i="5" r="BK93"/>
  <c r="J93"/>
  <c i="3" r="BK86"/>
  <c r="J86"/>
  <c r="J59"/>
  <c i="2" r="BK104"/>
  <c r="J104"/>
  <c r="J60"/>
  <c i="3" r="F33"/>
  <c i="1" r="AZ56"/>
  <c r="BB54"/>
  <c r="W31"/>
  <c i="6" r="F33"/>
  <c i="1" r="AZ59"/>
  <c i="7" r="J33"/>
  <c i="1" r="AV60"/>
  <c r="AT60"/>
  <c i="3" r="J33"/>
  <c i="1" r="AV56"/>
  <c r="AT56"/>
  <c r="BA54"/>
  <c r="W30"/>
  <c i="5" r="J30"/>
  <c i="1" r="AG58"/>
  <c i="5" r="J33"/>
  <c i="1" r="AV58"/>
  <c r="AT58"/>
  <c r="BD54"/>
  <c r="W33"/>
  <c i="2" r="F33"/>
  <c i="1" r="AZ55"/>
  <c i="7" r="F33"/>
  <c i="1" r="AZ60"/>
  <c i="4" r="F33"/>
  <c i="1" r="AZ57"/>
  <c i="4" r="J33"/>
  <c i="1" r="AV57"/>
  <c r="AT57"/>
  <c i="5" r="F33"/>
  <c i="1" r="AZ58"/>
  <c r="BC54"/>
  <c r="W32"/>
  <c i="2" r="J33"/>
  <c i="1" r="AV55"/>
  <c r="AT55"/>
  <c i="6" r="J33"/>
  <c i="1" r="AV59"/>
  <c r="AT59"/>
  <c i="2" l="1" r="P103"/>
  <c i="1" r="AU55"/>
  <c i="4" r="BK89"/>
  <c r="J89"/>
  <c r="J59"/>
  <c i="7" r="BK85"/>
  <c r="J85"/>
  <c i="1" r="AN58"/>
  <c i="5" r="J59"/>
  <c r="J39"/>
  <c i="2" r="BK103"/>
  <c r="J103"/>
  <c r="J59"/>
  <c i="3" r="J30"/>
  <c i="1" r="AG56"/>
  <c r="AN56"/>
  <c i="6" r="J30"/>
  <c i="1" r="AG59"/>
  <c r="AN59"/>
  <c r="AY54"/>
  <c i="7" r="J30"/>
  <c i="1" r="AG60"/>
  <c r="AZ54"/>
  <c r="W29"/>
  <c r="AU54"/>
  <c r="AW54"/>
  <c r="AK30"/>
  <c r="AX54"/>
  <c i="7" l="1" r="J39"/>
  <c r="J59"/>
  <c i="6" r="J39"/>
  <c i="3" r="J39"/>
  <c i="1" r="AN60"/>
  <c i="2" r="J30"/>
  <c i="1" r="AG55"/>
  <c i="4" r="J30"/>
  <c i="1" r="AG57"/>
  <c r="AN57"/>
  <c r="AV54"/>
  <c r="AK29"/>
  <c i="4" l="1" r="J39"/>
  <c i="1" r="AN55"/>
  <c i="2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<sst xmlns="http://schemas.openxmlformats.org/spreadsheetml/2006/main">
  <si>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</si>
  <si>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</si>
  <si>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</si>
  <si>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</si>
  <si>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</si>
  <si>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{0ae69e12-7db9-460d-af56-9e1cfcce30ee}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</si>
  <si>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</si>
  <si>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</si>
  <si>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</si>
  <si>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</si>
  <si>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</si>
  <si>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</si>
  <si>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</si>
  <si>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</si>
  <si>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2025113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</si>
  <si>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</si>
  <si>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</si>
  <si>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Jímací objekty vrtů BJ VK – dokončení – manipulační a ochranné šachtice</t>
  </si>
  <si>
    <t>KSO:</t>
  </si>
  <si>
    <t/>
  </si>
  <si>
    <t>CC-CZ:</t>
  </si>
  <si>
    <t>Místo:</t>
  </si>
  <si>
    <t>Karlovy Vary</t>
  </si>
  <si>
    <t>Datum:</t>
  </si>
  <si>
    <t>25. 9. 2025</t>
  </si>
  <si>
    <t>Zadavatel:</t>
  </si>
  <si>
    <t>IČ:</t>
  </si>
  <si>
    <t>Správa přírodních léčiv zdrojů a kolonád, p.o.</t>
  </si>
  <si>
    <t>DIČ:</t>
  </si>
  <si>
    <t>Účastník:</t>
  </si>
  <si>
    <t>Vyplň údaj</t>
  </si>
  <si>
    <t>Projektant:</t>
  </si>
  <si>
    <t>Ing. I. Pichlová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</si>
  <si>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</si>
  <si>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</si>
  <si>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</si>
  <si>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</si>
  <si>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</si>
  <si>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</si>
  <si>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</si>
  <si>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</si>
  <si>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</si>
  <si>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</si>
  <si>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</si>
  <si>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</si>
  <si>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</si>
  <si>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</si>
  <si>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</si>
  <si>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</si>
  <si>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</si>
  <si>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</si>
  <si>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</si>
  <si>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</si>
  <si>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</si>
  <si>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</si>
  <si>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</si>
  <si>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</si>
  <si>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</si>
  <si>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</si>
  <si>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</si>
  <si>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</si>
  <si>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</si>
  <si>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</si>
  <si>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</si>
  <si>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</si>
  <si>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</si>
  <si>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</si>
  <si>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</si>
  <si>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</si>
  <si>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</si>
  <si>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</si>
  <si>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</si>
  <si>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</si>
  <si>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</si>
  <si>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</si>
  <si>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</si>
  <si>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</si>
  <si>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</si>
  <si>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STA</t>
  </si>
  <si>
    <t>1</t>
  </si>
  <si>
    <t>{386399b4-2b86-4871-91d5-9d15294d74ff}</t>
  </si>
  <si>
    <t>2</t>
  </si>
  <si>
    <t>SO.01.02</t>
  </si>
  <si>
    <t>Napájecí a sdělovací kabely</t>
  </si>
  <si>
    <t>{b2737a97-e656-4ef1-80ce-e070dedc300d}</t>
  </si>
  <si>
    <t>SO.01.03</t>
  </si>
  <si>
    <t>Potrubní přípojky</t>
  </si>
  <si>
    <t>{80d2528c-170d-4246-8698-6fb8d93d46f7}</t>
  </si>
  <si>
    <t>SO.01.04</t>
  </si>
  <si>
    <t>Přeložka horkovodu</t>
  </si>
  <si>
    <t>{675471ef-eeb3-4362-936c-05c0cf287d81}</t>
  </si>
  <si>
    <t>SO.01.05</t>
  </si>
  <si>
    <t>Krenotechnika</t>
  </si>
  <si>
    <t>{85b203c3-ba88-4011-8c9a-914f9075c69e}</t>
  </si>
  <si>
    <t>SO.01.06</t>
  </si>
  <si>
    <t>Vedlejší rozpočtové náklady</t>
  </si>
  <si>
    <t>{64d4f938-fd33-4d33-b5e8-e2620f9c1c42}</t>
  </si>
  <si>
    <t>KRYCÍ LIST SOUPISU PRACÍ</t>
  </si>
  <si>
    <t>Objekt:</t>
  </si>
  <si>
    <t>SO.01 - Jímací objekty vrtů BJ VK – dokončení – manipulační a ochranné šachtice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</si>
  <si>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</si>
  <si>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</si>
  <si>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</si>
  <si>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</si>
  <si>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</si>
  <si>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</si>
  <si>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</si>
  <si>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</si>
  <si>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</si>
  <si>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</si>
  <si>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</si>
  <si>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</si>
  <si>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</si>
  <si>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94 - Lešení a stavební výtahy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</si>
  <si>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</si>
  <si>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</si>
  <si>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</si>
  <si>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</si>
  <si>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</si>
  <si>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</si>
  <si>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</si>
  <si>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</si>
  <si>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772 - Podlahy z kamene</t>
  </si>
  <si>
    <t xml:space="preserve">    782 - Dokončovací práce - obklady z kamene</t>
  </si>
  <si>
    <t xml:space="preserve">    783 - Dokončovací práce - nátěry</t>
  </si>
  <si>
    <t>M - Práce a dodávky M</t>
  </si>
  <si>
    <t xml:space="preserve">    23-M - Montáže potrubí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</si>
  <si>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</si>
  <si>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</si>
  <si>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</si>
  <si>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</si>
  <si>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</si>
  <si>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</si>
  <si>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</si>
  <si>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</si>
  <si>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</si>
  <si>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</si>
  <si>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</si>
  <si>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</si>
  <si>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</si>
  <si>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</si>
  <si>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</si>
  <si>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</si>
  <si>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</si>
  <si>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</si>
  <si>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</si>
  <si>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</si>
  <si>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</si>
  <si>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</si>
  <si>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02</t>
  </si>
  <si>
    <t>4</t>
  </si>
  <si>
    <t>256024471</t>
  </si>
  <si>
    <t>Online PSC</t>
  </si>
  <si>
    <t>https://podminky.urs.cz/item/CS_URS_2025_02/111211101</t>
  </si>
  <si>
    <t>VV</t>
  </si>
  <si>
    <t>"rabátka" 1,2*(2,34+10,75+5,0)</t>
  </si>
  <si>
    <t>"rabátka u schodiště (u Bílého lva)" (0,7+0,5)*(3,8+0,458)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</si>
  <si>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</si>
  <si>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</si>
  <si>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692942020</t>
  </si>
  <si>
    <t>https://podminky.urs.cz/item/CS_URS_2025_02/113107163</t>
  </si>
  <si>
    <t>*plocha u vrtů rekonstruována až po dokončení stavby hotelu Bílý lev</t>
  </si>
  <si>
    <t>"pro vrty" 15,0*5,5</t>
  </si>
  <si>
    <t>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</si>
  <si>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</si>
  <si>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</si>
  <si>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1676150445</t>
  </si>
  <si>
    <t>https://podminky.urs.cz/item/CS_URS_2025_02/113107182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</si>
  <si>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</si>
  <si>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</si>
  <si>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</si>
  <si>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330184283</t>
  </si>
  <si>
    <t>https://podminky.urs.cz/item/CS_URS_2025_02/113201111</t>
  </si>
  <si>
    <t>"u nábřežní zdi" 13,24</t>
  </si>
  <si>
    <t>5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</si>
  <si>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</si>
  <si>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</si>
  <si>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-1074285068</t>
  </si>
  <si>
    <t>https://podminky.urs.cz/item/CS_URS_2025_02/119001401</t>
  </si>
  <si>
    <t>"dešťová kanalizace hotelu Bílý lev" 5,4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</si>
  <si>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</si>
  <si>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</si>
  <si>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</si>
  <si>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1942515240</t>
  </si>
  <si>
    <t>https://podminky.urs.cz/item/CS_URS_2025_02/119001421</t>
  </si>
  <si>
    <t>7</t>
  </si>
  <si>
    <t>131251100</t>
  </si>
  <si>
    <t>Hloubení nezapažených jam a zářezů strojně s urovnáním dna do předepsaného profilu a spádu v hornině třídy těžitelnosti I skupiny 3 do 20 m3</t>
  </si>
  <si>
    <t>m3</t>
  </si>
  <si>
    <t>1309061828</t>
  </si>
  <si>
    <t>https://podminky.urs.cz/item/CS_URS_2025_02/131251100</t>
  </si>
  <si>
    <t xml:space="preserve">*vrty, výkop hl. 0,75m </t>
  </si>
  <si>
    <t>2,8*2,5*0,75*2</t>
  </si>
  <si>
    <t>8</t>
  </si>
  <si>
    <t>131251203</t>
  </si>
  <si>
    <t>Hloubení zapažených jam a zářezů strojně s urovnáním dna do předepsaného profilu a spádu v hornině třídy těžitelnosti I skupiny 3 přes 50 do 100 m3</t>
  </si>
  <si>
    <t>3385201</t>
  </si>
  <si>
    <t>https://podminky.urs.cz/item/CS_URS_2025_02/131251203</t>
  </si>
  <si>
    <t>*vrty, výkop hl. 3,35m</t>
  </si>
  <si>
    <t>(5,0*3,0+4,6*3,0)*3,35</t>
  </si>
  <si>
    <t>9</t>
  </si>
  <si>
    <t>132251101</t>
  </si>
  <si>
    <t>Hloubení nezapažených rýh šířky do 800 mm strojně s urovnáním dna do předepsaného profilu a spádu v hornině třídy těžitelnosti I skupiny 3 do 20 m3</t>
  </si>
  <si>
    <t>1708666308</t>
  </si>
  <si>
    <t>https://podminky.urs.cz/item/CS_URS_2025_02/132251101</t>
  </si>
  <si>
    <t>"pro uložení přípojek sítí mezi šachtami v asf. kom" 0,6*0,8*7,7</t>
  </si>
  <si>
    <t>10</t>
  </si>
  <si>
    <t>139001101</t>
  </si>
  <si>
    <t>Příplatek k cenám hloubených vykopávek za ztížení vykopávky v blízkosti podzemního vedení nebo výbušnin pro jakoukoliv třídu horniny</t>
  </si>
  <si>
    <t>1057304424</t>
  </si>
  <si>
    <t>https://podminky.urs.cz/item/CS_URS_2025_02/139001101</t>
  </si>
  <si>
    <t>"jámy" 10,5+96,48</t>
  </si>
  <si>
    <t>"rýha" 3,696</t>
  </si>
  <si>
    <t>11</t>
  </si>
  <si>
    <t>151101201</t>
  </si>
  <si>
    <t>Zřízení pažení stěn výkopu bez rozepření nebo vzepření příložné, hloubky do 4 m</t>
  </si>
  <si>
    <t>-877235075</t>
  </si>
  <si>
    <t>https://podminky.urs.cz/item/CS_URS_2025_02/151101201</t>
  </si>
  <si>
    <t>(2*(5,0+3,0)+2*(4,6+3,0))*3,35</t>
  </si>
  <si>
    <t>151101211</t>
  </si>
  <si>
    <t>Odstranění pažení stěn výkopu bez rozepření nebo vzepření s uložením pažin na vzdálenost do 3 m od okraje výkopu příložné, hloubky do 4 m</t>
  </si>
  <si>
    <t>-317615131</t>
  </si>
  <si>
    <t>https://podminky.urs.cz/item/CS_URS_2025_02/151101211</t>
  </si>
  <si>
    <t>13</t>
  </si>
  <si>
    <t>151101301</t>
  </si>
  <si>
    <t>Zřízení rozepření zapažených stěn výkopů s potřebným přepažováním při pažení příložném, hloubky do 4 m</t>
  </si>
  <si>
    <t>-541645480</t>
  </si>
  <si>
    <t>https://podminky.urs.cz/item/CS_URS_2025_02/151101301</t>
  </si>
  <si>
    <t>14</t>
  </si>
  <si>
    <t>151101311</t>
  </si>
  <si>
    <t>Odstranění rozepření stěn výkopů s uložením materiálu na vzdálenost do 3 m od okraje výkopu pažení příložného, hloubky do 4 m</t>
  </si>
  <si>
    <t>840930153</t>
  </si>
  <si>
    <t>https://podminky.urs.cz/item/CS_URS_2025_02/151101311</t>
  </si>
  <si>
    <t>15</t>
  </si>
  <si>
    <t>162301501</t>
  </si>
  <si>
    <t>Vodorovné přemístění smýcených křovin do průměru kmene 100 mm na vzdálenost do 5 000 m</t>
  </si>
  <si>
    <t>1555813910</t>
  </si>
  <si>
    <t>https://podminky.urs.cz/item/CS_URS_2025_02/162301501</t>
  </si>
  <si>
    <t>*na místo k tomu určené</t>
  </si>
  <si>
    <t>16</t>
  </si>
  <si>
    <t>162301981</t>
  </si>
  <si>
    <t>Vodorovné přemístění smýcených křovin Příplatek k ceně za každých dalších i započatých 1 000 m</t>
  </si>
  <si>
    <t>-1262849873</t>
  </si>
  <si>
    <t>https://podminky.urs.cz/item/CS_URS_2025_02/162301981</t>
  </si>
  <si>
    <t>17</t>
  </si>
  <si>
    <t>111209111</t>
  </si>
  <si>
    <t>Spálení proutí, klestu z prořezávek a odstraněných křovin pro jakoukoliv dřevinu</t>
  </si>
  <si>
    <t>-684672271</t>
  </si>
  <si>
    <t>https://podminky.urs.cz/item/CS_URS_2025_02/111209111</t>
  </si>
  <si>
    <t>18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</si>
  <si>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</si>
  <si>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</si>
  <si>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-1508789809</t>
  </si>
  <si>
    <t>https://podminky.urs.cz/item/CS_URS_2025_02/162751113</t>
  </si>
  <si>
    <t>"zásyp tam a zpět" 13,184*2</t>
  </si>
  <si>
    <t>19</t>
  </si>
  <si>
    <t>171251201</t>
  </si>
  <si>
    <t>Uložení sypaniny na skládky nebo meziskládky bez hutnění s upravením uložené sypaniny do předepsaného tvaru</t>
  </si>
  <si>
    <t>1206510861</t>
  </si>
  <si>
    <t>https://podminky.urs.cz/item/CS_URS_2025_02/171251201</t>
  </si>
  <si>
    <t xml:space="preserve">*uložení na pozemku investora </t>
  </si>
  <si>
    <t>"zásyp" 13,184</t>
  </si>
  <si>
    <t>20</t>
  </si>
  <si>
    <t>167151101</t>
  </si>
  <si>
    <t>Nakládání, skládání a překládání neulehlého výkopku nebo sypaniny strojně nakládání, množství do 100 m3, z horniny třídy těžitelnosti I, skupiny 1 až 3</t>
  </si>
  <si>
    <t>-64376522</t>
  </si>
  <si>
    <t>https://podminky.urs.cz/item/CS_URS_2025_02/167151101</t>
  </si>
  <si>
    <t>*zemina z rabátek</t>
  </si>
  <si>
    <t>"rabátka" 1,2*(2,34+10,75+5,0)*0,3</t>
  </si>
  <si>
    <t>"rabátka u schodiště (u Bílého lva)" (0,7+0,5)*(3,8+0,458)*0,4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</si>
  <si>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</si>
  <si>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</si>
  <si>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-1656826816</t>
  </si>
  <si>
    <t>https://podminky.urs.cz/item/CS_URS_2025_02/162751117</t>
  </si>
  <si>
    <t>*zemina</t>
  </si>
  <si>
    <t>"rabátka - původní zemina" 1,2*(2,34+10,75+5,0)*0,3</t>
  </si>
  <si>
    <t>"rabátka u schodiště (u Bílého lva) - původní zemina" (0,7+0,5)*(3,8+0,458)*0,4</t>
  </si>
  <si>
    <t>"zásyp" -13,184</t>
  </si>
  <si>
    <t>22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</si>
  <si>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</si>
  <si>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</si>
  <si>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1788952747</t>
  </si>
  <si>
    <t>https://podminky.urs.cz/item/CS_URS_2025_02/162751119</t>
  </si>
  <si>
    <t>106,048*5 'Přepočtené koeficientem množství</t>
  </si>
  <si>
    <t>23</t>
  </si>
  <si>
    <t>171251101</t>
  </si>
  <si>
    <t>Uložení sypanin do násypů strojně s rozprostřením sypaniny ve vrstvách a s hrubým urovnáním nezhutněných jakékoliv třídy těžitelnosti</t>
  </si>
  <si>
    <t>-826886502</t>
  </si>
  <si>
    <t>https://podminky.urs.cz/item/CS_URS_2025_02/171251101</t>
  </si>
  <si>
    <t>24</t>
  </si>
  <si>
    <t>171201231</t>
  </si>
  <si>
    <t>Poplatek za uložení stavebního odpadu na recyklační skládce (skládkovné) zeminy a kamení zatříděného do Katalogu odpadů pod kódem 17 05 04</t>
  </si>
  <si>
    <t>t</t>
  </si>
  <si>
    <t>1160921728</t>
  </si>
  <si>
    <t>https://podminky.urs.cz/item/CS_URS_2025_02/171201231</t>
  </si>
  <si>
    <t>106,048*1,8</t>
  </si>
  <si>
    <t>25</t>
  </si>
  <si>
    <t>174151101</t>
  </si>
  <si>
    <t>Zásyp sypaninou z jakékoliv horniny strojně s uložením výkopku ve vrstvách se zhutněním jam, šachet, rýh nebo kolem objektů v těchto vykopávkách</t>
  </si>
  <si>
    <t>-406168930</t>
  </si>
  <si>
    <t>https://podminky.urs.cz/item/CS_URS_2025_02/174151101</t>
  </si>
  <si>
    <t>"uložení přípojek sítí mezi šachtami v asf. kom" 0,6*(0,8-0,2)*7,7</t>
  </si>
  <si>
    <t>-((4,82+4,705)/2*2,8+(4,8+4,295)/2*2,8)*3,35</t>
  </si>
  <si>
    <t>-2,8*2,2*0,75*2</t>
  </si>
  <si>
    <t>26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</si>
  <si>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</si>
  <si>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</si>
  <si>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1779543126</t>
  </si>
  <si>
    <t>https://podminky.urs.cz/item/CS_URS_2025_02/175151101</t>
  </si>
  <si>
    <t>"uložení přípojek sítí mezi šachtami v asf. kom - 3xDN 25" 0,6*0,2*7,7</t>
  </si>
  <si>
    <t>27</t>
  </si>
  <si>
    <t>M</t>
  </si>
  <si>
    <t>58337308</t>
  </si>
  <si>
    <t>štěrkopísek frakce 0/2</t>
  </si>
  <si>
    <t>245022312</t>
  </si>
  <si>
    <t>0,924*2 'Přepočtené koeficientem množství</t>
  </si>
  <si>
    <t>28</t>
  </si>
  <si>
    <t>181912112</t>
  </si>
  <si>
    <t>Úprava pláně vyrovnáním výškových rozdílů ručně v hornině třídy těžitelnosti I skupiny 3 se zhutněním</t>
  </si>
  <si>
    <t>-1113068741</t>
  </si>
  <si>
    <t>https://podminky.urs.cz/item/CS_URS_2025_02/181912112</t>
  </si>
  <si>
    <t>"v místě vrtů" 15,0*5,5</t>
  </si>
  <si>
    <t>Zakládání</t>
  </si>
  <si>
    <t>29</t>
  </si>
  <si>
    <t>273322611</t>
  </si>
  <si>
    <t>Základy z betonu železového (bez výztuže) desky z betonu se zvýšenými nároky na prostředí tř. C 30/37</t>
  </si>
  <si>
    <t>1273441302</t>
  </si>
  <si>
    <t>https://podminky.urs.cz/item/CS_URS_2025_02/273322611</t>
  </si>
  <si>
    <t>P</t>
  </si>
  <si>
    <t>Poznámka k položce:_x000d_
XA1, XC2</t>
  </si>
  <si>
    <t>*základové desky (odečet otvoru čerpací jímky na úkapy)</t>
  </si>
  <si>
    <t>"D1 tl. 300mm" (2,8*4,82-0,4*0,4)*0,3</t>
  </si>
  <si>
    <t>"D2 tl. 300mm" (2,8*4,4-0,4*0,4)*0,3</t>
  </si>
  <si>
    <t>"D3 tl. 250mm" 3,065*2,3*0,25</t>
  </si>
  <si>
    <t>"D4 tl. 250mm" 3,065*2,1*0,25</t>
  </si>
  <si>
    <t>30</t>
  </si>
  <si>
    <t>273351121</t>
  </si>
  <si>
    <t>Bednění základů desek zřízení</t>
  </si>
  <si>
    <t>-1839245984</t>
  </si>
  <si>
    <t>https://podminky.urs.cz/item/CS_URS_2025_02/273351121</t>
  </si>
  <si>
    <t>"D1 tl. 300mm" (2*(2,8+4,82)+0,4*4)*0,3</t>
  </si>
  <si>
    <t>"D2 tl. 300mm" (2*(2,8+4,4)+0,4*4)*0,3</t>
  </si>
  <si>
    <t>"D3 tl. 250mm" 2*(3,065+2,3)*0,25</t>
  </si>
  <si>
    <t>"D4 tl. 250mm" 2*(3,065+2,1)*0,25</t>
  </si>
  <si>
    <t>31</t>
  </si>
  <si>
    <t>273351122</t>
  </si>
  <si>
    <t>Bednění základů desek odstranění</t>
  </si>
  <si>
    <t>-1295978914</t>
  </si>
  <si>
    <t>https://podminky.urs.cz/item/CS_URS_2025_02/273351122</t>
  </si>
  <si>
    <t>32</t>
  </si>
  <si>
    <t>273361821</t>
  </si>
  <si>
    <t>Výztuž základů desek z betonářské oceli 10 505 (R) nebo BSt 500</t>
  </si>
  <si>
    <t>845255509</t>
  </si>
  <si>
    <t>https://podminky.urs.cz/item/CS_URS_2025_02/273361821</t>
  </si>
  <si>
    <t>*základové desky D1-D4</t>
  </si>
  <si>
    <t>"R10, R14" 854,525*0,001</t>
  </si>
  <si>
    <t>33</t>
  </si>
  <si>
    <t>273362021</t>
  </si>
  <si>
    <t>Výztuž základů desek ze svařovaných sítí z drátů typu KARI</t>
  </si>
  <si>
    <t>-620438523</t>
  </si>
  <si>
    <t>https://podminky.urs.cz/item/CS_URS_2025_02/273362021</t>
  </si>
  <si>
    <t>"150x150x8 " 1187,904*0,001</t>
  </si>
  <si>
    <t>34</t>
  </si>
  <si>
    <t>275313711</t>
  </si>
  <si>
    <t>Základy z betonu prostého patky a bloky z betonu kamenem neprokládaného tř. C 20/25</t>
  </si>
  <si>
    <t>-2137969805</t>
  </si>
  <si>
    <t>https://podminky.urs.cz/item/CS_URS_2025_02/275313711</t>
  </si>
  <si>
    <t>*pro vstupní 2kř.vrátka ke stáv. vrtům do prostoru za Bílým lvem</t>
  </si>
  <si>
    <t>"300x300" 0,3*0,3*0,8*2</t>
  </si>
  <si>
    <t>*pro vstupní 2kř.vrátka ke stáv. vrtům do prostoru za Wolkerem</t>
  </si>
  <si>
    <t>35</t>
  </si>
  <si>
    <t>275351121</t>
  </si>
  <si>
    <t>Bednění základů patek zřízení</t>
  </si>
  <si>
    <t>1554192150</t>
  </si>
  <si>
    <t>https://podminky.urs.cz/item/CS_URS_2025_02/275351121</t>
  </si>
  <si>
    <t>"300x300" 0,3*4*0,8*2</t>
  </si>
  <si>
    <t>36</t>
  </si>
  <si>
    <t>275351122</t>
  </si>
  <si>
    <t>Bednění základů patek odstranění</t>
  </si>
  <si>
    <t>-1833064737</t>
  </si>
  <si>
    <t>https://podminky.urs.cz/item/CS_URS_2025_02/275351122</t>
  </si>
  <si>
    <t>37</t>
  </si>
  <si>
    <t>279322512</t>
  </si>
  <si>
    <t>Základové zdi z betonu železového (bez výztuže) se zvýšenými nároky na prostředí tř. C 30/37</t>
  </si>
  <si>
    <t>-950463619</t>
  </si>
  <si>
    <t>https://podminky.urs.cz/item/CS_URS_2025_02/279322512</t>
  </si>
  <si>
    <t>*pod terénem</t>
  </si>
  <si>
    <t>"S1" (2,405*4,65+2,415*3,0)*0,3</t>
  </si>
  <si>
    <t>"S2" 2,8*3,0*0,3*2</t>
  </si>
  <si>
    <t>"S3" (2,29*4,65+2,415*3,0)*0,3</t>
  </si>
  <si>
    <t>"S4" (1,985*4,65+2,415*3,0)*0,3</t>
  </si>
  <si>
    <t>"S8" 2,2*2,62*0,3*2</t>
  </si>
  <si>
    <t>"S9" (1,88*4,65+2,415*3,0)*0,3</t>
  </si>
  <si>
    <t>38</t>
  </si>
  <si>
    <t>279351311</t>
  </si>
  <si>
    <t>Bednění základových zdí rovné jednostranné zřízení</t>
  </si>
  <si>
    <t>389351237</t>
  </si>
  <si>
    <t>https://podminky.urs.cz/item/CS_URS_2025_02/279351311</t>
  </si>
  <si>
    <t>"S1" (2,405*4,65+2,415*3,0)*2+1,65*0,3</t>
  </si>
  <si>
    <t>"S2" 2,8*3,0*2*2+1,65*0,3*2</t>
  </si>
  <si>
    <t>"S3" (2,29*4,65+2,415*3,0)*2+1,65*0,3</t>
  </si>
  <si>
    <t>"S4" (1,985*4,65+2,415*3,0)*2+1,65*0,3</t>
  </si>
  <si>
    <t>"S8" 2,2*2,62*2*2</t>
  </si>
  <si>
    <t>"S9" (2,415*4,65+1,89*3,0)*2+1,65*0,3</t>
  </si>
  <si>
    <t>39</t>
  </si>
  <si>
    <t>279351312</t>
  </si>
  <si>
    <t>Bednění základových zdí rovné jednostranné odstranění</t>
  </si>
  <si>
    <t>1743509295</t>
  </si>
  <si>
    <t>https://podminky.urs.cz/item/CS_URS_2025_02/279351312</t>
  </si>
  <si>
    <t>40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</si>
  <si>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</si>
  <si>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</si>
  <si>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260097849</t>
  </si>
  <si>
    <t>https://podminky.urs.cz/item/CS_URS_2025_02/279361821</t>
  </si>
  <si>
    <t>*napočítána výztuž všech stěn S1-S9 (odd. 2, odd. 3)</t>
  </si>
  <si>
    <t>2749,195*0,001</t>
  </si>
  <si>
    <t>Svislé a kompletní konstrukce</t>
  </si>
  <si>
    <t>41</t>
  </si>
  <si>
    <t>311321815</t>
  </si>
  <si>
    <t>Nadzákladové zdi z betonu železového (bez výztuže) nosné pohledového (v přírodní barvě drtí a přísad) tř. C 30/37</t>
  </si>
  <si>
    <t>-1332910444</t>
  </si>
  <si>
    <t>https://podminky.urs.cz/item/CS_URS_2025_02/311321815</t>
  </si>
  <si>
    <t>*nad terénem</t>
  </si>
  <si>
    <t>"S5" 3,065*2,0*0,3*2</t>
  </si>
  <si>
    <t>"S6" (2,18*2,0-0,9*1,65)*0,3</t>
  </si>
  <si>
    <t>"S7" (2,1*2,0-0,9*1,65)*0,3</t>
  </si>
  <si>
    <t>*výztuž všech stěn napočítána v odd. 2 - 2749,195kg</t>
  </si>
  <si>
    <t>42</t>
  </si>
  <si>
    <t>311351311</t>
  </si>
  <si>
    <t>Bednění nadzákladových zdí nosných rovné jednostranné zřízení</t>
  </si>
  <si>
    <t>-868916348</t>
  </si>
  <si>
    <t>https://podminky.urs.cz/item/CS_URS_2025_02/311351311</t>
  </si>
  <si>
    <t>"S5" 3,065*2,0*2*2</t>
  </si>
  <si>
    <t>"S6" (2,18*2,0-0,9*1,65)*2+0,3*(0,9+2*1,65)</t>
  </si>
  <si>
    <t>"S7" (2,1*2,0-0,9*1,65)*2+0,3*(0,9+2*1,65)</t>
  </si>
  <si>
    <t>43</t>
  </si>
  <si>
    <t>311351312</t>
  </si>
  <si>
    <t>Bednění nadzákladových zdí nosných rovné jednostranné odstranění</t>
  </si>
  <si>
    <t>1600171114</t>
  </si>
  <si>
    <t>https://podminky.urs.cz/item/CS_URS_2025_02/311351312</t>
  </si>
  <si>
    <t>44</t>
  </si>
  <si>
    <t>311351911</t>
  </si>
  <si>
    <t>Bednění nadzákladových zdí nosných Příplatek k cenám bednění za pohledový beton</t>
  </si>
  <si>
    <t>-707365922</t>
  </si>
  <si>
    <t>https://podminky.urs.cz/item/CS_URS_2025_02/311351911</t>
  </si>
  <si>
    <t>45</t>
  </si>
  <si>
    <t>317941123</t>
  </si>
  <si>
    <t>Osazování ocelových válcovaných nosníků na zdivu I nebo IE nebo U nebo UE nebo L, výšky přes 120 do 220 mm</t>
  </si>
  <si>
    <t>-1276799573</t>
  </si>
  <si>
    <t>https://podminky.urs.cz/item/CS_URS_2025_02/317941123</t>
  </si>
  <si>
    <t>*v místě šachty, kotvení do nábřežní zdi a S5</t>
  </si>
  <si>
    <t>"I200" (1,945+1,916+1,754+1,724)*26,2*0,001</t>
  </si>
  <si>
    <t>46</t>
  </si>
  <si>
    <t>13010722</t>
  </si>
  <si>
    <t>ocel profilová jakost S235JR (11 375) průřez I (IPN) 200</t>
  </si>
  <si>
    <t>1488115737</t>
  </si>
  <si>
    <t>47</t>
  </si>
  <si>
    <t>330321511</t>
  </si>
  <si>
    <t>Sloupy, pilíře, táhla, rámové stojky, vzpěry z betonu železového (bez výztuže) pohledového bez zvláštních nároků na vliv prostředí tř. C 25/30</t>
  </si>
  <si>
    <t>-1671686724</t>
  </si>
  <si>
    <t>https://podminky.urs.cz/item/CS_URS_2025_02/330321511</t>
  </si>
  <si>
    <t>*pro zábradlí u přemostění, 300x300mm v. 1,1m 4ks</t>
  </si>
  <si>
    <t>"S01" 0,3*0,3*1,1*4</t>
  </si>
  <si>
    <t>48</t>
  </si>
  <si>
    <t>331351111</t>
  </si>
  <si>
    <t>Bednění hranatých sloupů a pilířů včetně vzepření průřezu pravoúhlého čtyřúhelníka výšky do 4 m, průřezu do 0,04 m2 zřízení</t>
  </si>
  <si>
    <t>1220221089</t>
  </si>
  <si>
    <t>https://podminky.urs.cz/item/CS_URS_2025_02/331351111</t>
  </si>
  <si>
    <t>"S01" 0,3*4*1,1*4</t>
  </si>
  <si>
    <t>49</t>
  </si>
  <si>
    <t>331351112</t>
  </si>
  <si>
    <t>Bednění hranatých sloupů a pilířů včetně vzepření průřezu pravoúhlého čtyřúhelníka výšky do 4 m, průřezu do 0,04 m2 odstranění</t>
  </si>
  <si>
    <t>758633169</t>
  </si>
  <si>
    <t>https://podminky.urs.cz/item/CS_URS_2025_02/331351112</t>
  </si>
  <si>
    <t>50</t>
  </si>
  <si>
    <t>331351911</t>
  </si>
  <si>
    <t>Bednění hranatých sloupů a pilířů včetně vzepření průřezu pravoúhlého čtyřúhelníka Příplatek k cenám za pohledový beton</t>
  </si>
  <si>
    <t>-1848071425</t>
  </si>
  <si>
    <t>https://podminky.urs.cz/item/CS_URS_2025_02/331351911</t>
  </si>
  <si>
    <t>51</t>
  </si>
  <si>
    <t>331361821</t>
  </si>
  <si>
    <t>Výztuž sloupů, pilířů, rámových stojek, táhel nebo vzpěr hranatých svislých nebo šikmých (odkloněných) z betonářské oceli 10 505 (R) nebo BSt 500</t>
  </si>
  <si>
    <t>-2097933617</t>
  </si>
  <si>
    <t>https://podminky.urs.cz/item/CS_URS_2025_02/331361821</t>
  </si>
  <si>
    <t>*sloupky S01 pro zábradlí u přemostění, 300x300mm v. 1,1m 4ks</t>
  </si>
  <si>
    <t>"R6, R4" 18,269*0,001</t>
  </si>
  <si>
    <t>52</t>
  </si>
  <si>
    <t>386381111</t>
  </si>
  <si>
    <t>Jímka ze železového betonu s bedněním a výztuží, s hladkou cementovou omítkou 20 mm tl. na stěnách, s ozubem pro zapuštění krycí desky, s cementovým potěrem 20 mm tl. na dně, bez zakrytí, bez zemních prací a izolace při vnitřním objemu jímky (délka x šířka x výška) do 600x600x600 mm (0,216 m3)</t>
  </si>
  <si>
    <t>kus</t>
  </si>
  <si>
    <t>-988579350</t>
  </si>
  <si>
    <t>https://podminky.urs.cz/item/CS_URS_2025_02/386381111</t>
  </si>
  <si>
    <t>* čerpací jímky na úkapy (zákl. deska D1, D2)</t>
  </si>
  <si>
    <t>Vodorovné konstrukce</t>
  </si>
  <si>
    <t>53</t>
  </si>
  <si>
    <t>411324444</t>
  </si>
  <si>
    <t>Stropy z betonu železového (bez výztuže) pohledového stropů deskových, plochých střech, desek balkonových, desek hřibových stropů včetně hlavic hřibových sloupů tř. C 25/30</t>
  </si>
  <si>
    <t>2083577422</t>
  </si>
  <si>
    <t>https://podminky.urs.cz/item/CS_URS_2025_02/411324444</t>
  </si>
  <si>
    <t>*stropní desky tl.200</t>
  </si>
  <si>
    <t>"D5" (5,565+5,57)/2*(2,4+2,18)/2*0,2</t>
  </si>
  <si>
    <t>"odečet separátoru" -3,14*0,575*0,575*0,2</t>
  </si>
  <si>
    <t>"D6" (5,565+5,57)/2*(2,1+1,875)/2*0,2</t>
  </si>
  <si>
    <t>54</t>
  </si>
  <si>
    <t>411351011</t>
  </si>
  <si>
    <t>Bednění stropních konstrukcí - bez podpěrné konstrukce desek tloušťky stropní desky přes 5 do 25 cm zřízení</t>
  </si>
  <si>
    <t>-1959109541</t>
  </si>
  <si>
    <t>https://podminky.urs.cz/item/CS_URS_2025_02/411351011</t>
  </si>
  <si>
    <t>"D5" (5,565+5,57)/2*(2,4+2,18)/2+(5,565+5,57+2,4+2,18)*0,2</t>
  </si>
  <si>
    <t>"separátor" 3,14*1,15*0,2</t>
  </si>
  <si>
    <t>"D6" (5,565+5,57)/2*(2,1+1,875)/2+(5,565+5,57+2,1+1,875)*0,2</t>
  </si>
  <si>
    <t>55</t>
  </si>
  <si>
    <t>411351012</t>
  </si>
  <si>
    <t>Bednění stropních konstrukcí - bez podpěrné konstrukce desek tloušťky stropní desky přes 5 do 25 cm odstranění</t>
  </si>
  <si>
    <t>-631137559</t>
  </si>
  <si>
    <t>https://podminky.urs.cz/item/CS_URS_2025_02/411351012</t>
  </si>
  <si>
    <t>56</t>
  </si>
  <si>
    <t>411354313</t>
  </si>
  <si>
    <t>Podpěrná konstrukce stropů - desek, kleneb a skořepin výška podepření do 4 m tloušťka stropu přes 15 do 25 cm zřízení</t>
  </si>
  <si>
    <t>-80573040</t>
  </si>
  <si>
    <t>https://podminky.urs.cz/item/CS_URS_2025_02/411354313</t>
  </si>
  <si>
    <t>"D5" (5,565+5,57)/2*(2,4+2,18)/2</t>
  </si>
  <si>
    <t>"D6" (5,565+5,57)/2*(2,1+1,875)/2</t>
  </si>
  <si>
    <t>57</t>
  </si>
  <si>
    <t>411354314</t>
  </si>
  <si>
    <t>Podpěrná konstrukce stropů - desek, kleneb a skořepin výška podepření do 4 m tloušťka stropu přes 15 do 25 cm odstranění</t>
  </si>
  <si>
    <t>-73947947</t>
  </si>
  <si>
    <t>https://podminky.urs.cz/item/CS_URS_2025_02/411354314</t>
  </si>
  <si>
    <t>58</t>
  </si>
  <si>
    <t>411359111</t>
  </si>
  <si>
    <t>Bednění stropních konstrukcí - bez podpěrné konstrukce Příplatek k cenám za pohledový beton</t>
  </si>
  <si>
    <t>-262053023</t>
  </si>
  <si>
    <t>https://podminky.urs.cz/item/CS_URS_2025_02/411359111</t>
  </si>
  <si>
    <t>59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</si>
  <si>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</si>
  <si>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</si>
  <si>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-574586562</t>
  </si>
  <si>
    <t>https://podminky.urs.cz/item/CS_URS_2025_02/411361821</t>
  </si>
  <si>
    <t>*D5, D6</t>
  </si>
  <si>
    <t>"R10, R8" 653,452*0,001</t>
  </si>
  <si>
    <t>60</t>
  </si>
  <si>
    <t>4132312R</t>
  </si>
  <si>
    <t>Zazdívka zhlaví válcovaných nosníků, průřezu do 0,02 m2</t>
  </si>
  <si>
    <t>-955096311</t>
  </si>
  <si>
    <t xml:space="preserve">*v místě šachty, kotvení do nábřežní zdi </t>
  </si>
  <si>
    <t>"I200" 2</t>
  </si>
  <si>
    <t>61</t>
  </si>
  <si>
    <t>413322424</t>
  </si>
  <si>
    <t>Nosníky z betonu železového (bez výztuže) včetně stěnových i jeřábových drah, volných trámů, průvlaků, rámových příčlí, ztužidel, konzol, vodorovných táhel apod., tyčových konstrukcí pohledového tř. C 25/30</t>
  </si>
  <si>
    <t>-1709530556</t>
  </si>
  <si>
    <t>https://podminky.urs.cz/item/CS_URS_2025_02/413322424</t>
  </si>
  <si>
    <t>* trámky T1 2ks</t>
  </si>
  <si>
    <t>"T1" (0,3*0,22+0,26*0,13)*2,2*2</t>
  </si>
  <si>
    <t>62</t>
  </si>
  <si>
    <t>413351121</t>
  </si>
  <si>
    <t>Bednění nosníků a průvlaků - bez podpěrné konstrukce výška nosníku po spodní líc stropní desky přes 100 cm zřízení</t>
  </si>
  <si>
    <t>1360300971</t>
  </si>
  <si>
    <t>https://podminky.urs.cz/item/CS_URS_2025_02/413351121</t>
  </si>
  <si>
    <t>"T1" ((0,3*0,22+0,26*0,13)*2+2*(0,3+0,35)*2,2)*2</t>
  </si>
  <si>
    <t>63</t>
  </si>
  <si>
    <t>413351122</t>
  </si>
  <si>
    <t>Bednění nosníků a průvlaků - bez podpěrné konstrukce výška nosníku po spodní líc stropní desky přes 100 cm odstranění</t>
  </si>
  <si>
    <t>-532579616</t>
  </si>
  <si>
    <t>https://podminky.urs.cz/item/CS_URS_2025_02/413351122</t>
  </si>
  <si>
    <t>64</t>
  </si>
  <si>
    <t>413351191</t>
  </si>
  <si>
    <t>Bednění nosníků a průvlaků - bez podpěrné konstrukce Příplatek k cenám za pohledový beton</t>
  </si>
  <si>
    <t>-1826689262</t>
  </si>
  <si>
    <t>https://podminky.urs.cz/item/CS_URS_2025_02/413351191</t>
  </si>
  <si>
    <t>65</t>
  </si>
  <si>
    <t>413352115</t>
  </si>
  <si>
    <t>Podpěrná konstrukce nosníků a průvlaků výšky podepření do 4 m výšky nosníku (po spodní hranu stropní desky) přes 100 cm zřízení</t>
  </si>
  <si>
    <t>-1224639271</t>
  </si>
  <si>
    <t>https://podminky.urs.cz/item/CS_URS_2025_02/413352115</t>
  </si>
  <si>
    <t>"T1" 0,3*2,2*2</t>
  </si>
  <si>
    <t>66</t>
  </si>
  <si>
    <t>413352116</t>
  </si>
  <si>
    <t>Podpěrná konstrukce nosníků a průvlaků výšky podepření do 4 m výšky nosníku (po spodní hranu stropní desky) přes 100 cm odstranění</t>
  </si>
  <si>
    <t>557145384</t>
  </si>
  <si>
    <t>https://podminky.urs.cz/item/CS_URS_2025_02/413352116</t>
  </si>
  <si>
    <t>67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</si>
  <si>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</si>
  <si>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</si>
  <si>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-1516806919</t>
  </si>
  <si>
    <t>https://podminky.urs.cz/item/CS_URS_2025_02/413361821</t>
  </si>
  <si>
    <t xml:space="preserve">"T1-  2ks" 40,872*0,001</t>
  </si>
  <si>
    <t>Úpravy povrchů, podlahy a osazování výplní</t>
  </si>
  <si>
    <t>68</t>
  </si>
  <si>
    <t>628195001</t>
  </si>
  <si>
    <t>Očištění zdiva nebo betonu zdí a valů před započetím oprav ručně</t>
  </si>
  <si>
    <t>1781751987</t>
  </si>
  <si>
    <t>https://podminky.urs.cz/item/CS_URS_2025_02/628195001</t>
  </si>
  <si>
    <t>"úprava nábřežní zdi" 71,0</t>
  </si>
  <si>
    <t>69</t>
  </si>
  <si>
    <t>628332111</t>
  </si>
  <si>
    <t>Omítka cementová zdí a valů zatřená na zdivu nebo na betonu hrubá</t>
  </si>
  <si>
    <t>1679893369</t>
  </si>
  <si>
    <t>https://podminky.urs.cz/item/CS_URS_2025_02/628332111</t>
  </si>
  <si>
    <t>*vzhled pohledového betonu jako nové konstrukce u stávající nábřežní zdi</t>
  </si>
  <si>
    <t>Vedení trubní dálková a přípojná</t>
  </si>
  <si>
    <t>70</t>
  </si>
  <si>
    <t>890431851</t>
  </si>
  <si>
    <t>Bourání šachet a jímek strojně velikosti obestavěného prostoru přes 1,5 do 3 m3 z prefabrikovaných skruží</t>
  </si>
  <si>
    <t>-1024056857</t>
  </si>
  <si>
    <t>https://podminky.urs.cz/item/CS_URS_2025_02/890431851</t>
  </si>
  <si>
    <t>*prozatimní ochrana vrtů</t>
  </si>
  <si>
    <t>"bet. skruže 150x8cm, v. 1m" 3,14*0,75*0,75*1,0*2</t>
  </si>
  <si>
    <t>71</t>
  </si>
  <si>
    <t>899304811.R</t>
  </si>
  <si>
    <t>Demontáž poklopů betonových a železobetonových včetně rámu, hmotnosti jednotlivě přes 150 kg</t>
  </si>
  <si>
    <t>-450642835</t>
  </si>
  <si>
    <t>"zákrytová studniční deska 160x8" 2</t>
  </si>
  <si>
    <t>72</t>
  </si>
  <si>
    <t>8959400</t>
  </si>
  <si>
    <t>Vpusť uliční DN 450 s litinovou mříží vč. napojení</t>
  </si>
  <si>
    <t>kpl</t>
  </si>
  <si>
    <t>1956913855</t>
  </si>
  <si>
    <t>Poznámka k položce:_x000d_
např. Wavin Tegra</t>
  </si>
  <si>
    <t>*vpusť vč. napojení do stáv. kanalizace DN 110 dl.3m</t>
  </si>
  <si>
    <t>Ostatní konstrukce a práce, bourání</t>
  </si>
  <si>
    <t>91</t>
  </si>
  <si>
    <t>Doplňující konstrukce a práce pozemních komunikací, letišť a ploch</t>
  </si>
  <si>
    <t>73</t>
  </si>
  <si>
    <t>916241213</t>
  </si>
  <si>
    <t>Osazení obrubníku kamenného se zřízením lože, s vyplněním a zatřením spár cementovou maltou stojatého s boční opěrou z betonu prostého, do lože z betonu prostého</t>
  </si>
  <si>
    <t>-1845617816</t>
  </si>
  <si>
    <t>https://podminky.urs.cz/item/CS_URS_2025_02/916241213</t>
  </si>
  <si>
    <t>"konstrukce vozovky" 2,4</t>
  </si>
  <si>
    <t>74</t>
  </si>
  <si>
    <t>58380007</t>
  </si>
  <si>
    <t>obrubník kamenný žulový přímý 1000x150x250mm</t>
  </si>
  <si>
    <t>1459665026</t>
  </si>
  <si>
    <t>2,4*1,02 'Přepočtené koeficientem množství</t>
  </si>
  <si>
    <t>75</t>
  </si>
  <si>
    <t>919735112</t>
  </si>
  <si>
    <t>Řezání stávajícího živičného krytu nebo podkladu hloubky přes 50 do 100 mm</t>
  </si>
  <si>
    <t>-425094266</t>
  </si>
  <si>
    <t>https://podminky.urs.cz/item/CS_URS_2025_02/919735112</t>
  </si>
  <si>
    <t xml:space="preserve">"v místě bouraného schodiště u Bílého lva" 3,58+3,8*2 </t>
  </si>
  <si>
    <t>94</t>
  </si>
  <si>
    <t>Lešení a stavební výtahy</t>
  </si>
  <si>
    <t>76</t>
  </si>
  <si>
    <t>941111121</t>
  </si>
  <si>
    <t>Lešení řadové trubkové lehké pracovní s podlahami s provozním zatížením tř. 3 do 200 kg/m2 šířky tř. W09 od 0,9 do 1,2 m, výšky výšky do 10 m montáž</t>
  </si>
  <si>
    <t>1799085386</t>
  </si>
  <si>
    <t>https://podminky.urs.cz/item/CS_URS_2025_02/941111121</t>
  </si>
  <si>
    <t>(13,24+2,415+1,88+2*2,189+2*1,2*4)*1,9</t>
  </si>
  <si>
    <t>77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</si>
  <si>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</si>
  <si>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</si>
  <si>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937484889</t>
  </si>
  <si>
    <t>https://podminky.urs.cz/item/CS_URS_2025_02/941111221</t>
  </si>
  <si>
    <t>"2 měsíce" 59,875*60</t>
  </si>
  <si>
    <t>78</t>
  </si>
  <si>
    <t>941111821</t>
  </si>
  <si>
    <t>Lešení řadové trubkové lehké pracovní s podlahami s provozním zatížením tř. 3 do 200 kg/m2 šířky tř. W09 od 0,9 do 1,2 m, výšky výšky do 10 m demontáž</t>
  </si>
  <si>
    <t>1934241529</t>
  </si>
  <si>
    <t>https://podminky.urs.cz/item/CS_URS_2025_02/941111821</t>
  </si>
  <si>
    <t>79</t>
  </si>
  <si>
    <t>993111111</t>
  </si>
  <si>
    <t>Dovoz a odvoz lešení včetně naložení a složení řadového, na vzdálenost do 10 km</t>
  </si>
  <si>
    <t>-895673348</t>
  </si>
  <si>
    <t>https://podminky.urs.cz/item/CS_URS_2025_02/993111111</t>
  </si>
  <si>
    <t>80</t>
  </si>
  <si>
    <t>944611111</t>
  </si>
  <si>
    <t>Plachta ochranná zavěšená na konstrukci lešení z textilie z umělých vláken montáž</t>
  </si>
  <si>
    <t>-450271117</t>
  </si>
  <si>
    <t>https://podminky.urs.cz/item/CS_URS_2025_02/944611111</t>
  </si>
  <si>
    <t>81</t>
  </si>
  <si>
    <t>944611211</t>
  </si>
  <si>
    <t>Plachta ochranná zavěšená na konstrukci lešení z textilie z umělých vláken příplatek k ceně za každý den použití</t>
  </si>
  <si>
    <t>902720618</t>
  </si>
  <si>
    <t>https://podminky.urs.cz/item/CS_URS_2025_02/944611211</t>
  </si>
  <si>
    <t>82</t>
  </si>
  <si>
    <t>944611811</t>
  </si>
  <si>
    <t>Plachta ochranná zavěšená na konstrukci lešení z textilie z umělých vláken demontáž</t>
  </si>
  <si>
    <t>532828032</t>
  </si>
  <si>
    <t>https://podminky.urs.cz/item/CS_URS_2025_02/944611811</t>
  </si>
  <si>
    <t>83</t>
  </si>
  <si>
    <t>949101111</t>
  </si>
  <si>
    <t>Lešení pomocné pracovní pro objekty pozemních staveb pro zatížení do 150 kg/m2, o výšce lešeňové podlahy do 1,9 m</t>
  </si>
  <si>
    <t>379118499</t>
  </si>
  <si>
    <t>https://podminky.urs.cz/item/CS_URS_2025_02/949101111</t>
  </si>
  <si>
    <t xml:space="preserve">"stěny  od -2,250" 3,065*1,58*2</t>
  </si>
  <si>
    <t>84</t>
  </si>
  <si>
    <t>949101112</t>
  </si>
  <si>
    <t>Lešení pomocné pracovní pro objekty pozemních staveb pro zatížení do 150 kg/m2, o výšce lešeňové podlahy přes 1,9 do 3,5 m</t>
  </si>
  <si>
    <t>-1837073280</t>
  </si>
  <si>
    <t>https://podminky.urs.cz/item/CS_URS_2025_02/949101112</t>
  </si>
  <si>
    <t>"pro stěny pod terénem" 2,2*4,22+2,2*3,8</t>
  </si>
  <si>
    <t>96</t>
  </si>
  <si>
    <t>Bourání konstrukcí</t>
  </si>
  <si>
    <t>85</t>
  </si>
  <si>
    <t>961055111</t>
  </si>
  <si>
    <t>Bourání základů z betonu železového</t>
  </si>
  <si>
    <t>-2047747156</t>
  </si>
  <si>
    <t>https://podminky.urs.cz/item/CS_URS_2025_02/961055111</t>
  </si>
  <si>
    <t>"schodiště z ul. Tržiště u Bílého lva profil zdi B-B´" (3,58+1,12+1,2)*0,4*0,8</t>
  </si>
  <si>
    <t>86</t>
  </si>
  <si>
    <t>962052211</t>
  </si>
  <si>
    <t>Bourání zdiva železobetonového nadzákladového, objemu přes 1 m3</t>
  </si>
  <si>
    <t>-1941929877</t>
  </si>
  <si>
    <t>https://podminky.urs.cz/item/CS_URS_2025_02/962052211</t>
  </si>
  <si>
    <t>"rabátka profil zdi A-A´" (0,5+0,3+1,2+0,51)*(2,34+10,75+5,0)*0,1</t>
  </si>
  <si>
    <t>"rabátka u schodiště (u Bílého lva) profil zdi B-B´" (0,51*0,15+0,4*0,3)*(3,8+0,458)</t>
  </si>
  <si>
    <t>"schodišť. zábradelní zdivo pod rabátky (U Bílého lva)" (1,65*1,1+1,77*0,9)*(3,8+0,458)</t>
  </si>
  <si>
    <t>"schodišť. zábradelní zdivo levá strana (U Bílého lva)" 1,1*3,8*2,0/2+1,1*0,458*2,0</t>
  </si>
  <si>
    <t>*nika pro reproduktory</t>
  </si>
  <si>
    <t>"2240x757" (2,24*(0,757+0,9*2)+0,9*0,757*2-1,78*0,58)*0,2*2</t>
  </si>
  <si>
    <t>"srovnání nábřežní zdi do roviny - ubourání přílepků" 12,67</t>
  </si>
  <si>
    <t>87</t>
  </si>
  <si>
    <t>9620500R</t>
  </si>
  <si>
    <t xml:space="preserve">Bourání zdiva nadzákladového Příplatek cenám za zvýšenou pracnost bourání zdiva </t>
  </si>
  <si>
    <t>590427303</t>
  </si>
  <si>
    <t>*vetknuté do nábřežní zdi</t>
  </si>
  <si>
    <t>88</t>
  </si>
  <si>
    <t>963042819</t>
  </si>
  <si>
    <t>Bourání schodišťových stupňů betonových zhotovených na místě</t>
  </si>
  <si>
    <t>-423100587</t>
  </si>
  <si>
    <t>https://podminky.urs.cz/item/CS_URS_2025_02/963042819</t>
  </si>
  <si>
    <t>"schodiště u Bílého lva profil zdi B-B´" 3,58*12</t>
  </si>
  <si>
    <t>89</t>
  </si>
  <si>
    <t>963053935</t>
  </si>
  <si>
    <t>Bourání železobetonových monolitických schodišťových ramen zazděných oboustranně</t>
  </si>
  <si>
    <t>-1157325925</t>
  </si>
  <si>
    <t>https://podminky.urs.cz/item/CS_URS_2025_02/963053935</t>
  </si>
  <si>
    <t>*tl.200mm</t>
  </si>
  <si>
    <t>"schodiště z ul. Tržiště u Bílého lva profil zdi B-B´" 3,58*3,8</t>
  </si>
  <si>
    <t>90</t>
  </si>
  <si>
    <t>973045141</t>
  </si>
  <si>
    <t>Vysekání výklenků nebo kapes ve zdivu betonovém kapes pro kotvení upevňovacích prvků, hl. přes 150 mm</t>
  </si>
  <si>
    <t>1010310651</t>
  </si>
  <si>
    <t>https://podminky.urs.cz/item/CS_URS_2025_02/973045141</t>
  </si>
  <si>
    <t>997</t>
  </si>
  <si>
    <t>Doprava suti a vybouraných hmot</t>
  </si>
  <si>
    <t>997221571</t>
  </si>
  <si>
    <t>Vodorovná doprava vybouraných hmot bez naložení, ale se složením a s hrubým urovnáním na vzdálenost do 1 km</t>
  </si>
  <si>
    <t>1299589895</t>
  </si>
  <si>
    <t>https://podminky.urs.cz/item/CS_URS_2025_02/997221571</t>
  </si>
  <si>
    <t>92</t>
  </si>
  <si>
    <t>997221579</t>
  </si>
  <si>
    <t>Vodorovná doprava vybouraných hmot bez naložení, ale se složením a s hrubým urovnáním na vzdálenost Příplatek k ceně za každý další započatý 1 km přes 1 km</t>
  </si>
  <si>
    <t>-999307270</t>
  </si>
  <si>
    <t>https://podminky.urs.cz/item/CS_URS_2025_02/997221579</t>
  </si>
  <si>
    <t>172,768*14 'Přepočtené koeficientem množství</t>
  </si>
  <si>
    <t>93</t>
  </si>
  <si>
    <t>997221612</t>
  </si>
  <si>
    <t>Nakládání na dopravní prostředky pro vodorovnou dopravu vybouraných hmot</t>
  </si>
  <si>
    <t>621161396</t>
  </si>
  <si>
    <t>https://podminky.urs.cz/item/CS_URS_2025_02/997221612</t>
  </si>
  <si>
    <t>997221645</t>
  </si>
  <si>
    <t>Poplatek za uložení stavebního odpadu na skládce (skládkovné) asfaltového bez obsahu dehtu zatříděného do Katalogu odpadů pod kódem 17 03 02</t>
  </si>
  <si>
    <t>-1467674651</t>
  </si>
  <si>
    <t>https://podminky.urs.cz/item/CS_URS_2025_02/997221645</t>
  </si>
  <si>
    <t>"živice" 18,15</t>
  </si>
  <si>
    <t>95</t>
  </si>
  <si>
    <t>997221873</t>
  </si>
  <si>
    <t>1040470223</t>
  </si>
  <si>
    <t>https://podminky.urs.cz/item/CS_URS_2025_02/997221873</t>
  </si>
  <si>
    <t>"štěrk" 36,3</t>
  </si>
  <si>
    <t>997013631</t>
  </si>
  <si>
    <t>Poplatek za uložení stavebního odpadu na skládce (skládkovné) směsného stavebního a demoličního zatříděného do Katalogu odpadů pod kódem 17 09 04</t>
  </si>
  <si>
    <t>889755673</t>
  </si>
  <si>
    <t>https://podminky.urs.cz/item/CS_URS_2025_02/997013631</t>
  </si>
  <si>
    <t>172,768</t>
  </si>
  <si>
    <t>"živice" -18,15</t>
  </si>
  <si>
    <t>"štěrk" -36,3</t>
  </si>
  <si>
    <t>998</t>
  </si>
  <si>
    <t>Přesun hmot</t>
  </si>
  <si>
    <t>97</t>
  </si>
  <si>
    <t>998271301</t>
  </si>
  <si>
    <t>Přesun hmot pro kanalizace (stoky) hloubené monolitické z betonu nebo železobetonu v otevřeném výkopu dopravní vzdálenost do 15 m</t>
  </si>
  <si>
    <t>1768362856</t>
  </si>
  <si>
    <t>https://podminky.urs.cz/item/CS_URS_2025_02/998271301</t>
  </si>
  <si>
    <t>PSV</t>
  </si>
  <si>
    <t>Práce a dodávky PSV</t>
  </si>
  <si>
    <t>751</t>
  </si>
  <si>
    <t>Vzduchotechnika</t>
  </si>
  <si>
    <t>98</t>
  </si>
  <si>
    <t>751398822</t>
  </si>
  <si>
    <t>Demontáž ostatních zařízení větrací mřížky stěnové, průřezu přes 0,040 do 0,100 m2</t>
  </si>
  <si>
    <t>-1045455752</t>
  </si>
  <si>
    <t>https://podminky.urs.cz/item/CS_URS_2025_02/751398822</t>
  </si>
  <si>
    <t>"1700x580" 2</t>
  </si>
  <si>
    <t>762</t>
  </si>
  <si>
    <t>Konstrukce tesařské</t>
  </si>
  <si>
    <t>99</t>
  </si>
  <si>
    <t>762083122</t>
  </si>
  <si>
    <t>Impregnace řeziva máčením proti dřevokaznému hmyzu, houbám a plísním, třída ohrožení 3 a 4 (dřevo v exteriéru)</t>
  </si>
  <si>
    <t>460826864</t>
  </si>
  <si>
    <t>https://podminky.urs.cz/item/CS_URS_2025_02/762083122</t>
  </si>
  <si>
    <t>*zábradlí - osb 22mm</t>
  </si>
  <si>
    <t>(13,24*2+2,415+1,88+3,6)*1,1*0,022</t>
  </si>
  <si>
    <t>*sloupky 100x100</t>
  </si>
  <si>
    <t>(8*2+3)*1,1*0,1*0,1</t>
  </si>
  <si>
    <t>*zakrytí podlahy - osb 25mm</t>
  </si>
  <si>
    <t>"2800x2455" 2,8*2,455*2*0,025</t>
  </si>
  <si>
    <t>*podlaha řez 3-3´</t>
  </si>
  <si>
    <t>2,2*2,2*0,025</t>
  </si>
  <si>
    <t>100</t>
  </si>
  <si>
    <t>762223110</t>
  </si>
  <si>
    <t>Montáž provizorního zábradlí osové vzdálenosti sloupků 2,0 m z řeziva výšky 1,1 m</t>
  </si>
  <si>
    <t>333082116</t>
  </si>
  <si>
    <t>https://podminky.urs.cz/item/CS_URS_2025_02/762223110</t>
  </si>
  <si>
    <t xml:space="preserve">*provizorní zábradlí z OSB desek - skleněné zábradlí bude osazeno až po dokončení  stavby hotelu Bílý lev</t>
  </si>
  <si>
    <t>13,24+2,415+1,88</t>
  </si>
  <si>
    <t>*zábrana po odstranění rabátek u vrtů, později skleněné zábradlí</t>
  </si>
  <si>
    <t>"zábradlí v 1,1m" 13,24</t>
  </si>
  <si>
    <t>*po demontáži schodiště u Bílého lva</t>
  </si>
  <si>
    <t>3,6</t>
  </si>
  <si>
    <t>101</t>
  </si>
  <si>
    <t>60726278</t>
  </si>
  <si>
    <t>deska dřevoštěpková OSB 3 P+D nebroušená tl 22mm</t>
  </si>
  <si>
    <t>442169656</t>
  </si>
  <si>
    <t>(13,24+2,415+1,88)*1,1</t>
  </si>
  <si>
    <t>"zábradlí v 1,1m" 13,24*1,1</t>
  </si>
  <si>
    <t>"zábrana po dem." 3,6*1,1</t>
  </si>
  <si>
    <t>37,813*1,08 'Přepočtené koeficientem množství</t>
  </si>
  <si>
    <t>102</t>
  </si>
  <si>
    <t>60512125</t>
  </si>
  <si>
    <t>hranol stavební řezivo průřezu do 120cm2 do dl 6m</t>
  </si>
  <si>
    <t>139315768</t>
  </si>
  <si>
    <t xml:space="preserve">*provizorní zábradlí z OSB desek - skleněné zábradlí bude osazeno až po dokončení  stavby hotelu Bílý lev - 13,24+2,415+1,88m - 8ks sl.</t>
  </si>
  <si>
    <t>8*1,1*0,1*0,1</t>
  </si>
  <si>
    <t>"zábradlí v 1,1m dl.13,24m" 8*1,1*0,1*0,1</t>
  </si>
  <si>
    <t>"zábrana dl. 3,6m - 3sl." 3*1,1*0,1*0,1</t>
  </si>
  <si>
    <t>0,209*1,1 'Přepočtené koeficientem množství</t>
  </si>
  <si>
    <t>103</t>
  </si>
  <si>
    <t>762295001</t>
  </si>
  <si>
    <t>Spojovací prostředky schodišť a zábradlí hřebíky, svorníky, fixační prkna, vruty</t>
  </si>
  <si>
    <t>-2137430872</t>
  </si>
  <si>
    <t>https://podminky.urs.cz/item/CS_URS_2025_02/762295001</t>
  </si>
  <si>
    <t>*osb</t>
  </si>
  <si>
    <t>(13,24+2,415+1,88)*1,1*0,022</t>
  </si>
  <si>
    <t>"zábradlí v 1,1m" 13,24*1,1*0,022</t>
  </si>
  <si>
    <t>3,6*1,1*0,022</t>
  </si>
  <si>
    <t>*sloupky</t>
  </si>
  <si>
    <t xml:space="preserve">*provizorní zábradlí z OSB desek </t>
  </si>
  <si>
    <t>(13,24+2,415+1,88)/2,0*1,1*0,1*0,1</t>
  </si>
  <si>
    <t>"zábradlí v 1,1m" 13,24/2*1,1*0,1*0,1</t>
  </si>
  <si>
    <t>3,6/2*1,1*0,1*0,1</t>
  </si>
  <si>
    <t>104</t>
  </si>
  <si>
    <t>762591140</t>
  </si>
  <si>
    <t>Montáž dočasného zakrytí prostupů, otvorů z měkkého nebo tvrdého dřeva, volně kladenými deskami</t>
  </si>
  <si>
    <t>1664045430</t>
  </si>
  <si>
    <t>https://podminky.urs.cz/item/CS_URS_2025_02/762591140</t>
  </si>
  <si>
    <t>*skleněné poklopy 2ks 2280x2195mm budou osazeny po dokončení stavby hotelu Bílý lev, provizorní poklop z OSB desek</t>
  </si>
  <si>
    <t>"2800x2455" 2,8*2,455*2</t>
  </si>
  <si>
    <t>2,2*2,2</t>
  </si>
  <si>
    <t>105</t>
  </si>
  <si>
    <t>60726280</t>
  </si>
  <si>
    <t>deska dřevoštěpková OSB 3 P+D nebroušená tl 25mm</t>
  </si>
  <si>
    <t>-391356209</t>
  </si>
  <si>
    <t>18,588*1,08 'Přepočtené koeficientem množství</t>
  </si>
  <si>
    <t>106</t>
  </si>
  <si>
    <t>762595001</t>
  </si>
  <si>
    <t>Spojovací prostředky podlah a podkladových konstrukcí hřebíky, vruty</t>
  </si>
  <si>
    <t>430990951</t>
  </si>
  <si>
    <t>https://podminky.urs.cz/item/CS_URS_2025_02/762595001</t>
  </si>
  <si>
    <t>107</t>
  </si>
  <si>
    <t>998762101</t>
  </si>
  <si>
    <t>Přesun hmot pro konstrukce tesařské stanovený z hmotnosti přesunovaného materiálu vodorovná dopravní vzdálenost do 50 m základní v objektech výšky do 6 m</t>
  </si>
  <si>
    <t>1432622528</t>
  </si>
  <si>
    <t>https://podminky.urs.cz/item/CS_URS_2025_02/998762101</t>
  </si>
  <si>
    <t>764</t>
  </si>
  <si>
    <t>Konstrukce klempířské</t>
  </si>
  <si>
    <t>108</t>
  </si>
  <si>
    <t>764002861</t>
  </si>
  <si>
    <t>Demontáž klempířských konstrukcí oplechování říms do suti</t>
  </si>
  <si>
    <t>-285178419</t>
  </si>
  <si>
    <t>https://podminky.urs.cz/item/CS_URS_2025_02/764002861</t>
  </si>
  <si>
    <t>*nika pro reproduktory - 2x</t>
  </si>
  <si>
    <t>"pouze zbylé části" 2,24+2*0,757</t>
  </si>
  <si>
    <t>"rabátka" 2*(2,34+10,75+5,0)</t>
  </si>
  <si>
    <t>"rabátka u schodiště (u Bílého lva)" 2*2*(3,8+0,458)</t>
  </si>
  <si>
    <t>767</t>
  </si>
  <si>
    <t>Konstrukce zámečnické</t>
  </si>
  <si>
    <t>109</t>
  </si>
  <si>
    <t>767002</t>
  </si>
  <si>
    <t>Dodávka a montáž bočních dveří k šachtám</t>
  </si>
  <si>
    <t>ks</t>
  </si>
  <si>
    <t>431983230</t>
  </si>
  <si>
    <t>Poznámka k položce:_x000d_
odhad_x000d_
dle výběru investora</t>
  </si>
  <si>
    <t>"900x1650" 2</t>
  </si>
  <si>
    <t>110</t>
  </si>
  <si>
    <t>767003</t>
  </si>
  <si>
    <t>Dodávka a montáž dveře z čela šachet</t>
  </si>
  <si>
    <t>-1388988726</t>
  </si>
  <si>
    <t>"2200x1550" 2</t>
  </si>
  <si>
    <t>111</t>
  </si>
  <si>
    <t>767005</t>
  </si>
  <si>
    <t>Dodávka a montáž šachtového žebříku</t>
  </si>
  <si>
    <t>18210700</t>
  </si>
  <si>
    <t>Poznámka k položce:_x000d_
např.fa Zarges, typ č. 47645 _x000d_
dle výběru investora</t>
  </si>
  <si>
    <t>"dl. 4200 mm, š. 340 " 2</t>
  </si>
  <si>
    <t>112</t>
  </si>
  <si>
    <t>767161824</t>
  </si>
  <si>
    <t>Demontáž zábradlí do suti schodišťového nerozebíratelný spoj hmotnosti 1 m zábradlí přes 20 kg</t>
  </si>
  <si>
    <t>-58541842</t>
  </si>
  <si>
    <t>https://podminky.urs.cz/item/CS_URS_2025_02/767161824</t>
  </si>
  <si>
    <t>"schodiště u Bílého lva profil zdi B-B´" 3,8*2</t>
  </si>
  <si>
    <t>"podesta schodiště, zábradelní stěna" 2,0+2,5</t>
  </si>
  <si>
    <t>113</t>
  </si>
  <si>
    <t>767590122</t>
  </si>
  <si>
    <t>Montáž podlahových konstrukcí podlahových roštů, podlah připevněných svařováním</t>
  </si>
  <si>
    <t>333637826</t>
  </si>
  <si>
    <t>https://podminky.urs.cz/item/CS_URS_2025_02/767590122</t>
  </si>
  <si>
    <t>"podlaha -2,250" 2,2*2,1+2,2*1,58</t>
  </si>
  <si>
    <t>"odečet otvorů pro vstupní žebřík" -0,765*0,6*2</t>
  </si>
  <si>
    <t>114</t>
  </si>
  <si>
    <t>55347057</t>
  </si>
  <si>
    <t>rošt podlahový svařovaný žárově zinkovaný velikost 30/3mm 1000x1000mm</t>
  </si>
  <si>
    <t>-728589392</t>
  </si>
  <si>
    <t>"podlaha -2,250" 5</t>
  </si>
  <si>
    <t>115</t>
  </si>
  <si>
    <t>55347059</t>
  </si>
  <si>
    <t>rošt podlahový svařovaný žárově zinkovaný velikost 30/3mm 1200x1000mm</t>
  </si>
  <si>
    <t>-125497894</t>
  </si>
  <si>
    <t>"podlaha -2,250" 4</t>
  </si>
  <si>
    <t>116</t>
  </si>
  <si>
    <t>767590190</t>
  </si>
  <si>
    <t>Montáž podlahových konstrukcí podlahových roštů, podlah připevněných Příplatek k cenám za vyřezání a úpravu otvoru</t>
  </si>
  <si>
    <t>-648992589</t>
  </si>
  <si>
    <t>https://podminky.urs.cz/item/CS_URS_2025_02/767590190</t>
  </si>
  <si>
    <t>"otvor pro vstupní žebřík" 2</t>
  </si>
  <si>
    <t>117</t>
  </si>
  <si>
    <t>767590192</t>
  </si>
  <si>
    <t>Montáž podlahových konstrukcí podlahových roštů, podlah připevněných Příplatek k cenám za úpravu roštů (krácení)</t>
  </si>
  <si>
    <t>-1825298884</t>
  </si>
  <si>
    <t>https://podminky.urs.cz/item/CS_URS_2025_02/767590192</t>
  </si>
  <si>
    <t>"podlaha -2,250" 2*1,0</t>
  </si>
  <si>
    <t>"odečet otvorů pro vstupní žebřík" 2*(0,765+0,6)*2</t>
  </si>
  <si>
    <t>118</t>
  </si>
  <si>
    <t>767995114</t>
  </si>
  <si>
    <t>Montáž ostatních atypických zámečnických konstrukcí hmotnosti přes 20 do 50 kg</t>
  </si>
  <si>
    <t>kg</t>
  </si>
  <si>
    <t>56360433</t>
  </si>
  <si>
    <t>https://podminky.urs.cz/item/CS_URS_2025_02/767995114</t>
  </si>
  <si>
    <t>*pro osazení podlahových roštů</t>
  </si>
  <si>
    <t>"L50x50x6" (2*(2,2+2,1)+2*(2,2+1,58))*4,47</t>
  </si>
  <si>
    <t>119</t>
  </si>
  <si>
    <t>55396002</t>
  </si>
  <si>
    <t>Atyp. zámečnické výrobky vč. nátěru</t>
  </si>
  <si>
    <t>-420159795</t>
  </si>
  <si>
    <t>72,235*1,08 'Přepočtené koeficientem množství</t>
  </si>
  <si>
    <t>120</t>
  </si>
  <si>
    <t>998767101</t>
  </si>
  <si>
    <t>Přesun hmot pro zámečnické konstrukce stanovený z hmotnosti přesunovaného materiálu vodorovná dopravní vzdálenost do 50 m základní v objektech výšky do 6 m</t>
  </si>
  <si>
    <t>-1435845820</t>
  </si>
  <si>
    <t>https://podminky.urs.cz/item/CS_URS_2025_02/998767101</t>
  </si>
  <si>
    <t>772</t>
  </si>
  <si>
    <t>Podlahy z kamene</t>
  </si>
  <si>
    <t>121</t>
  </si>
  <si>
    <t>772231812</t>
  </si>
  <si>
    <t>Demontáž obkladů schodišťových stupňů z kamenných desek do suti stupnic z tvrdých kamenů lepených</t>
  </si>
  <si>
    <t>588630650</t>
  </si>
  <si>
    <t>https://podminky.urs.cz/item/CS_URS_2025_02/772231812</t>
  </si>
  <si>
    <t>*obklad žulovými deskami tl.30mm</t>
  </si>
  <si>
    <t>"schodiště u Bílého lva profil zdi B-B´" 3,58*0,32*12</t>
  </si>
  <si>
    <t>122</t>
  </si>
  <si>
    <t>772231822</t>
  </si>
  <si>
    <t>Demontáž obkladů schodišťových stupňů z kamenných desek do suti podstupnic z tvrdých kamenů lepených</t>
  </si>
  <si>
    <t>-231082550</t>
  </si>
  <si>
    <t>https://podminky.urs.cz/item/CS_URS_2025_02/772231822</t>
  </si>
  <si>
    <t>"schodiště u Bílého lva profil zdi B-B´" 3,58*0,15*12</t>
  </si>
  <si>
    <t>782</t>
  </si>
  <si>
    <t>Dokončovací práce - obklady z kamene</t>
  </si>
  <si>
    <t>123</t>
  </si>
  <si>
    <t>782132812</t>
  </si>
  <si>
    <t>Demontáž obkladů stěn z kamene do suti z tvrdých kamenů lepených</t>
  </si>
  <si>
    <t>-1727316480</t>
  </si>
  <si>
    <t>https://podminky.urs.cz/item/CS_URS_2025_02/782132812</t>
  </si>
  <si>
    <t>"schodiště u Bílého lva profil zdi B-B´, zábradelní stěna" 3,8*0,4*2</t>
  </si>
  <si>
    <t>"podesta schodiště, zábradelní stěna" (2,0+2,5)*0,4</t>
  </si>
  <si>
    <t>124</t>
  </si>
  <si>
    <t>782632812</t>
  </si>
  <si>
    <t>Demontáž obkladů parapetů z kamene do suti z tvrdých kamenů lepených</t>
  </si>
  <si>
    <t>-1975591898</t>
  </si>
  <si>
    <t>https://podminky.urs.cz/item/CS_URS_2025_02/782632812</t>
  </si>
  <si>
    <t>"schodiště u Bílého lva profil zdi B-B´, zábradelní stěna" 3,8*0,3*2</t>
  </si>
  <si>
    <t>"podesta schodiště, zábradelní stěna" (2,0+2,5)*0,3</t>
  </si>
  <si>
    <t>783</t>
  </si>
  <si>
    <t>Dokončovací práce - nátěry</t>
  </si>
  <si>
    <t>125</t>
  </si>
  <si>
    <t>783301303</t>
  </si>
  <si>
    <t>Příprava podkladu zámečnických konstrukcí před provedením nátěru odrezivění odrezovačem bezoplachovým</t>
  </si>
  <si>
    <t>-152175831</t>
  </si>
  <si>
    <t>https://podminky.urs.cz/item/CS_URS_2025_02/783301303</t>
  </si>
  <si>
    <t>"I200" (1,945+1,916+1,754+1,724)*0,777</t>
  </si>
  <si>
    <t>126</t>
  </si>
  <si>
    <t>783314201</t>
  </si>
  <si>
    <t>Základní antikorozní nátěr zámečnických konstrukcí jednonásobný syntetický standardní</t>
  </si>
  <si>
    <t>1381713709</t>
  </si>
  <si>
    <t>https://podminky.urs.cz/item/CS_URS_2025_02/783314201</t>
  </si>
  <si>
    <t>Práce a dodávky M</t>
  </si>
  <si>
    <t>23-M</t>
  </si>
  <si>
    <t>Montáže potrubí</t>
  </si>
  <si>
    <t>127</t>
  </si>
  <si>
    <t>230082066</t>
  </si>
  <si>
    <t>Demontáž ocelového potrubí do šrotu hmotnosti přes 10 do 50 kg připojovací rozměr Ø 108, tl. 4,0 mm</t>
  </si>
  <si>
    <t>-1884327508</t>
  </si>
  <si>
    <t>https://podminky.urs.cz/item/CS_URS_2025_02/230082066</t>
  </si>
  <si>
    <t xml:space="preserve">*horkovod - potrubí 108/110 - 12,7kg/m=ks,  předizol 1m = 9,93 kg/m=9,93kg/kus</t>
  </si>
  <si>
    <t>"dl.23m 2ks" 23*2</t>
  </si>
  <si>
    <t>128</t>
  </si>
  <si>
    <t>2302000R</t>
  </si>
  <si>
    <t>Montáž RS těsnění kolem potrubí vrtu průměru 219 mm</t>
  </si>
  <si>
    <t>707501816</t>
  </si>
  <si>
    <t>*základová deska D1, D2</t>
  </si>
  <si>
    <t>"osazení před betonáží" 2</t>
  </si>
  <si>
    <t>129</t>
  </si>
  <si>
    <t>28655R0</t>
  </si>
  <si>
    <t>těsnění RS 250mm</t>
  </si>
  <si>
    <t>-105043046</t>
  </si>
  <si>
    <t>Poznámka k položce:_x000d_
např. Roxtec RS 250 UG WOC_x000d_
dle výběru investora</t>
  </si>
  <si>
    <t>*do základové desky D1, D2</t>
  </si>
  <si>
    <t>HZS</t>
  </si>
  <si>
    <t>Hodinové zúčtovací sazby</t>
  </si>
  <si>
    <t>130</t>
  </si>
  <si>
    <t>HZS2491</t>
  </si>
  <si>
    <t>Hodinové zúčtovací sazby profesí PSV zednické výpomoci a pomocné práce PSV dělník zednických výpomocí</t>
  </si>
  <si>
    <t>hod</t>
  </si>
  <si>
    <t>512</t>
  </si>
  <si>
    <t>1500090226</t>
  </si>
  <si>
    <t>https://podminky.urs.cz/item/CS_URS_2025_02/HZS2491</t>
  </si>
  <si>
    <t>SO.01.02 - Napájecí a sdělovací kabely</t>
  </si>
  <si>
    <t>D1 - D.1.4.2. Silnoproudá elektrotechnika</t>
  </si>
  <si>
    <t xml:space="preserve">    D2 - ROZVÁDĚČ RDJ201</t>
  </si>
  <si>
    <t xml:space="preserve">    D3 - Rozváděč RBJ202</t>
  </si>
  <si>
    <t xml:space="preserve">    D4 - VNĚJŠÍ SPOJE materiál pro obě šachty </t>
  </si>
  <si>
    <t xml:space="preserve">    D5 - Ostatní materiál</t>
  </si>
  <si>
    <t xml:space="preserve">    D6 - Montáž</t>
  </si>
  <si>
    <t xml:space="preserve">    D7 - SO 02.04 Krenotechnika</t>
  </si>
  <si>
    <t>D1</t>
  </si>
  <si>
    <t>D.1.4.2. Silnoproudá elektrotechnika</t>
  </si>
  <si>
    <t>D2</t>
  </si>
  <si>
    <t>ROZVÁDĚČ RDJ201</t>
  </si>
  <si>
    <t>Pol124</t>
  </si>
  <si>
    <t>Selectivity module 24VDC, 4 kanály/3A, 1xNO referenční výrobek Siemens 6EP1 961-2BA11</t>
  </si>
  <si>
    <t>Poznámka k položce:_x000d_
 6EP1 961-2BA11</t>
  </si>
  <si>
    <t>Pol125</t>
  </si>
  <si>
    <t>Rozvaděčová skříň 800x1200x300 mm, nerez ocel, referenční výrobek Rittal AX 1017.000 Skříň: nerez ocel 1.4301 (AISI 304) Dveře: nerez ocel, po obvodu polyuretanové pěnové těsnění Šířka: 800 mm Výška: 1.200 mm Hloubka: 300 mm Tloušťka materiálu dveří 2 mm Tloušťka materiálu skříně1,5 mm Tloušťka materiálu montážní desky 2,5 mm Rozměry montážní desky (Š x V) 745 mm x 1.175 mm Provedení uzávěru: 3-bodový uzavírací systém Netto hmotnost 56 kg</t>
  </si>
  <si>
    <t>Poznámka k položce:_x000d_
 AX 1017.000</t>
  </si>
  <si>
    <t>Pol126</t>
  </si>
  <si>
    <t>Ochranná střecha pro AX 800x300 mm, nerez ocel, referenční výrobek Rittal AX 2475.010</t>
  </si>
  <si>
    <t>Poznámka k položce:_x000d_
 AX 2475.010</t>
  </si>
  <si>
    <t>Pol127</t>
  </si>
  <si>
    <t>Lišta pro vnitřní vybavení AX Rittal skříně, referenční výrobek Rittal AX 2394.300</t>
  </si>
  <si>
    <t>Poznámka k položce:_x000d_
 AX 2394.300</t>
  </si>
  <si>
    <t>Pol128</t>
  </si>
  <si>
    <t>Číslo výrobku: AX 2435.300 Provedení pro zámkové vložky a profilové půlválcové vložky Popis výrobku odjištěná rukojeť se vyklopí směrem dopředu a vychýlí se pro otevření zámku. Materiál přesný odlitek z nerez oceli Provedení uzávěru: Připraveno pro uzavírací vložky provedení A, montáž profilových půlválcových vložek o celkové délce 40 nebo 45 mm (podle DIN 18 252) nebo bezpečnostních vložek a vložek s tlačítkem o délce 40 mm</t>
  </si>
  <si>
    <t>Poznámka k položce:_x000d_
AX 2435.300</t>
  </si>
  <si>
    <t>Pol129</t>
  </si>
  <si>
    <t>Kontakty pomoc. 1/1 pro mot.jist. GZ</t>
  </si>
  <si>
    <t>Poznámka k položce:_x000d_
 GZ1-AN11</t>
  </si>
  <si>
    <t>Pol130</t>
  </si>
  <si>
    <t>Jistič motorový 3-pólový 0,63-1A</t>
  </si>
  <si>
    <t>Poznámka k položce:_x000d_
 GZ1-E05</t>
  </si>
  <si>
    <t>Pol131</t>
  </si>
  <si>
    <t>Jistič motorový 3-pólový 1-1,6A</t>
  </si>
  <si>
    <t>Poznámka k položce:_x000d_
 GZ1-E06</t>
  </si>
  <si>
    <t>Pol132</t>
  </si>
  <si>
    <t>Switch 8x RJ45, 2x 1G SFP, 2x 2,5G SFP, 12-48V DC referenční výrobek PALNET IGS-5225-8P4S-12V Administrovatelný IPv4/IPv6 přepínač s bezpečnostními funkcemi a podporou PoE+ 8x 802.3at/af (36 W/port max., budget až 240 W). 2x 1G SFP, 2x 2.5G SFP (1000/2500 Base-X, kompatibilní s 100 Base-X), 8x RJ-45 10/100/1000 Base-T, 1x RJ-45 sériový port (konzole RS-232) Duální napájení v rozsahu DC 12-54 V, krytí IP30, hliníková skříň, pracovní teplota -40 až +75 °C, přepěťová ochrana ESD do 6 kV, DI/DO (2x digitální vstup, 2x digitální výstup), 1x alarm (napájení), montáž na DIN lištu nebo přímo na zeď. Web/Telnet/SNMP(v1/v2c)/konzole management, SSH v2, TLS v1.2, SNMP v3, L3 statický routing (L2+), VLAN, 802.1Q, ACL filtr, QoS, bandwidth manager, řízení dle IP/MAC/Ethertype/protokol/VLAN/DSCP/802.1p filtrů, agregace linek LACP, IGMP v1/v2/v3, 802.1x, RADIUS, TACACS+, Modbus TCP, ERPS Ring Data Recovery time &lt;10ms (ITU-T G.8032), podpora 1588 PTP v2 Transparent Clock, podpora ONVIF pro spolupráci s video IP dohledovými zařízeními</t>
  </si>
  <si>
    <t>Poznámka k položce:_x000d_
 IGS-5225-8P4S-12V</t>
  </si>
  <si>
    <t>Pol133</t>
  </si>
  <si>
    <t>Stykač 9A, 24VDC, 1/1, VD</t>
  </si>
  <si>
    <t>Poznámka k položce:_x000d_
 LC1-D09BL</t>
  </si>
  <si>
    <t>Pol134</t>
  </si>
  <si>
    <t>Nulovací a rozbočovací můstek (7 svorek) modrý</t>
  </si>
  <si>
    <t>Poznámka k položce:_x000d_
 N7</t>
  </si>
  <si>
    <t>Pol135</t>
  </si>
  <si>
    <t>Odpínač pojistkový 3-pól. 690V/63A</t>
  </si>
  <si>
    <t>Poznámka k položce:_x000d_
 OPVP14/3</t>
  </si>
  <si>
    <t>Pol136</t>
  </si>
  <si>
    <t>Rozbočovací PE můstek (7 svorek) zelený</t>
  </si>
  <si>
    <t>Poznámka k položce:_x000d_
 PE7</t>
  </si>
  <si>
    <t>Pol137</t>
  </si>
  <si>
    <t>Chránič 3+N.pólový 25A/30mA</t>
  </si>
  <si>
    <t>Poznámka k položce:_x000d_
 PF7-25/4/003</t>
  </si>
  <si>
    <t>Pol138</t>
  </si>
  <si>
    <t>Chránič+jistič 1+N.pólový 10A, char."C"</t>
  </si>
  <si>
    <t>Poznámka k položce:_x000d_
 PFL7-10/1N/C/003</t>
  </si>
  <si>
    <t>Pol139</t>
  </si>
  <si>
    <t>Chránič+jistič 1+N.pólový 16A, char."C"</t>
  </si>
  <si>
    <t>Poznámka k položce:_x000d_
 PFL7-16/1N/C/003</t>
  </si>
  <si>
    <t>Pol140</t>
  </si>
  <si>
    <t>Jistič 1.pólový 4A, char."B"</t>
  </si>
  <si>
    <t>Poznámka k položce:_x000d_
 PL7-B4/1</t>
  </si>
  <si>
    <t>Pol141</t>
  </si>
  <si>
    <t>Jistič 1.pólový 6A, char."B"</t>
  </si>
  <si>
    <t>Poznámka k položce:_x000d_
 PL7-B6/1</t>
  </si>
  <si>
    <t>Pol142</t>
  </si>
  <si>
    <t>Jistič 3.pólový 16A, char."C"</t>
  </si>
  <si>
    <t>Poznámka k položce:_x000d_
 PL7-C16/3</t>
  </si>
  <si>
    <t>Pol143</t>
  </si>
  <si>
    <t>Jistič 1.pólový 4A, char."C"</t>
  </si>
  <si>
    <t>Poznámka k položce:_x000d_
 PL7-C4/1</t>
  </si>
  <si>
    <t>Pol144</t>
  </si>
  <si>
    <t>Jistič 1.pólový 6A, char."C"</t>
  </si>
  <si>
    <t>Poznámka k položce:_x000d_
 PL7-C6/1</t>
  </si>
  <si>
    <t>Pol145</t>
  </si>
  <si>
    <t>Vložka poj. válc. 32A gG</t>
  </si>
  <si>
    <t>Poznámka k položce:_x000d_
 PV14 32A GG</t>
  </si>
  <si>
    <t>Pol146</t>
  </si>
  <si>
    <t>Dveřní polohový spínač pro Rittal</t>
  </si>
  <si>
    <t>Poznámka k položce:_x000d_
 SZ 4127.010</t>
  </si>
  <si>
    <t>Pol147</t>
  </si>
  <si>
    <t>Držák pro upevnění Rittal skříní z nerezu AX a KX</t>
  </si>
  <si>
    <t>Poznámka k položce:_x000d_
 SZ 2433.010</t>
  </si>
  <si>
    <t>Pol148</t>
  </si>
  <si>
    <t>Výpust kondenzátu Rittal skříní AX a KX</t>
  </si>
  <si>
    <t>Poznámka k položce:_x000d_
 SZ 2459.000</t>
  </si>
  <si>
    <t>Pol149</t>
  </si>
  <si>
    <t>Schránky na výkresy z plastu pro Rittal skříně</t>
  </si>
  <si>
    <t>Poznámka k položce:_x000d_
 SZ 2513.000</t>
  </si>
  <si>
    <t>Pol150</t>
  </si>
  <si>
    <t>Nouzový hlavní vypínač 40A</t>
  </si>
  <si>
    <t>Poznámka k položce:_x000d_
 VCF-2</t>
  </si>
  <si>
    <t>Pol151</t>
  </si>
  <si>
    <t>Kryt svorek hl.vypínač V02..V2</t>
  </si>
  <si>
    <t>Poznámka k položce:_x000d_
 VZ-8</t>
  </si>
  <si>
    <t>Pol152</t>
  </si>
  <si>
    <t>Koncová svěrka pro svorky na DIN35, šedá</t>
  </si>
  <si>
    <t>Poznámka k položce:_x000d_
 WAGO 209-106</t>
  </si>
  <si>
    <t>Pol153</t>
  </si>
  <si>
    <t>Marker width 5 mm; 10 strips with 10 markers per card</t>
  </si>
  <si>
    <t>Poznámka k položce:_x000d_
 WAGO 248-501</t>
  </si>
  <si>
    <t>Pol154</t>
  </si>
  <si>
    <t>Koncovka na DIN 35, 6mm, šedá</t>
  </si>
  <si>
    <t>Poznámka k položce:_x000d_
 WAGO 249-116</t>
  </si>
  <si>
    <t>Pol155</t>
  </si>
  <si>
    <t>Koncovka na DIN 35, 10mm, šedá</t>
  </si>
  <si>
    <t>Poznámka k položce:_x000d_
 WAGO 249-117</t>
  </si>
  <si>
    <t>Pol156</t>
  </si>
  <si>
    <t>Bočnice šedá pro svorku 2,5mm 280-xxx</t>
  </si>
  <si>
    <t>Poznámka k položce:_x000d_
 WAGO 280-308</t>
  </si>
  <si>
    <t>Pol157</t>
  </si>
  <si>
    <t>Bočnice šedá pro svorku 2,5mm 280-681</t>
  </si>
  <si>
    <t>Poznámka k položce:_x000d_
 WAGO 280-324</t>
  </si>
  <si>
    <t>Pol158</t>
  </si>
  <si>
    <t>Klema pro svorku 2,5mm šedá</t>
  </si>
  <si>
    <t>Poznámka k položce:_x000d_
 WAGO 280-402</t>
  </si>
  <si>
    <t>Pol159</t>
  </si>
  <si>
    <t>Svorka 2,5mm jednoduchá šedá</t>
  </si>
  <si>
    <t>Poznámka k položce:_x000d_
 WAGO 280-681</t>
  </si>
  <si>
    <t>Pol160</t>
  </si>
  <si>
    <t>Svorka 2,5mm jednoduchá zeleno/žlutá</t>
  </si>
  <si>
    <t>Poznámka k položce:_x000d_
 WAGO 280-687</t>
  </si>
  <si>
    <t>Pol161</t>
  </si>
  <si>
    <t>Poznámka k položce:_x000d_
 WAGO 280-901</t>
  </si>
  <si>
    <t>Pol162</t>
  </si>
  <si>
    <t>Svorka 10mm jednoduchá šedá</t>
  </si>
  <si>
    <t>Poznámka k položce:_x000d_
 WAGO 284-681</t>
  </si>
  <si>
    <t>Pol163</t>
  </si>
  <si>
    <t>Svorka 10mm jednoduchá zelenožlutá</t>
  </si>
  <si>
    <t>Poznámka k položce:_x000d_
 WAGO 284-687</t>
  </si>
  <si>
    <t>Pol164</t>
  </si>
  <si>
    <t>Klema pro svorku 10mm šedá</t>
  </si>
  <si>
    <t>Poznámka k položce:_x000d_
 WAGO 284-402</t>
  </si>
  <si>
    <t>Pol165</t>
  </si>
  <si>
    <t>Bočnice šedá pro svorku 10mm 284-681</t>
  </si>
  <si>
    <t>Poznámka k položce:_x000d_
 WAGO 284-308</t>
  </si>
  <si>
    <t>Pol166</t>
  </si>
  <si>
    <t>Kryt s bleskem pro svorku 10mm 284-681</t>
  </si>
  <si>
    <t>Poznámka k položce:_x000d_
 WAGO 284-415</t>
  </si>
  <si>
    <t>Pol167</t>
  </si>
  <si>
    <t>Klema pro svorku 10mm zelenožlutá</t>
  </si>
  <si>
    <t>Poznámka k položce:_x000d_
 WAGO 284-422</t>
  </si>
  <si>
    <t>Pol168</t>
  </si>
  <si>
    <t>8kanálový binární vstup; DC 24 V, 3ms</t>
  </si>
  <si>
    <t>Poznámka k položce:_x000d_
 WAGO 750-430</t>
  </si>
  <si>
    <t>Pol169</t>
  </si>
  <si>
    <t>2-Channel Analog Input Module for RTD, 16 bits</t>
  </si>
  <si>
    <t>Poznámka k položce:_x000d_
 WAGO 750-461</t>
  </si>
  <si>
    <t>Pol170</t>
  </si>
  <si>
    <t>2-Channel Analog Input Module 4-20 mA</t>
  </si>
  <si>
    <t>Poznámka k položce:_x000d_
 WAGO 750-466</t>
  </si>
  <si>
    <t>Pol171</t>
  </si>
  <si>
    <t>8-Channel Digital Output Module 24 VDC</t>
  </si>
  <si>
    <t>Poznámka k položce:_x000d_
 WAGO 750-530</t>
  </si>
  <si>
    <t>Pol172</t>
  </si>
  <si>
    <t>End Module pro WAGO moduly 750</t>
  </si>
  <si>
    <t>Poznámka k položce:_x000d_
 WAGO 750-600</t>
  </si>
  <si>
    <t>Pol173</t>
  </si>
  <si>
    <t>Supply Module 24 V DC, 6,3A</t>
  </si>
  <si>
    <t>Poznámka k položce:_x000d_
 WAGO 750-610</t>
  </si>
  <si>
    <t>Pol174</t>
  </si>
  <si>
    <t>Sériové rozhraní RS-232/485</t>
  </si>
  <si>
    <t>Poznámka k položce:_x000d_
 WAGO 750-652</t>
  </si>
  <si>
    <t>Pol175</t>
  </si>
  <si>
    <t>Controller PFC200 - 8210, 2nd Generation, referenční výrobek: WAGO 750-8210 Napájecí napětí (systém)	24 VDC (-25 … +30 %); Prostřednictvím konektoru (připojení CAGE CLAMP®) Vstupní proud (typ.) při jmenovitém zatížení (24 V)	550mA Celkový proud (napájení systému)	1 700mA Napájecí napětí (technologie)	24 VDC (-25 … +30 %); Prostřednictvím výkonových kontaktů Proudová zatížitelnost (výkonové kontakty)	10A Počet výstupních výkonových kontaktů	3 Izolace	500 V systém/technologie Komunikace: Modbus (UDP), knihovna WagoAppPlcModbus Modbus (RTU), knihovna WagoAppPlcModbus OPC UA server/klient OPC UA Pub/Sub (lze nainstalovat později) Adaptér EtherNet/IPTM (slave) Skener EtherNet/IPTM EtherCAT® master Modbus TCP master/slave Modbus (UDP), WagoAppPlcModbus Library Modbus (RTU), WagoAppPlcModbus Library ETHERNET EtherNet/IPTM Adapter (slave) EtherNet/IPTM Scanner EtherCAT® Master OPC UA Server/Client OPC UA Pub/Sub (can be installed later) MQTT BACnet/IP, vyžaduje doplňkovou licenci Telemetrické protokoly (vyžaduje doplňkovou licenci na zařízení)</t>
  </si>
  <si>
    <t>Poznámka k položce:_x000d_
 WAGO 750-8210</t>
  </si>
  <si>
    <t>Pol176</t>
  </si>
  <si>
    <t>RS-232 / RS-485 configurable, bez konektoru</t>
  </si>
  <si>
    <t>Poznámka k položce:_x000d_
 WAGO 753-652</t>
  </si>
  <si>
    <t>Pol177</t>
  </si>
  <si>
    <t>Konektor pro WAGO moduly 753</t>
  </si>
  <si>
    <t>Poznámka k položce:_x000d_
 WAGO 753-110</t>
  </si>
  <si>
    <t>Pol178</t>
  </si>
  <si>
    <t>SD memory card, 2 GB</t>
  </si>
  <si>
    <t>Poznámka k položce:_x000d_
 WAGO 758-879/000-001</t>
  </si>
  <si>
    <t>Pol179</t>
  </si>
  <si>
    <t>Spínaný napájecí zdroj 1fáz.; Out: 24 V DC/5 A, (SELV)</t>
  </si>
  <si>
    <t>Poznámka k položce:_x000d_
 WAGO 787-1675</t>
  </si>
  <si>
    <t>Pol180</t>
  </si>
  <si>
    <t>Akumulátor 24V 12Ah</t>
  </si>
  <si>
    <t>Poznámka k položce:_x000d_
 WAGO 787-873</t>
  </si>
  <si>
    <t>Pol181</t>
  </si>
  <si>
    <t>Popisky čisté, 5mm na svorky 280,281..285, neflexibilní</t>
  </si>
  <si>
    <t>Poznámka k položce:_x000d_
 WAGO 793-501</t>
  </si>
  <si>
    <t>Pol182</t>
  </si>
  <si>
    <t>Svorka 2,5mm třípatrová šedá, PE, L, N</t>
  </si>
  <si>
    <t>Poznámka k položce:_x000d_
WAGO 870-567</t>
  </si>
  <si>
    <t>Pol183</t>
  </si>
  <si>
    <t>Koncový a boční kryt šedý, pro svorku 870-551 (567) a řadu 870</t>
  </si>
  <si>
    <t>Poznámka k položce:_x000d_
WAGO 870-568</t>
  </si>
  <si>
    <t>Pol184</t>
  </si>
  <si>
    <t>Popisky 11..20, 5mm na svorky 280,281..285, neflexibilní</t>
  </si>
  <si>
    <t>Poznámka k položce:_x000d_
WAGO 793-503</t>
  </si>
  <si>
    <t>Pol185</t>
  </si>
  <si>
    <t>Svorka 2,5mm třípatrová šedá, PE, L, L</t>
  </si>
  <si>
    <t>Poznámka k položce:_x000d_
WAGO 870-577</t>
  </si>
  <si>
    <t>Pol186</t>
  </si>
  <si>
    <t>Popisky 1..10, 5mm na svorky 280,281..285, neflexibilní</t>
  </si>
  <si>
    <t>Poznámka k položce:_x000d_
WAGO 793-502</t>
  </si>
  <si>
    <t>Pol187</t>
  </si>
  <si>
    <t>Pom.kontakt k PF6, PF7, PHF7-4p, PFR</t>
  </si>
  <si>
    <t>Poznámka k položce:_x000d_
Z-HK</t>
  </si>
  <si>
    <t>Pol188</t>
  </si>
  <si>
    <t>Pom.kontakt k PL7, PFL7, PL6, PFL6</t>
  </si>
  <si>
    <t>Poznámka k položce:_x000d_
ZP-IHK</t>
  </si>
  <si>
    <t>Pol189</t>
  </si>
  <si>
    <t>Zásuvka ČSN 230VAC/16A, připevnění DIN lišta</t>
  </si>
  <si>
    <t>132</t>
  </si>
  <si>
    <t>Poznámka k položce:_x000d_
ZSE-06</t>
  </si>
  <si>
    <t>Pol190</t>
  </si>
  <si>
    <t>Topná jednotka, 110-240VAC, Tu=30W</t>
  </si>
  <si>
    <t>134</t>
  </si>
  <si>
    <t>Poznámka k položce:_x000d_
RITTAL SK 3105.330</t>
  </si>
  <si>
    <t>Pol191</t>
  </si>
  <si>
    <t>Termostat +5/+60 °C pro spínání ventilace</t>
  </si>
  <si>
    <t>136</t>
  </si>
  <si>
    <t>Poznámka k položce:_x000d_
RITTAL SK 3110.000</t>
  </si>
  <si>
    <t>Pol192</t>
  </si>
  <si>
    <t>138</t>
  </si>
  <si>
    <t>Poznámka k položce:_x000d_
EATON PL7-B2/1</t>
  </si>
  <si>
    <t>Pol193</t>
  </si>
  <si>
    <t>Relé, 2P, 10A</t>
  </si>
  <si>
    <t>140</t>
  </si>
  <si>
    <t>Poznámka k položce:_x000d_
FINDER B55.32.9.024.0040</t>
  </si>
  <si>
    <t>Pol194</t>
  </si>
  <si>
    <t>Relé průmyslové, 4P, 7A, 230VAC</t>
  </si>
  <si>
    <t>142</t>
  </si>
  <si>
    <t>Poznámka k položce:_x000d_
FINDER 55.34.8.230.0040</t>
  </si>
  <si>
    <t>Pol195</t>
  </si>
  <si>
    <t>Patice modrá pro relé 55.32 2P a 55.34 4P</t>
  </si>
  <si>
    <t>144</t>
  </si>
  <si>
    <t>Poznámka k položce:_x000d_
FINDER 94.94.3</t>
  </si>
  <si>
    <t>Pol196</t>
  </si>
  <si>
    <t>LED + ochr.dioda, 6-24V DC</t>
  </si>
  <si>
    <t>146</t>
  </si>
  <si>
    <t>Poznámka k položce:_x000d_
FINDER 99.80.0.024.99</t>
  </si>
  <si>
    <t>Pol197</t>
  </si>
  <si>
    <t>LED zelená + varistor, 110-240VAC</t>
  </si>
  <si>
    <t>148</t>
  </si>
  <si>
    <t>Poznámka k položce:_x000d_
FINDER 99.80.0.230.98</t>
  </si>
  <si>
    <t>Pol198</t>
  </si>
  <si>
    <t>Vodiče, lišt, žlaby, spojovací materiál, popisky, atd</t>
  </si>
  <si>
    <t>150</t>
  </si>
  <si>
    <t>D3</t>
  </si>
  <si>
    <t>Rozváděč RBJ202</t>
  </si>
  <si>
    <t>Pol199</t>
  </si>
  <si>
    <t>Rozváděčová skříń a vybavení je totožné s rozváděčem RBJ202</t>
  </si>
  <si>
    <t>152</t>
  </si>
  <si>
    <t>D4</t>
  </si>
  <si>
    <t xml:space="preserve">VNĚJŠÍ SPOJE materiál pro obě šachty </t>
  </si>
  <si>
    <t>Pol83</t>
  </si>
  <si>
    <t>OLFLEX CLASSIC 100 4G1,5</t>
  </si>
  <si>
    <t>154</t>
  </si>
  <si>
    <t>Pol84</t>
  </si>
  <si>
    <t>OLFLEX CLASSIC 100 3G1,5</t>
  </si>
  <si>
    <t>156</t>
  </si>
  <si>
    <t>Pol85</t>
  </si>
  <si>
    <t>OLFLEX CLASSIC 110 CY 3X0.5</t>
  </si>
  <si>
    <t>158</t>
  </si>
  <si>
    <t>Pol86</t>
  </si>
  <si>
    <t>JYTY 4Ax1</t>
  </si>
  <si>
    <t>160</t>
  </si>
  <si>
    <t>Pol87</t>
  </si>
  <si>
    <t>OLFLEX CLASSIC 110 CY 3G0.5</t>
  </si>
  <si>
    <t>162</t>
  </si>
  <si>
    <t>Pol88</t>
  </si>
  <si>
    <t>CLASSIC 110 CY 4X0.5</t>
  </si>
  <si>
    <t>164</t>
  </si>
  <si>
    <t>Pol89</t>
  </si>
  <si>
    <t xml:space="preserve">UNITRONIC BUS LD 2X2X0,22 /2170204  (Modbus RTU)</t>
  </si>
  <si>
    <t>166</t>
  </si>
  <si>
    <t>Pol90</t>
  </si>
  <si>
    <t>Instalační kabel Solarix CAT6 FTP PE F, venkovní stíněný kabel, UV stabilní,</t>
  </si>
  <si>
    <t>168</t>
  </si>
  <si>
    <t>Pol93</t>
  </si>
  <si>
    <t>Příchytka CL 20 pro trubky UNIVOLT</t>
  </si>
  <si>
    <t>170</t>
  </si>
  <si>
    <t>Pol94</t>
  </si>
  <si>
    <t>Spojka násuvná 20 pro trubky UNIVOLT</t>
  </si>
  <si>
    <t>172</t>
  </si>
  <si>
    <t>Pol95</t>
  </si>
  <si>
    <t>Trubka ohebná FXP-TURBO 20 GR SEDA</t>
  </si>
  <si>
    <t>174</t>
  </si>
  <si>
    <t>Pol96</t>
  </si>
  <si>
    <t>Trubka hrdlovaná VRM-TURBO 20 SEDA</t>
  </si>
  <si>
    <t>176</t>
  </si>
  <si>
    <t>Pol97</t>
  </si>
  <si>
    <t>Příchytka CL 32 pro trubky UNIVOLT</t>
  </si>
  <si>
    <t>178</t>
  </si>
  <si>
    <t>Pol98</t>
  </si>
  <si>
    <t>Spojka násuvná32 pro trubky UNIVOLT</t>
  </si>
  <si>
    <t>180</t>
  </si>
  <si>
    <t>Pol99</t>
  </si>
  <si>
    <t>Trubka ohebná FXP-TURBO 32 GR SEDA</t>
  </si>
  <si>
    <t>182</t>
  </si>
  <si>
    <t>Pol100</t>
  </si>
  <si>
    <t>Trubka hrdlovaná VRM-TURBO 32SEDA</t>
  </si>
  <si>
    <t>184</t>
  </si>
  <si>
    <t>Pol200</t>
  </si>
  <si>
    <t>Vodič CYA 6 ZLUTOZELENA H07V-K</t>
  </si>
  <si>
    <t>186</t>
  </si>
  <si>
    <t>Pol201</t>
  </si>
  <si>
    <t>Svorkovnice pro hlavní pospojování EPS2 v krytu</t>
  </si>
  <si>
    <t>188</t>
  </si>
  <si>
    <t>Pol102</t>
  </si>
  <si>
    <t>Kabel. drátěný žlab, žár. pozink. (Cablofil) CF 54/100 GC</t>
  </si>
  <si>
    <t>190</t>
  </si>
  <si>
    <t>Pol103</t>
  </si>
  <si>
    <t>Konzole , žár. pozink. (Cablofil) CSN 100 GC</t>
  </si>
  <si>
    <t>192</t>
  </si>
  <si>
    <t>D5</t>
  </si>
  <si>
    <t>Ostatní materiál</t>
  </si>
  <si>
    <t>Pol202</t>
  </si>
  <si>
    <t>Svítidlo PRIMA 1,4ft PD 4400/840 ML, LED 27,3W, 4520lm</t>
  </si>
  <si>
    <t>194</t>
  </si>
  <si>
    <t>Pol203</t>
  </si>
  <si>
    <t>Jednopólový vypínač 6A/230, IP 54</t>
  </si>
  <si>
    <t>196</t>
  </si>
  <si>
    <t>Pol204</t>
  </si>
  <si>
    <t>Kabel CYKY 3Cx1,5</t>
  </si>
  <si>
    <t>198</t>
  </si>
  <si>
    <t>Pol205</t>
  </si>
  <si>
    <t>Kabel CYKY 4Bx16</t>
  </si>
  <si>
    <t>200</t>
  </si>
  <si>
    <t>D6</t>
  </si>
  <si>
    <t>Montáž</t>
  </si>
  <si>
    <t>Pol206</t>
  </si>
  <si>
    <t>Montáž rozváděčů RBJ201 a RBJ202 a ostatníno uvedeného materiálu</t>
  </si>
  <si>
    <t>202</t>
  </si>
  <si>
    <t>D7</t>
  </si>
  <si>
    <t>SO 02.04 Krenotechnika</t>
  </si>
  <si>
    <t>Pol207</t>
  </si>
  <si>
    <t>Snímač tlaku DMP 331Pi 500-4001-1-1-800-C61-1-0-2-111,0-4 bar, 4-20 mA/2v., 0,10 %, polní pouzdro nerez, připojení Clamp DN1", membrána nerez, náplň jedlý olej</t>
  </si>
  <si>
    <t>204</t>
  </si>
  <si>
    <t>Poznámka k položce:_x000d_
DN 25</t>
  </si>
  <si>
    <t>Pol208</t>
  </si>
  <si>
    <t>ČIdlo MaR - snímač teploty media do potrubí, KROHNE TRA H10, Pt100 čtyřvodič, připojení Clamp 50,5mm,</t>
  </si>
  <si>
    <t>206</t>
  </si>
  <si>
    <t>Poznámka k položce:_x000d_
CLAMP 50,5</t>
  </si>
  <si>
    <t>Pol209</t>
  </si>
  <si>
    <t>Pepperl+Fuchs NBN8-18GK50-E2</t>
  </si>
  <si>
    <t>208</t>
  </si>
  <si>
    <t>Poznámka k položce:_x000d_
M18</t>
  </si>
  <si>
    <t>Pol210</t>
  </si>
  <si>
    <t>Mini vertikální snímač hladiny vody s plovoucím spínačem - 200 mm (nerez provedení)</t>
  </si>
  <si>
    <t>210</t>
  </si>
  <si>
    <t>Pol211</t>
  </si>
  <si>
    <t>Servopohon 24V DC , IP 67, teplotní prac rozsah -20-+60°C, polyamid plast kryt chemicky odolný, 2x připojovací konektor EN175301-803, J4C S20-MODBUS 20Nm 10s F03-05-14mm s montáží klapky KLAPKA MOTÝLKOVÁ PŘÍMÁ CC DN25 BEZ OVLÁDÁNÍ 316L SILI (BUPOSPOL s.r.o.)</t>
  </si>
  <si>
    <t>212</t>
  </si>
  <si>
    <t>Pol212</t>
  </si>
  <si>
    <t>Detektor CO2   IR 24 4-20mA 0-5% ( www.zam.cz)</t>
  </si>
  <si>
    <t>214</t>
  </si>
  <si>
    <t>Pol213</t>
  </si>
  <si>
    <t>PTSV 110 - SNÍMAČE TEPLOTY A RELATIVNÍ VLHKOSTI DO INTERIÉRU A PRO VENKOVNÍ PROSTŘEDÍ 2x 0-20mA (www.sensit.cz)</t>
  </si>
  <si>
    <t>216</t>
  </si>
  <si>
    <t>Pol214</t>
  </si>
  <si>
    <t>WebSensor s PoE - snímač teploty, vlhkosti, koncentrace CO2 s výstupem Ethernet TEPLOTNÍ SENZOR Měřicí rozsah -30 až +105 °C Přesnost ±0,4 °C Rozlišení 0,1 °C VLHKOSTNÍ SENZOR Měřicí rozsah 5 až 95 % RV Přesnost ± 2,5 % RV Rozlišení 0,1% RV ROSNÝ BOD Měřicí rozsah -60 až +80 °C Přesnost ±1,6 °C při okolní teplotě T &lt; 25°C a RV &gt; 30% Rozlišení 0,1 °C Komunikační protokoly WWW, ModbusTCP, SNMPv1, SOAP, XML Protokoly pro alarmy E-mail, SNMP Trap, Syslog Napájení Power over Ethernet dle IEEE 802.3af nebo 5Vdc Referennční výrobek: Comet systém T6641</t>
  </si>
  <si>
    <t>218</t>
  </si>
  <si>
    <t>SO.01.03 - Potrubní přípojky</t>
  </si>
  <si>
    <t>PSV - Práce a dodávky PSV - potrubní přípojky</t>
  </si>
  <si>
    <t xml:space="preserve">    713 - Izolace tepelné</t>
  </si>
  <si>
    <t xml:space="preserve">    97 - Prorážení otvorů a ostatní bourací práce</t>
  </si>
  <si>
    <t xml:space="preserve">    M23 - Montáže potrubí</t>
  </si>
  <si>
    <t xml:space="preserve">    724 - Strojní vybavení</t>
  </si>
  <si>
    <t xml:space="preserve">    0 - Všeobecné konstrukce a práce</t>
  </si>
  <si>
    <t xml:space="preserve">    722 - Vnitřní vodovod</t>
  </si>
  <si>
    <t xml:space="preserve">    767 - Konstrukce doplňkové stavební (zámečnické)</t>
  </si>
  <si>
    <t xml:space="preserve">    87 - Potrubí z trub plastických, skleněných a čedičových</t>
  </si>
  <si>
    <t>Práce a dodávky PSV - potrubní přípojky</t>
  </si>
  <si>
    <t>713</t>
  </si>
  <si>
    <t>Izolace tepelné</t>
  </si>
  <si>
    <t>713552121R00</t>
  </si>
  <si>
    <t>Protipožární trubní ucpávka, ve stěně, požární odolnost EI 120, průměr do D 108 mm</t>
  </si>
  <si>
    <t>RTS I / 2025</t>
  </si>
  <si>
    <t>2+2+2+2</t>
  </si>
  <si>
    <t>Součet</t>
  </si>
  <si>
    <t>142 03VD</t>
  </si>
  <si>
    <t>Těsnící prostup Roxtec RS 50 AISI 316</t>
  </si>
  <si>
    <t>142 03VD.1</t>
  </si>
  <si>
    <t>Těsnící prostup Roxtec RS 125 AISI 316</t>
  </si>
  <si>
    <t>998713201R00</t>
  </si>
  <si>
    <t>Přesun hmot pro izolace tepelné, výšky do 6 m</t>
  </si>
  <si>
    <t>%</t>
  </si>
  <si>
    <t>Prorážení otvorů a ostatní bourací práce</t>
  </si>
  <si>
    <t>970041060R00</t>
  </si>
  <si>
    <t>Vrtání jádrové do prostého betonu do D 60 mm</t>
  </si>
  <si>
    <t>M23</t>
  </si>
  <si>
    <t>141 2112VD</t>
  </si>
  <si>
    <t>Dodávka a montáž předizolovaného potrubí 26/90, PN 16,na termominerální vodu max. teploty 75°C, délky á 6m, s difuzní bariérou, potrubí nerez AISI 316, sdružená konstrukce, s alarmem Nordic s vyvedením do svorkovnicových krabic, s kontrolou smyčky reflektometrickým měřením, plášť HDPE, vodotěsný s UV stabilizací, 1x izolační spoje min. dvojnásobně jištěné, tepelně smrštitelné, s termoizolačními spojkami s továrně vyráběnými poloskružemi, ukončení tepelné izolace smršťovacími koncovkami, prostupy opatřeny labyrintovým těsněním, lomy obloženy dilatačními polštáři</t>
  </si>
  <si>
    <t>230140015R00</t>
  </si>
  <si>
    <t>Montáž trubek z nerez.oceli tř.17, 28 x 1,5</t>
  </si>
  <si>
    <t>141 306VD</t>
  </si>
  <si>
    <t>Potrubí z nerezu AISI 316, DN 28x1,50, PN 6</t>
  </si>
  <si>
    <t>256</t>
  </si>
  <si>
    <t>230140140R00</t>
  </si>
  <si>
    <t>Montáž trubních dílů přivařovacích tř. 17, 25 x 2</t>
  </si>
  <si>
    <t>141 311VD</t>
  </si>
  <si>
    <t>Koleno nerez K 90° AISI 316, DN 28x1,5</t>
  </si>
  <si>
    <t>141 31156VD</t>
  </si>
  <si>
    <t>T-kus jednoznačný DN 28, AISI 316</t>
  </si>
  <si>
    <t>141 34VD</t>
  </si>
  <si>
    <t xml:space="preserve">Clamp -  Hrdlo DN 25, nerez AISI 316, talířek 50,5</t>
  </si>
  <si>
    <t>141 3512VD</t>
  </si>
  <si>
    <t xml:space="preserve">Clamp - těsnění   silikon DN 25</t>
  </si>
  <si>
    <t>141 3511VD</t>
  </si>
  <si>
    <t xml:space="preserve">Clamp  - objímka ,nerez AISI 304,   DN  25, PN 6</t>
  </si>
  <si>
    <t>141 358VD</t>
  </si>
  <si>
    <t xml:space="preserve">Clamp - záslepka, nerez AISI 316,      DN 25</t>
  </si>
  <si>
    <t>141 3547VD</t>
  </si>
  <si>
    <t>CLAMP 50.5 mm_ závitový adaptér, AISI 316, DN28-3/4", vnější závit (K50.5)</t>
  </si>
  <si>
    <t>31179125</t>
  </si>
  <si>
    <t>Nerezová závitová tyč DIN 976-1 A2 M 8X1000</t>
  </si>
  <si>
    <t>899711122R00</t>
  </si>
  <si>
    <t>Fólie výstražná z PVC zelená, šířka 30 cm</t>
  </si>
  <si>
    <t>230140005R00</t>
  </si>
  <si>
    <t>Montáž trubek z nerez.oceli tř.17, 22 x 2</t>
  </si>
  <si>
    <t>Nerezová trubka svař., AISI 304: 22x1,5</t>
  </si>
  <si>
    <t>230140134R00</t>
  </si>
  <si>
    <t>Montáž trubních dílů přivařovacích tř. 17, 22 x 1</t>
  </si>
  <si>
    <t>141 311VD.1</t>
  </si>
  <si>
    <t>Koleno nerez K 90° AISI 304, DN 22x1,5, vzduch</t>
  </si>
  <si>
    <t>141 312VD</t>
  </si>
  <si>
    <t xml:space="preserve">Tkus jednoznačný nerez  AISI 304, DN 22x1,5, vzduch</t>
  </si>
  <si>
    <t>141 3256VD</t>
  </si>
  <si>
    <t>Připojovací šroubení nerez AISI 304, DN 22-1/2", vzduch</t>
  </si>
  <si>
    <t>55113458.A</t>
  </si>
  <si>
    <t xml:space="preserve">Kohout kulový  1/2", PN 16,  plnoprůtokový, ovládání páčka nerez AISI 304, vzduch</t>
  </si>
  <si>
    <t>422 07VD</t>
  </si>
  <si>
    <t>Rychlospojka pneumatická DN 7,5, PN 16</t>
  </si>
  <si>
    <t>230 10VD</t>
  </si>
  <si>
    <t>Přesun a výpomoce</t>
  </si>
  <si>
    <t>141 00VD</t>
  </si>
  <si>
    <t>Drobný montážní a spojovací materiál, ztratné</t>
  </si>
  <si>
    <t>724</t>
  </si>
  <si>
    <t>Strojní vybavení</t>
  </si>
  <si>
    <t>724153112R00</t>
  </si>
  <si>
    <t>Montáž čerpadla vodovodního cirkulačního závitového G 1"</t>
  </si>
  <si>
    <t>422 07VD.1</t>
  </si>
  <si>
    <t xml:space="preserve">Svislé čerpadlo na splaškovou vodu ve standardním provedení k čerpání médií o teplotách nejvýše 95 °C. Skříň hydrauliky z šedé litiny, oběžné kolo z oceli. Přípojka výtlaku s horizontální odbočkou výtlaku a vnitřním závitem. Pohon zajišťuje normovaný motor v provedení na trojfázový proud, skříň motoru z hliníku. Ochranu motoru a přípojný kabel zajistí zákazník. Hydraulika a motor jsou pevně spojeny hřídelem čerpadla (v hřídelové ochranné trubce). Hřídel čerpadla je uložen v kluzných ložiscích, mazání kluzných ložisek zajišťuje médium. Pro automatický provoz je instalován plovákový spínač. Spínací body lze nastavit pomocí dorazů. Kalové čerpadlo do jímky, VC 32/10, 3x400V, 50Hz, R 1", provozní tlak 1 bar, Max. teplota media 95°C, 0,5 kW, 1A, 2870 min-1, IP 55, skříň šedá litina, oběžné kolo  a hřídel nerez, motor z hliníku, Referenční materiál Wilo Drain VC 32/10</t>
  </si>
  <si>
    <t>422 06VD</t>
  </si>
  <si>
    <t>Vysokotlaký čistič Kränzle HD 10/122 TS (D12), 120 barů, 10 l/min, přenosný, profesionální, kompaktní, studenovodní, s rotační tryskou, Referenční kus : Kränzle HD 10/122 TS</t>
  </si>
  <si>
    <t>Všeobecné konstrukce a práce</t>
  </si>
  <si>
    <t>009 11VD</t>
  </si>
  <si>
    <t>Stavební přípomoci, zednické začištění prostupů, utěsnění prostupů, pomocné práce</t>
  </si>
  <si>
    <t>722</t>
  </si>
  <si>
    <t>Vnitřní vodovod</t>
  </si>
  <si>
    <t>722237122R00</t>
  </si>
  <si>
    <t>Kohout vodovodní, kulový, 2x vnitřní závit, GIACOMINI R250D, DN 20 mm, PN 16</t>
  </si>
  <si>
    <t>722181212RU1</t>
  </si>
  <si>
    <t>Izolace návleková MIRELON PRO tl. stěny 9 mm</t>
  </si>
  <si>
    <t>722290234R00</t>
  </si>
  <si>
    <t>Proplach a dezinfekce vodovodního potrubí do DN 80 mm</t>
  </si>
  <si>
    <t>722290226R00</t>
  </si>
  <si>
    <t>Tlaková zkouška potrubí do DN 50 mm</t>
  </si>
  <si>
    <t>3*20</t>
  </si>
  <si>
    <t>423 08VD</t>
  </si>
  <si>
    <t>Drobný montážní a spojovací materiál, konzole, objímky, ztratné</t>
  </si>
  <si>
    <t>998722201R00</t>
  </si>
  <si>
    <t>Přesun hmot pro vnitřní vodovod, výšky do 6 m</t>
  </si>
  <si>
    <t>Konstrukce doplňkové stavební (zámečnické)</t>
  </si>
  <si>
    <t>767883212RT4</t>
  </si>
  <si>
    <t>Objímka dvoušroubová, kombivrut + hmoždinka, FRS+pro potrubí průměru 25 - 30 mm</t>
  </si>
  <si>
    <t>42310104</t>
  </si>
  <si>
    <t>Objímka ocelová dvoušroubová s vložkou 25 - 30 mm, M8, nerez</t>
  </si>
  <si>
    <t>998767201R00</t>
  </si>
  <si>
    <t>Přesun hmot pro zámečnické konstr., výšky do 6 m</t>
  </si>
  <si>
    <t>Potrubí z trub plastických, skleněných a čedičových</t>
  </si>
  <si>
    <t>28613909.A</t>
  </si>
  <si>
    <t>PE Trubka 25mm x 2,3 / 100m PE 100 - 1,6 MPa, včetně tvarovek</t>
  </si>
  <si>
    <t>871151121R00</t>
  </si>
  <si>
    <t>Montáž trubek polyetylenových d 25 mm</t>
  </si>
  <si>
    <t>767883212RT4.1</t>
  </si>
  <si>
    <t>Objímka dvoušroubová, kombivrut + hmoždinka, FRS+</t>
  </si>
  <si>
    <t>42310113</t>
  </si>
  <si>
    <t>Objímka ocelová dvoušroubová s vložkou 20 - 30 mm, M8, nerez</t>
  </si>
  <si>
    <t>SO.01.04 - Přeložka horkovodu</t>
  </si>
  <si>
    <t xml:space="preserve">HSV - Práce a dodávky HSV  - přeložka horkovodu</t>
  </si>
  <si>
    <t xml:space="preserve">    11 - Přípravné a přidružené práce</t>
  </si>
  <si>
    <t xml:space="preserve">    13 - Hloubené vykopávky</t>
  </si>
  <si>
    <t xml:space="preserve">    16 - Přemístění výkopku</t>
  </si>
  <si>
    <t xml:space="preserve">    17 - Konstrukce ze zemin</t>
  </si>
  <si>
    <t xml:space="preserve">    19 - Hloubení pro podzemní stěny, ražení a hloubení důlní</t>
  </si>
  <si>
    <t xml:space="preserve">    90 - Hodinové zúčtovací sazby (HZS)</t>
  </si>
  <si>
    <t xml:space="preserve">    H27 - Přesun hmot</t>
  </si>
  <si>
    <t xml:space="preserve">    M23-D - Demontáže potrubí</t>
  </si>
  <si>
    <t xml:space="preserve">    S - Přesuny sutí</t>
  </si>
  <si>
    <t xml:space="preserve">Práce a dodávky HSV  - přeložka horkovodu</t>
  </si>
  <si>
    <t>Přípravné a přidružené práce</t>
  </si>
  <si>
    <t>113108310R00</t>
  </si>
  <si>
    <t>Odstranění asfaltové vrstvy pl. do 50 m2, tl.10 cm</t>
  </si>
  <si>
    <t>Hloubené vykopávky</t>
  </si>
  <si>
    <t>132201210R00</t>
  </si>
  <si>
    <t>Hloubení rýh š.do 200 cm hor.3 do 50 m3,STROJNĚ</t>
  </si>
  <si>
    <t>Přemístění výkopku</t>
  </si>
  <si>
    <t>162701105R00</t>
  </si>
  <si>
    <t>Vodorovné přemístění výkopku z hor.1-4 do 10000 m</t>
  </si>
  <si>
    <t>162701109R00</t>
  </si>
  <si>
    <t>Příplatek k vod. přemístění hor.1-4 za další 1 km</t>
  </si>
  <si>
    <t>3,2*10</t>
  </si>
  <si>
    <t>Konstrukce ze zemin</t>
  </si>
  <si>
    <t>174101102R00</t>
  </si>
  <si>
    <t>Zásyp ruční se zhutněním</t>
  </si>
  <si>
    <t>58330002.A</t>
  </si>
  <si>
    <t>Štěrkopísek k zásypu</t>
  </si>
  <si>
    <t>Hloubení pro podzemní stěny, ražení a hloubení důlní</t>
  </si>
  <si>
    <t>199000002R00</t>
  </si>
  <si>
    <t>Poplatek za skládku horniny 1- 4, č. dle katal. odpadů 17 05 04</t>
  </si>
  <si>
    <t>713411121R00</t>
  </si>
  <si>
    <t>Montáž tepelné izolace potrubí pásy LSP a drátem, 1 vrstvá</t>
  </si>
  <si>
    <t>63151672</t>
  </si>
  <si>
    <t>Pás lamelový ORSTECH LSP H 3000 x 1000 x 60 mm</t>
  </si>
  <si>
    <t>63151670.A</t>
  </si>
  <si>
    <t>Pás lamelový ORSTECH LSP H 5000 x 1000 x 30 mm</t>
  </si>
  <si>
    <t>713400821R00</t>
  </si>
  <si>
    <t>Odstranění izolačních pásů potrubí</t>
  </si>
  <si>
    <t>762524911RT2</t>
  </si>
  <si>
    <t>Položení polštářů tloušťky do 100 mm vč. příložek - včetně dodávky řeziva, polštáře 100 x 80 mm</t>
  </si>
  <si>
    <t>762131115RT3</t>
  </si>
  <si>
    <t>Montáž bednění stěn, prkna hrubá do 32mm pod rákos - včetně dodávky řeziva, prkna tl. 24 mm</t>
  </si>
  <si>
    <t>998762202R00</t>
  </si>
  <si>
    <t>Přesun hmot pro tesařské konstrukce, výšky do 12 m</t>
  </si>
  <si>
    <t>Hodinové zúčtovací sazby (HZS)</t>
  </si>
  <si>
    <t xml:space="preserve">905      R01</t>
  </si>
  <si>
    <t>Hzs-revize provoz.souboru a st.obj. - Revize elektro</t>
  </si>
  <si>
    <t>h</t>
  </si>
  <si>
    <t xml:space="preserve">900      R24</t>
  </si>
  <si>
    <t>HZS - elektromontér v tarifní třídě 7 - informační kabel, nespecifikované práce</t>
  </si>
  <si>
    <t>121 00VD</t>
  </si>
  <si>
    <t>Spojka XAGA pro kabel TCEKFY 4Px1,0</t>
  </si>
  <si>
    <t>121 01VD</t>
  </si>
  <si>
    <t>Stíněný kabel TCEKFY 4Px1,0</t>
  </si>
  <si>
    <t>121 02VD</t>
  </si>
  <si>
    <t>Kabelová chránička DN 40 korugovaná</t>
  </si>
  <si>
    <t>H27</t>
  </si>
  <si>
    <t>998272201R00</t>
  </si>
  <si>
    <t>Přesun hmot, trubní vedení ocelové, otevřený výkop</t>
  </si>
  <si>
    <t>141 2111VD</t>
  </si>
  <si>
    <t>Dodávka a montáž předizolovaného potrubí 48/110, PN 25, na topnou vodu max. teploty 135°C, s difuzní bariérou, potrubí ocel tř. 11, 4x lom 90°, sdružená konstrukce, s alarmem Nordic, s kontrolou smyčky reflektometrickým měřením, plášť HDPE, vodotěsný s UV stabilizací, 4x izolační spoje min. dvojnásobně jištěné, tepelně smrštitelné, s termoizolačními spojkami s továrně vyráběnými poloskružemi, ukončení tepelné izolace smršťovacími koncovkami, lomy obloženy dilatačními polštáři</t>
  </si>
  <si>
    <t>230011031R00</t>
  </si>
  <si>
    <t>Montáž trubky ocelové 48,0 x 3,2</t>
  </si>
  <si>
    <t>14115326</t>
  </si>
  <si>
    <t>Trubka bezešvá hladká 11 353, rozměr 44,5 x 3,2 mm</t>
  </si>
  <si>
    <t>230011008R00</t>
  </si>
  <si>
    <t>Montáž trubky ocelové 22 x 2,6</t>
  </si>
  <si>
    <t>14110911</t>
  </si>
  <si>
    <t>Trubka bezešvá hladká 11 353, rozměr 22,0 x 2,6 mm</t>
  </si>
  <si>
    <t>230021031R00</t>
  </si>
  <si>
    <t>Montáž trubních dílů přivařovacích třídy 11-13, do 1 kg, 44,5 x 3,2</t>
  </si>
  <si>
    <t>31630564</t>
  </si>
  <si>
    <t>Koleno 90° ocelové varné, S235, rozměr 48,3 x 2,6 mm</t>
  </si>
  <si>
    <t>140 302VD</t>
  </si>
  <si>
    <t>Kulový kohout přivařovací typ 100, PN 25, 40, DN 40</t>
  </si>
  <si>
    <t>230021008R00</t>
  </si>
  <si>
    <t>Montáž trubních dílů přivařovacích třídy 11-13, do 1 kg, 22 x 2,6</t>
  </si>
  <si>
    <t>140 304VD</t>
  </si>
  <si>
    <t>Kulový kohout přivařovací se zátkou, typ 101, PN 25, 40, DN 15</t>
  </si>
  <si>
    <t>230011031R00.1</t>
  </si>
  <si>
    <t>Montáž trubky ocelové 44,5 x 3,2</t>
  </si>
  <si>
    <t>230050012R00</t>
  </si>
  <si>
    <t>Montáž uložení přivařením do DN 50</t>
  </si>
  <si>
    <t>18*2,5</t>
  </si>
  <si>
    <t>141 9221VD</t>
  </si>
  <si>
    <t>Podpěra kluzná ON130801.1 SET černá - DN40</t>
  </si>
  <si>
    <t>230120042R00</t>
  </si>
  <si>
    <t>Čištění potrubí profukováním nebo proplach. DN 40</t>
  </si>
  <si>
    <t>230170001R00</t>
  </si>
  <si>
    <t>Příprava pro zkoušku těsnosti, DN do 40</t>
  </si>
  <si>
    <t>sada</t>
  </si>
  <si>
    <t>230170011R00</t>
  </si>
  <si>
    <t>Zkouška těsnosti potrubí, DN do 40</t>
  </si>
  <si>
    <t>230 16VD</t>
  </si>
  <si>
    <t>Vizuální kontrola svarových (pájených) spojů</t>
  </si>
  <si>
    <t>230160121R00</t>
  </si>
  <si>
    <t>Kontrola svaru ultrazvukem, D 150 od 10-13 mm</t>
  </si>
  <si>
    <t>783424140R00</t>
  </si>
  <si>
    <t>Nátěr syntetický potrubí do DN 50 mm Z + 2x</t>
  </si>
  <si>
    <t>M23-D</t>
  </si>
  <si>
    <t>Demontáže potrubí</t>
  </si>
  <si>
    <t>230081261R00</t>
  </si>
  <si>
    <t>Demontáž pro další použití do 10 kg, 44,5 x 3,2</t>
  </si>
  <si>
    <t>230081031R00</t>
  </si>
  <si>
    <t>Demontáž do šrotu do 10 kg, rozměr 44,5 x 3,2</t>
  </si>
  <si>
    <t>S</t>
  </si>
  <si>
    <t>Přesuny sutí</t>
  </si>
  <si>
    <t>979081111R00</t>
  </si>
  <si>
    <t>Odvoz suti a vybour. hmot na skládku do 1 km</t>
  </si>
  <si>
    <t>979081121R00</t>
  </si>
  <si>
    <t>Příplatek k odvozu za každý další 1 km</t>
  </si>
  <si>
    <t>979990144R00</t>
  </si>
  <si>
    <t>Poplatek za uložení suti - minerální vata, skupina odpadu 170604</t>
  </si>
  <si>
    <t>979999995R00</t>
  </si>
  <si>
    <t>Poplatek za recyklaci asfaltu, kusovost do 1600 cm2, (skup.170302)</t>
  </si>
  <si>
    <t>SO.01.05 - Krenotechnika</t>
  </si>
  <si>
    <t>PSV - Práce a dodávky PSV - Krenotechnika</t>
  </si>
  <si>
    <t xml:space="preserve">    732 - Strojovny</t>
  </si>
  <si>
    <t xml:space="preserve">    734 - Armatury</t>
  </si>
  <si>
    <t xml:space="preserve">    M24-D - Demontáže potrubí</t>
  </si>
  <si>
    <t>Práce a dodávky PSV - Krenotechnika</t>
  </si>
  <si>
    <t>713411111R00</t>
  </si>
  <si>
    <t>Montáž tepelné izolace potrubí rohožemi a drátem, 1 vrstvá</t>
  </si>
  <si>
    <t>63151686</t>
  </si>
  <si>
    <t>Pás lamelový ORSTECH LSP 40 2300 x 1000 x 100 mm</t>
  </si>
  <si>
    <t>Montáž - Protipožární trubní ucpávka, ve stěně, požární odolnost EI 120, průměr do D 108 mm</t>
  </si>
  <si>
    <t>-1211566062</t>
  </si>
  <si>
    <t>2+2</t>
  </si>
  <si>
    <t>142 04VD</t>
  </si>
  <si>
    <t>Těsnící prostup Roxtec RS 125 AISI 316 - DN 80(86)</t>
  </si>
  <si>
    <t>142 05VD</t>
  </si>
  <si>
    <t>Těsnící prostup Roxtec RS 125 AISI 316 - DN 65(70)</t>
  </si>
  <si>
    <t>722182004R00</t>
  </si>
  <si>
    <t>Montáž tepelné izolace skruží na potrubí přímé, DN 70 mm, samolepicí spoj</t>
  </si>
  <si>
    <t>283 15VD</t>
  </si>
  <si>
    <t>Tepelná izolace potrubí kaučuková ST - ST 25x070</t>
  </si>
  <si>
    <t>724319116R00</t>
  </si>
  <si>
    <t>Montáž nádrže tlakové stojaté 1600 litrů</t>
  </si>
  <si>
    <t>142 14VD</t>
  </si>
  <si>
    <t>Separátor plynu, nerez aisi 316, DN 900, vč. nosné konstrukce, výstroje, žebříku, návarků, revizního otvou DN 600, AISI 316 - DN 900/2122 mm</t>
  </si>
  <si>
    <t>141 353VD</t>
  </si>
  <si>
    <t>Průhledítko separátoru DN 200, AISI 316, nerez, přírubové</t>
  </si>
  <si>
    <t>732</t>
  </si>
  <si>
    <t>Strojovny</t>
  </si>
  <si>
    <t>732199100RM1</t>
  </si>
  <si>
    <t>Montáž orientačního štítku - včetně dodávky štítku</t>
  </si>
  <si>
    <t>soubor</t>
  </si>
  <si>
    <t>732199100RM1.1</t>
  </si>
  <si>
    <t>Montáž orientačního štítku</t>
  </si>
  <si>
    <t>734</t>
  </si>
  <si>
    <t>Armatury</t>
  </si>
  <si>
    <t>734494215R00</t>
  </si>
  <si>
    <t>Návarky s trubkovým závitem G 1, L=50 mm ,Clamp , talířek pr. 50,5 mm</t>
  </si>
  <si>
    <t>734419160R00</t>
  </si>
  <si>
    <t>Montáž poměrového měřidla tepla - snímače, čidla</t>
  </si>
  <si>
    <t>998734201R00</t>
  </si>
  <si>
    <t>Přesun hmot pro armatury, výšky do 6 m</t>
  </si>
  <si>
    <t>970041130R00</t>
  </si>
  <si>
    <t>Vrtání jádrové do prostého betonu do D 130 mm</t>
  </si>
  <si>
    <t>230140047R00</t>
  </si>
  <si>
    <t>Montáž trubek z nerez.oceli tř.17, 85 x 2</t>
  </si>
  <si>
    <t>141 303VD</t>
  </si>
  <si>
    <t xml:space="preserve">Potrubí nerez AISI 316,  DN 85x2,0, , PN 6</t>
  </si>
  <si>
    <t>30*1,05</t>
  </si>
  <si>
    <t>230140041R00</t>
  </si>
  <si>
    <t>Montáž trubek z nerez.oceli tř.17, 70 x 2</t>
  </si>
  <si>
    <t>141 307VD</t>
  </si>
  <si>
    <t>Potrubí z nerezu AISI 316, DN 70x2,0, PN 6</t>
  </si>
  <si>
    <t>11*1,05</t>
  </si>
  <si>
    <t>Montáž trubek z nerez.oceli tř.17, 28 x 2</t>
  </si>
  <si>
    <t>Potrubí z nerezu AISI 316, DN 28x1,5, PN 6</t>
  </si>
  <si>
    <t>4,0*1,1</t>
  </si>
  <si>
    <t>Koleno nerez K 90° AISI 316, DN 25</t>
  </si>
  <si>
    <t xml:space="preserve">Clamp  - objímka ,,   DN  25</t>
  </si>
  <si>
    <t xml:space="preserve">Clamp -  Hrdlo DN 25, talířek 50,5</t>
  </si>
  <si>
    <t xml:space="preserve">Clamp - záslepka,     DN 25</t>
  </si>
  <si>
    <t>230140171R00</t>
  </si>
  <si>
    <t>Montáž trubních dílů přivařovacích tř. 17, 70 x 2</t>
  </si>
  <si>
    <t>141 3113VD</t>
  </si>
  <si>
    <t>Koleno nerez AISI 316 DN 65</t>
  </si>
  <si>
    <t>141 3241VD</t>
  </si>
  <si>
    <t>Příruba přivařovací nerez AISI 316, DN 65, PN 16</t>
  </si>
  <si>
    <t>141 326VD</t>
  </si>
  <si>
    <t>Redukce varná nerez AISI 316, DN 80 / 65, PN 6</t>
  </si>
  <si>
    <t>141 3512VD.1</t>
  </si>
  <si>
    <t xml:space="preserve">Clamp - těsnění  silikon , DN 65</t>
  </si>
  <si>
    <t>141 3511VD.1</t>
  </si>
  <si>
    <t xml:space="preserve">Clamp  - objímka   DN  65</t>
  </si>
  <si>
    <t>141 34VD.1</t>
  </si>
  <si>
    <t xml:space="preserve">Clamp  -  Hrdlo DN 65 , talířek pr. 91</t>
  </si>
  <si>
    <t>141 3431VD</t>
  </si>
  <si>
    <t xml:space="preserve">Větrací mřížka do spoje Clamp, nerez tahokov  DN 65</t>
  </si>
  <si>
    <t>141 35VD</t>
  </si>
  <si>
    <t>Průhledítko Clamp - Clamp, AISI 316, nerez DN 65</t>
  </si>
  <si>
    <t>230140177R00</t>
  </si>
  <si>
    <t>Montáž trubních dílů přivařovacích tř. 17, 85 x 2</t>
  </si>
  <si>
    <t>141 3111VD</t>
  </si>
  <si>
    <t xml:space="preserve">Koleno nerez K 90° AISI 316, varné,  DN 80</t>
  </si>
  <si>
    <t>141 3115VD</t>
  </si>
  <si>
    <t>T kus nerez AISI 316 - DN 80-DN 80, s náběhem odbočky, T-koleno</t>
  </si>
  <si>
    <t>141 3116VD</t>
  </si>
  <si>
    <t>T kus nerez AISI 316 - DN 80-DN 80 - potrubní rozdvojka</t>
  </si>
  <si>
    <t>141 3212VD</t>
  </si>
  <si>
    <t>Příruba zaslepovací AISI 316, PN 16, DN 80</t>
  </si>
  <si>
    <t>141 3213VD</t>
  </si>
  <si>
    <t>Příruba zaslepovací AISI 316, PN 6, DN 80</t>
  </si>
  <si>
    <t>141 3241VD.1</t>
  </si>
  <si>
    <t>Příruba přivařovací nerez AISI 316, DN 80, PN 16</t>
  </si>
  <si>
    <t>13+13</t>
  </si>
  <si>
    <t>141 3242VD</t>
  </si>
  <si>
    <t>Příruba přivařovací nerez AISI 316, DN 80, PN 6</t>
  </si>
  <si>
    <t>5+5</t>
  </si>
  <si>
    <t>141 34VD.2</t>
  </si>
  <si>
    <t xml:space="preserve">Clamp  -  Hrdlo, DN 80, talířek pr. 106</t>
  </si>
  <si>
    <t>141 3511VD.2</t>
  </si>
  <si>
    <t xml:space="preserve">Clamp  - objímka ,   DN  80</t>
  </si>
  <si>
    <t>141 3512VD.2</t>
  </si>
  <si>
    <t>Clamp - těsnění silikon , DN 80 ,</t>
  </si>
  <si>
    <t>141 3431VD.1</t>
  </si>
  <si>
    <t xml:space="preserve">Větrací mřížka do spoje Clamp, nerez tahokov  DN 80</t>
  </si>
  <si>
    <t>230140183R00</t>
  </si>
  <si>
    <t>Montáž trubních dílů přivařovacích tř. 17, 108 x 2</t>
  </si>
  <si>
    <t>141 323VD</t>
  </si>
  <si>
    <t>Příruba plochá přivařovací nerez AISI 316, DN 100, PN 6</t>
  </si>
  <si>
    <t>141 325VD</t>
  </si>
  <si>
    <t>Redukce varná nerez AISI 316, DN 100 / 80 , PN 6</t>
  </si>
  <si>
    <t>141 325VD.1</t>
  </si>
  <si>
    <t>Redukce varná nerez AISI 316, DN 100 / 65 , PN 6</t>
  </si>
  <si>
    <t>141 34VD.3</t>
  </si>
  <si>
    <t xml:space="preserve">Clamp -  Hrdlo  DN 100, talířek pr. 119 mm</t>
  </si>
  <si>
    <t>141 3511VD.3</t>
  </si>
  <si>
    <t xml:space="preserve">Clamp  - objímka ,,   DN  100,</t>
  </si>
  <si>
    <t>141 3512VD.3</t>
  </si>
  <si>
    <t>Clamp - těsnění silikon , DN 100 ,</t>
  </si>
  <si>
    <t>230140200R00</t>
  </si>
  <si>
    <t>Montáž trubních dílů přivařovacích tř. 17, 159 x 2</t>
  </si>
  <si>
    <t>141 3211VD</t>
  </si>
  <si>
    <t>Příruba zaslepovací AISI 316, PN 6, DN 150</t>
  </si>
  <si>
    <t>141 323VD.1</t>
  </si>
  <si>
    <t>Těsnění - KLINGERsil C-4400: DN 150</t>
  </si>
  <si>
    <t>141 324VD</t>
  </si>
  <si>
    <t>Těsnění - KLINGERsil C-4400: DN 100</t>
  </si>
  <si>
    <t>141 325VD.2</t>
  </si>
  <si>
    <t>Těsnění - KLINGERsil C-4400: DN 80</t>
  </si>
  <si>
    <t>141 326VD.1</t>
  </si>
  <si>
    <t xml:space="preserve">Těsnění - KLINGERsil C-4400: DN  65</t>
  </si>
  <si>
    <t>141 001VD</t>
  </si>
  <si>
    <t>Nerez šroub, matka, podložka pro přírubové spoje</t>
  </si>
  <si>
    <t>230140150R00</t>
  </si>
  <si>
    <t>Montáž trubních dílů přivařovacích tř. 17, 32 x 2</t>
  </si>
  <si>
    <t>141 34VD.4</t>
  </si>
  <si>
    <t xml:space="preserve">Clamp  -  Hrdlo DN 32</t>
  </si>
  <si>
    <t>141 3511VD.4</t>
  </si>
  <si>
    <t xml:space="preserve">Clamp  - objímka ,   DN  32, talířek 50,5</t>
  </si>
  <si>
    <t>141 3512VD.4</t>
  </si>
  <si>
    <t xml:space="preserve">Clamp - těsnění   silikon DN 32</t>
  </si>
  <si>
    <t>141 358VD.1</t>
  </si>
  <si>
    <t xml:space="preserve">Clamp - záslepka,     DN 32</t>
  </si>
  <si>
    <t>141 359VD</t>
  </si>
  <si>
    <t>Clamp přechod, (talířek 50,5 mm) - závit G vnější , 28-1"</t>
  </si>
  <si>
    <t>230030002R00</t>
  </si>
  <si>
    <t>Montáž trubních dílů přírubových do 10 kg</t>
  </si>
  <si>
    <t>141 335VD</t>
  </si>
  <si>
    <t xml:space="preserve">Uzavírací celonerezová mezipřírubová klapka VNE DN 80, PN 16, AISI 316, Těsnění EPDM,   typ 4044W-EPDM, Wafer, se servopohonem, Ovládání AUMATIC s Modbus TCP/IP, SQ 05.2 + AC 01.2 + klapka TTV 4044E, vypínací krouticí moment servopohonu 50 až 150 Nm, čas přestavení armatury fixní 22 s, motor 3 fáz AC 400 V / 50 Hz, režim S2-15 min, integrované řízení AUMATIC vč. stykačové jednotky, interface Modbus TCP/IP + paralelní interface, el. připojení kruhovým konektorem vč. dvojitého utěsnění + sada MsNi průchodek, krytí IP68, -30 až +70°C, nátěrový systém C5 H, uzamykatelné ruční kolo, schéma zapojení TPC AC121-1G1-A5E0, TPA 00R100-0I1-000, klapka mezipřírubová s průchozími oky WAFER těleso 1.4408, talíř 1.4408, hřídel 1.4408, manžeta EPDM</t>
  </si>
  <si>
    <t>141 381VD</t>
  </si>
  <si>
    <t xml:space="preserve">Magneticko-indukční průtokoměr Q1 OPTIFLUX 4300 W, oddělené provedení, snímač OPTIFLUX 4000 a převodník IFC 300W, přesnost měření ± 0,2% z měřené hodnoty  1 mm/s (DN 10...1600), s grafickým displejem a možností programování všech parametrů, zobrazení okamžitého průtoku, součtového množství a vodivosti, rozlišení směru proudění, indikace prázdné měřicí trubice, měření vodivosti a teploty měřené kapaliny, usazeniny na výstelce, ověření podle Certifikátu o schválení typu měřidla, DN65, PN16, teplota měřeného média : -40°C … +180°C, výstelka PFA, materiál měřicí trubice austenitická korozivzdorná ocel, materiál elektrod Hastelloy C22, komunikační sběrnice Modbus, proudový výstup 4 - 20 mA, programovatelný, aktivní, pulzní/frekvenční výstup programovatelný, aktivní, max. 32 Vss / 0,1 A, max. 10 kHz nebo  pulzy na jednotku objemu nebo diagnostika, napájení 230 Vstř, krytí snímače IP66/67, krytí převodníku IP65, měřené médium minerální voda, modul vstupů/výstupů modulární , analogový výstup 4 - 20 mA, aktivní, pPulzní výstup : 10 pulz/1 m3, pasivní, místní ukazování se zemnicími kroužky a kalibračním protokolem, propojovací (signální) kabel 5 m, typ DS Referenční produkt : Krohne OPTIFLUX 4300 W</t>
  </si>
  <si>
    <t>1412081VD</t>
  </si>
  <si>
    <t>MKS Profox PF-Q80 (V1) + klapka TTV 4044E DN80 PN16, vypínací krouticí moment servopohonu 32 až 80 Nm, čas přestavení armatury nastavitelný 16 až 160 s, motor 1 fáz AC 100 až 240 V / 50 až 60 Hz, režim S2/S4, interface Modbus RTU + paralelní interface, el. připojení na svorkovnici + sada MsNi průchodek, krytí IP68, -30 až +70°C, nátěrový systém C5 H, schéma zapojení TPC PC0B1A1A100000, klapka mezipřírubová s průchozími oky WAFER, těleso 1.4408, talíř 1.4408, hřídel 1.4408, manžeta EPDM</t>
  </si>
  <si>
    <t>2021</t>
  </si>
  <si>
    <t>141 380VD</t>
  </si>
  <si>
    <t>Termický hmotnostní průtokoměr Q4 pro měření průtoku suchých čistých plynů , kompaktní provedení s displejem, těleso vyrobeno z korozivzdorné oceli 316 L , proudový nebo napěťový výstup, dva nezávislé mezní kontakty, max. teplota měřeného plynu 120°C, CE schválení v souladu s požadavky evropských norem, připojení : kompresní šroubení na stonku s vnějším závitem 1“ NPT, IP 65, 24V ss, výstupní signál 4 – 20 mA, pulsní výstup, komunikace Modbus RTU s displejem, kalibrace na oxid uhličitý, teplota minimální : 40°C , teplota maximální : 80°C, průtok maximální : 360 Nm3/h, DN65, s kalibračním protokolem Referenční výrobek : Průtokoměr Krohne Sierra 640S Series Steel-Mass</t>
  </si>
  <si>
    <t>141 336VD</t>
  </si>
  <si>
    <t>Uzavírací nerezová přímá Clamp-Clamp klapka, AISI 316, Těsnění silikon se servopohonem J4C Modbus 20Nm, 10s, F03-05-14mm, s držákem pneupohonu a unašečem klapky pro pohon AT100, H=14, DN 25</t>
  </si>
  <si>
    <t>141 337VD</t>
  </si>
  <si>
    <t>Uzavírací celonerezové mezipřírubové deskové šoupátko VNA DN 80, PN 16, 1.4404, Těsnění EPDM, s ručním kolem</t>
  </si>
  <si>
    <t>230040005R00</t>
  </si>
  <si>
    <t>Montáž závitových dílů DN 3/4"</t>
  </si>
  <si>
    <t>55111301</t>
  </si>
  <si>
    <t>Kohout kulový, 2-dílný, plnoprůtokový - typ 300F - nerez DN 20</t>
  </si>
  <si>
    <t>55111372</t>
  </si>
  <si>
    <t>Kohout kulový, 2-dílný, vypouštěcí - typ KFE - nerez 3/4"</t>
  </si>
  <si>
    <t>230040006R00</t>
  </si>
  <si>
    <t>Montáž závitových dílů DN 1/2"</t>
  </si>
  <si>
    <t>55111302</t>
  </si>
  <si>
    <t>Kohout kulový, 2-dílný, plnoprůtokový - typ 300F - nerez DN 15</t>
  </si>
  <si>
    <t>230050001R00</t>
  </si>
  <si>
    <t>Montáž uložení přišroubováním do DN 25</t>
  </si>
  <si>
    <t>42320454</t>
  </si>
  <si>
    <t>Objímka dvoušroubová T1: 25 - 30 mm nerez, vč. těsnící pryže</t>
  </si>
  <si>
    <t>230050003R00</t>
  </si>
  <si>
    <t>Montáž uložení přišroubováním do DN 150</t>
  </si>
  <si>
    <t>42320459</t>
  </si>
  <si>
    <t xml:space="preserve">Objímka dvoušroubová T1: 72 - 78 mm nerez,  vč těsnící pryže</t>
  </si>
  <si>
    <t>42320460</t>
  </si>
  <si>
    <t>Objímka dvoušroubová T1: 87 - 92 mm nerez, vč. těsnící pryže</t>
  </si>
  <si>
    <t>31179106</t>
  </si>
  <si>
    <t>Tyč závitová M10, nerez</t>
  </si>
  <si>
    <t>230050031R00</t>
  </si>
  <si>
    <t>Montáž doplň. konstrukcí z profilových materiálů</t>
  </si>
  <si>
    <t>127 159VD</t>
  </si>
  <si>
    <t xml:space="preserve">Konzole - Profil C  38x40x2  (hmotnost 1,75 kg/), aisi 304</t>
  </si>
  <si>
    <t>127 160VD</t>
  </si>
  <si>
    <t xml:space="preserve">Nerezový I 200 profil - 1.4571:  (26,88 kg/m)</t>
  </si>
  <si>
    <t>127 161VD</t>
  </si>
  <si>
    <t>Tyč ocelová U 120, nerez</t>
  </si>
  <si>
    <t>127 162VD</t>
  </si>
  <si>
    <t>Plech nerez AISI 304, tl.5 mm</t>
  </si>
  <si>
    <t>230031030R00</t>
  </si>
  <si>
    <t>Montáž přírubových spojů do PN 6, DN 100</t>
  </si>
  <si>
    <t>230031029R00</t>
  </si>
  <si>
    <t>Montáž přírubových spojů do PN 6, DN 80</t>
  </si>
  <si>
    <t>230031057R00</t>
  </si>
  <si>
    <t>Montáž přírubových spojů do PN 16, DN 80</t>
  </si>
  <si>
    <t>2*(12+2)</t>
  </si>
  <si>
    <t>230031028R00</t>
  </si>
  <si>
    <t>Montáž přírubových spojů do PN 16, DN 65</t>
  </si>
  <si>
    <t>230031032R00</t>
  </si>
  <si>
    <t>Montáž přírubových spojů do PN 6, DN 150</t>
  </si>
  <si>
    <t>230170012R00</t>
  </si>
  <si>
    <t>Zkouška těsnosti potrubí, DN 50 - 80</t>
  </si>
  <si>
    <t>230170002R00</t>
  </si>
  <si>
    <t>Příprava pro zkoušku těsnosti, DN 50 - 80</t>
  </si>
  <si>
    <t>230120041R00</t>
  </si>
  <si>
    <t>Čištění potrubí profukováním nebo proplach. DN 32</t>
  </si>
  <si>
    <t>230120044R00</t>
  </si>
  <si>
    <t>Čištění potrubí profukováním nebo proplach. DN 65</t>
  </si>
  <si>
    <t>230120045R00</t>
  </si>
  <si>
    <t>Čištění potrubí profukováním nebo proplach. DN 80</t>
  </si>
  <si>
    <t>12710128</t>
  </si>
  <si>
    <t>Záslepka mezikruží zhlaví vrtu DN 219/ DN 89, plech nerez 1.4404, rozměr 2,0 x 1000 x 2000 mm</t>
  </si>
  <si>
    <t>23013VD</t>
  </si>
  <si>
    <t>Obturace vrtu</t>
  </si>
  <si>
    <t>220</t>
  </si>
  <si>
    <t>222</t>
  </si>
  <si>
    <t>224</t>
  </si>
  <si>
    <t>M24-D</t>
  </si>
  <si>
    <t>230082067R00</t>
  </si>
  <si>
    <t>Demontáž do šrotu do 50 kg, rozměr 108 x 4,5</t>
  </si>
  <si>
    <t>226</t>
  </si>
  <si>
    <t>230082087R00</t>
  </si>
  <si>
    <t>Demontáž do šrotu do 50 kg, rozměr 159 x 4,5</t>
  </si>
  <si>
    <t>228</t>
  </si>
  <si>
    <t>230082088R00</t>
  </si>
  <si>
    <t>Demontáž do šrotu do 250 kg, 219 x 6,3</t>
  </si>
  <si>
    <t>230</t>
  </si>
  <si>
    <t>230082065R00</t>
  </si>
  <si>
    <t>Demontáž do šrotu do 50 kg, rozměr 89 x 16</t>
  </si>
  <si>
    <t>232</t>
  </si>
  <si>
    <t>230082337R00</t>
  </si>
  <si>
    <t>Demontáž pro další použití do 250 kg,</t>
  </si>
  <si>
    <t>234</t>
  </si>
  <si>
    <t>SO.01.06 -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</si>
  <si>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</si>
  <si>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</si>
  <si>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</si>
  <si>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</si>
  <si>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</si>
  <si>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</si>
  <si>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</si>
  <si>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VRN1</t>
  </si>
  <si>
    <t>Průzkumné, zeměměřičské a projektové práce</t>
  </si>
  <si>
    <t>012444000</t>
  </si>
  <si>
    <t>Geodetické měření skutečného provedení stavby</t>
  </si>
  <si>
    <t>1024</t>
  </si>
  <si>
    <t>-1447395991</t>
  </si>
  <si>
    <t>https://podminky.urs.cz/item/CS_URS_2025_02/012444000</t>
  </si>
  <si>
    <t>013254000</t>
  </si>
  <si>
    <t>Dokumentace skutečného provedení stavby</t>
  </si>
  <si>
    <t>190113512</t>
  </si>
  <si>
    <t>https://podminky.urs.cz/item/CS_URS_2025_02/013254000</t>
  </si>
  <si>
    <t>VRN3</t>
  </si>
  <si>
    <t>Zařízení staveniště</t>
  </si>
  <si>
    <t>030001000</t>
  </si>
  <si>
    <t>Zařízení staveniště vč. zabezpečení, oplocení</t>
  </si>
  <si>
    <t>-156988864</t>
  </si>
  <si>
    <t>https://podminky.urs.cz/item/CS_URS_2025_02/030001000</t>
  </si>
  <si>
    <t>039002000</t>
  </si>
  <si>
    <t>Zrušení zařízení staveniště</t>
  </si>
  <si>
    <t>738634682</t>
  </si>
  <si>
    <t>https://podminky.urs.cz/item/CS_URS_2025_02/039002000</t>
  </si>
  <si>
    <t>VRN4</t>
  </si>
  <si>
    <t>Inženýrská činnost</t>
  </si>
  <si>
    <t>041414000</t>
  </si>
  <si>
    <t>Plán BOZP</t>
  </si>
  <si>
    <t>1343217948</t>
  </si>
  <si>
    <t>https://podminky.urs.cz/item/CS_URS_2025_02/041414000</t>
  </si>
  <si>
    <t>VRN7</t>
  </si>
  <si>
    <t>Provozní vlivy</t>
  </si>
  <si>
    <t>072103000</t>
  </si>
  <si>
    <t>Silniční provoz - projednání DIO a zajištění DIR</t>
  </si>
  <si>
    <t>-1291242062</t>
  </si>
  <si>
    <t>https://podminky.urs.cz/item/CS_URS_2025_02/072103000</t>
  </si>
  <si>
    <t>073002000</t>
  </si>
  <si>
    <t>Ztížený pohyb vozidel v centrech měst</t>
  </si>
  <si>
    <t>-935308751</t>
  </si>
  <si>
    <t>https://podminky.urs.cz/item/CS_URS_2025_02/073002000</t>
  </si>
  <si>
    <t>075503000</t>
  </si>
  <si>
    <t>Ochranná pásma přírodních hodnot</t>
  </si>
  <si>
    <t>1390900197</t>
  </si>
  <si>
    <t>https://podminky.urs.cz/item/CS_URS_2025_02/075503000</t>
  </si>
  <si>
    <t>VRN9</t>
  </si>
  <si>
    <t>Ostatní náklady</t>
  </si>
  <si>
    <t>094002000</t>
  </si>
  <si>
    <t>Ostatní náklady související s výstavbou - hydrogeologický dozor</t>
  </si>
  <si>
    <t>-756246093</t>
  </si>
  <si>
    <t>https://podminky.urs.cz/item/CS_URS_2025_02/094002000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</si>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</sst>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167" fontId="37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1101" TargetMode="External" /><Relationship Id="rId2" Type="http://schemas.openxmlformats.org/officeDocument/2006/relationships/hyperlink" Target="https://podminky.urs.cz/item/CS_URS_2025_02/113107163" TargetMode="External" /><Relationship Id="rId3" Type="http://schemas.openxmlformats.org/officeDocument/2006/relationships/hyperlink" Target="https://podminky.urs.cz/item/CS_URS_2025_02/113107182" TargetMode="External" /><Relationship Id="rId4" Type="http://schemas.openxmlformats.org/officeDocument/2006/relationships/hyperlink" Target="https://podminky.urs.cz/item/CS_URS_2025_02/113201111" TargetMode="External" /><Relationship Id="rId5" Type="http://schemas.openxmlformats.org/officeDocument/2006/relationships/hyperlink" Target="https://podminky.urs.cz/item/CS_URS_2025_02/119001401" TargetMode="External" /><Relationship Id="rId6" Type="http://schemas.openxmlformats.org/officeDocument/2006/relationships/hyperlink" Target="https://podminky.urs.cz/item/CS_URS_2025_02/119001421" TargetMode="External" /><Relationship Id="rId7" Type="http://schemas.openxmlformats.org/officeDocument/2006/relationships/hyperlink" Target="https://podminky.urs.cz/item/CS_URS_2025_02/131251100" TargetMode="External" /><Relationship Id="rId8" Type="http://schemas.openxmlformats.org/officeDocument/2006/relationships/hyperlink" Target="https://podminky.urs.cz/item/CS_URS_2025_02/131251203" TargetMode="External" /><Relationship Id="rId9" Type="http://schemas.openxmlformats.org/officeDocument/2006/relationships/hyperlink" Target="https://podminky.urs.cz/item/CS_URS_2025_02/132251101" TargetMode="External" /><Relationship Id="rId10" Type="http://schemas.openxmlformats.org/officeDocument/2006/relationships/hyperlink" Target="https://podminky.urs.cz/item/CS_URS_2025_02/139001101" TargetMode="External" /><Relationship Id="rId11" Type="http://schemas.openxmlformats.org/officeDocument/2006/relationships/hyperlink" Target="https://podminky.urs.cz/item/CS_URS_2025_02/151101201" TargetMode="External" /><Relationship Id="rId12" Type="http://schemas.openxmlformats.org/officeDocument/2006/relationships/hyperlink" Target="https://podminky.urs.cz/item/CS_URS_2025_02/151101211" TargetMode="External" /><Relationship Id="rId13" Type="http://schemas.openxmlformats.org/officeDocument/2006/relationships/hyperlink" Target="https://podminky.urs.cz/item/CS_URS_2025_02/151101301" TargetMode="External" /><Relationship Id="rId14" Type="http://schemas.openxmlformats.org/officeDocument/2006/relationships/hyperlink" Target="https://podminky.urs.cz/item/CS_URS_2025_02/151101311" TargetMode="External" /><Relationship Id="rId15" Type="http://schemas.openxmlformats.org/officeDocument/2006/relationships/hyperlink" Target="https://podminky.urs.cz/item/CS_URS_2025_02/162301501" TargetMode="External" /><Relationship Id="rId16" Type="http://schemas.openxmlformats.org/officeDocument/2006/relationships/hyperlink" Target="https://podminky.urs.cz/item/CS_URS_2025_02/162301981" TargetMode="External" /><Relationship Id="rId17" Type="http://schemas.openxmlformats.org/officeDocument/2006/relationships/hyperlink" Target="https://podminky.urs.cz/item/CS_URS_2025_02/111209111" TargetMode="External" /><Relationship Id="rId18" Type="http://schemas.openxmlformats.org/officeDocument/2006/relationships/hyperlink" Target="https://podminky.urs.cz/item/CS_URS_2025_02/162751113" TargetMode="External" /><Relationship Id="rId19" Type="http://schemas.openxmlformats.org/officeDocument/2006/relationships/hyperlink" Target="https://podminky.urs.cz/item/CS_URS_2025_02/171251201" TargetMode="External" /><Relationship Id="rId20" Type="http://schemas.openxmlformats.org/officeDocument/2006/relationships/hyperlink" Target="https://podminky.urs.cz/item/CS_URS_2025_02/167151101" TargetMode="External" /><Relationship Id="rId21" Type="http://schemas.openxmlformats.org/officeDocument/2006/relationships/hyperlink" Target="https://podminky.urs.cz/item/CS_URS_2025_02/162751117" TargetMode="External" /><Relationship Id="rId22" Type="http://schemas.openxmlformats.org/officeDocument/2006/relationships/hyperlink" Target="https://podminky.urs.cz/item/CS_URS_2025_02/162751119" TargetMode="External" /><Relationship Id="rId23" Type="http://schemas.openxmlformats.org/officeDocument/2006/relationships/hyperlink" Target="https://podminky.urs.cz/item/CS_URS_2025_02/171251101" TargetMode="External" /><Relationship Id="rId24" Type="http://schemas.openxmlformats.org/officeDocument/2006/relationships/hyperlink" Target="https://podminky.urs.cz/item/CS_URS_2025_02/171201231" TargetMode="External" /><Relationship Id="rId25" Type="http://schemas.openxmlformats.org/officeDocument/2006/relationships/hyperlink" Target="https://podminky.urs.cz/item/CS_URS_2025_02/174151101" TargetMode="External" /><Relationship Id="rId26" Type="http://schemas.openxmlformats.org/officeDocument/2006/relationships/hyperlink" Target="https://podminky.urs.cz/item/CS_URS_2025_02/175151101" TargetMode="External" /><Relationship Id="rId27" Type="http://schemas.openxmlformats.org/officeDocument/2006/relationships/hyperlink" Target="https://podminky.urs.cz/item/CS_URS_2025_02/181912112" TargetMode="External" /><Relationship Id="rId28" Type="http://schemas.openxmlformats.org/officeDocument/2006/relationships/hyperlink" Target="https://podminky.urs.cz/item/CS_URS_2025_02/273322611" TargetMode="External" /><Relationship Id="rId29" Type="http://schemas.openxmlformats.org/officeDocument/2006/relationships/hyperlink" Target="https://podminky.urs.cz/item/CS_URS_2025_02/273351121" TargetMode="External" /><Relationship Id="rId30" Type="http://schemas.openxmlformats.org/officeDocument/2006/relationships/hyperlink" Target="https://podminky.urs.cz/item/CS_URS_2025_02/273351122" TargetMode="External" /><Relationship Id="rId31" Type="http://schemas.openxmlformats.org/officeDocument/2006/relationships/hyperlink" Target="https://podminky.urs.cz/item/CS_URS_2025_02/273361821" TargetMode="External" /><Relationship Id="rId32" Type="http://schemas.openxmlformats.org/officeDocument/2006/relationships/hyperlink" Target="https://podminky.urs.cz/item/CS_URS_2025_02/273362021" TargetMode="External" /><Relationship Id="rId33" Type="http://schemas.openxmlformats.org/officeDocument/2006/relationships/hyperlink" Target="https://podminky.urs.cz/item/CS_URS_2025_02/275313711" TargetMode="External" /><Relationship Id="rId34" Type="http://schemas.openxmlformats.org/officeDocument/2006/relationships/hyperlink" Target="https://podminky.urs.cz/item/CS_URS_2025_02/275351121" TargetMode="External" /><Relationship Id="rId35" Type="http://schemas.openxmlformats.org/officeDocument/2006/relationships/hyperlink" Target="https://podminky.urs.cz/item/CS_URS_2025_02/275351122" TargetMode="External" /><Relationship Id="rId36" Type="http://schemas.openxmlformats.org/officeDocument/2006/relationships/hyperlink" Target="https://podminky.urs.cz/item/CS_URS_2025_02/279322512" TargetMode="External" /><Relationship Id="rId37" Type="http://schemas.openxmlformats.org/officeDocument/2006/relationships/hyperlink" Target="https://podminky.urs.cz/item/CS_URS_2025_02/279351311" TargetMode="External" /><Relationship Id="rId38" Type="http://schemas.openxmlformats.org/officeDocument/2006/relationships/hyperlink" Target="https://podminky.urs.cz/item/CS_URS_2025_02/279351312" TargetMode="External" /><Relationship Id="rId39" Type="http://schemas.openxmlformats.org/officeDocument/2006/relationships/hyperlink" Target="https://podminky.urs.cz/item/CS_URS_2025_02/279361821" TargetMode="External" /><Relationship Id="rId40" Type="http://schemas.openxmlformats.org/officeDocument/2006/relationships/hyperlink" Target="https://podminky.urs.cz/item/CS_URS_2025_02/311321815" TargetMode="External" /><Relationship Id="rId41" Type="http://schemas.openxmlformats.org/officeDocument/2006/relationships/hyperlink" Target="https://podminky.urs.cz/item/CS_URS_2025_02/311351311" TargetMode="External" /><Relationship Id="rId42" Type="http://schemas.openxmlformats.org/officeDocument/2006/relationships/hyperlink" Target="https://podminky.urs.cz/item/CS_URS_2025_02/311351312" TargetMode="External" /><Relationship Id="rId43" Type="http://schemas.openxmlformats.org/officeDocument/2006/relationships/hyperlink" Target="https://podminky.urs.cz/item/CS_URS_2025_02/311351911" TargetMode="External" /><Relationship Id="rId44" Type="http://schemas.openxmlformats.org/officeDocument/2006/relationships/hyperlink" Target="https://podminky.urs.cz/item/CS_URS_2025_02/317941123" TargetMode="External" /><Relationship Id="rId45" Type="http://schemas.openxmlformats.org/officeDocument/2006/relationships/hyperlink" Target="https://podminky.urs.cz/item/CS_URS_2025_02/330321511" TargetMode="External" /><Relationship Id="rId46" Type="http://schemas.openxmlformats.org/officeDocument/2006/relationships/hyperlink" Target="https://podminky.urs.cz/item/CS_URS_2025_02/331351111" TargetMode="External" /><Relationship Id="rId47" Type="http://schemas.openxmlformats.org/officeDocument/2006/relationships/hyperlink" Target="https://podminky.urs.cz/item/CS_URS_2025_02/331351112" TargetMode="External" /><Relationship Id="rId48" Type="http://schemas.openxmlformats.org/officeDocument/2006/relationships/hyperlink" Target="https://podminky.urs.cz/item/CS_URS_2025_02/331351911" TargetMode="External" /><Relationship Id="rId49" Type="http://schemas.openxmlformats.org/officeDocument/2006/relationships/hyperlink" Target="https://podminky.urs.cz/item/CS_URS_2025_02/331361821" TargetMode="External" /><Relationship Id="rId50" Type="http://schemas.openxmlformats.org/officeDocument/2006/relationships/hyperlink" Target="https://podminky.urs.cz/item/CS_URS_2025_02/386381111" TargetMode="External" /><Relationship Id="rId51" Type="http://schemas.openxmlformats.org/officeDocument/2006/relationships/hyperlink" Target="https://podminky.urs.cz/item/CS_URS_2025_02/411324444" TargetMode="External" /><Relationship Id="rId52" Type="http://schemas.openxmlformats.org/officeDocument/2006/relationships/hyperlink" Target="https://podminky.urs.cz/item/CS_URS_2025_02/411351011" TargetMode="External" /><Relationship Id="rId53" Type="http://schemas.openxmlformats.org/officeDocument/2006/relationships/hyperlink" Target="https://podminky.urs.cz/item/CS_URS_2025_02/411351012" TargetMode="External" /><Relationship Id="rId54" Type="http://schemas.openxmlformats.org/officeDocument/2006/relationships/hyperlink" Target="https://podminky.urs.cz/item/CS_URS_2025_02/411354313" TargetMode="External" /><Relationship Id="rId55" Type="http://schemas.openxmlformats.org/officeDocument/2006/relationships/hyperlink" Target="https://podminky.urs.cz/item/CS_URS_2025_02/411354314" TargetMode="External" /><Relationship Id="rId56" Type="http://schemas.openxmlformats.org/officeDocument/2006/relationships/hyperlink" Target="https://podminky.urs.cz/item/CS_URS_2025_02/411359111" TargetMode="External" /><Relationship Id="rId57" Type="http://schemas.openxmlformats.org/officeDocument/2006/relationships/hyperlink" Target="https://podminky.urs.cz/item/CS_URS_2025_02/411361821" TargetMode="External" /><Relationship Id="rId58" Type="http://schemas.openxmlformats.org/officeDocument/2006/relationships/hyperlink" Target="https://podminky.urs.cz/item/CS_URS_2025_02/413322424" TargetMode="External" /><Relationship Id="rId59" Type="http://schemas.openxmlformats.org/officeDocument/2006/relationships/hyperlink" Target="https://podminky.urs.cz/item/CS_URS_2025_02/413351121" TargetMode="External" /><Relationship Id="rId60" Type="http://schemas.openxmlformats.org/officeDocument/2006/relationships/hyperlink" Target="https://podminky.urs.cz/item/CS_URS_2025_02/413351122" TargetMode="External" /><Relationship Id="rId61" Type="http://schemas.openxmlformats.org/officeDocument/2006/relationships/hyperlink" Target="https://podminky.urs.cz/item/CS_URS_2025_02/413351191" TargetMode="External" /><Relationship Id="rId62" Type="http://schemas.openxmlformats.org/officeDocument/2006/relationships/hyperlink" Target="https://podminky.urs.cz/item/CS_URS_2025_02/413352115" TargetMode="External" /><Relationship Id="rId63" Type="http://schemas.openxmlformats.org/officeDocument/2006/relationships/hyperlink" Target="https://podminky.urs.cz/item/CS_URS_2025_02/413352116" TargetMode="External" /><Relationship Id="rId64" Type="http://schemas.openxmlformats.org/officeDocument/2006/relationships/hyperlink" Target="https://podminky.urs.cz/item/CS_URS_2025_02/413361821" TargetMode="External" /><Relationship Id="rId65" Type="http://schemas.openxmlformats.org/officeDocument/2006/relationships/hyperlink" Target="https://podminky.urs.cz/item/CS_URS_2025_02/628195001" TargetMode="External" /><Relationship Id="rId66" Type="http://schemas.openxmlformats.org/officeDocument/2006/relationships/hyperlink" Target="https://podminky.urs.cz/item/CS_URS_2025_02/628332111" TargetMode="External" /><Relationship Id="rId67" Type="http://schemas.openxmlformats.org/officeDocument/2006/relationships/hyperlink" Target="https://podminky.urs.cz/item/CS_URS_2025_02/890431851" TargetMode="External" /><Relationship Id="rId68" Type="http://schemas.openxmlformats.org/officeDocument/2006/relationships/hyperlink" Target="https://podminky.urs.cz/item/CS_URS_2025_02/916241213" TargetMode="External" /><Relationship Id="rId69" Type="http://schemas.openxmlformats.org/officeDocument/2006/relationships/hyperlink" Target="https://podminky.urs.cz/item/CS_URS_2025_02/919735112" TargetMode="External" /><Relationship Id="rId70" Type="http://schemas.openxmlformats.org/officeDocument/2006/relationships/hyperlink" Target="https://podminky.urs.cz/item/CS_URS_2025_02/941111121" TargetMode="External" /><Relationship Id="rId71" Type="http://schemas.openxmlformats.org/officeDocument/2006/relationships/hyperlink" Target="https://podminky.urs.cz/item/CS_URS_2025_02/941111221" TargetMode="External" /><Relationship Id="rId72" Type="http://schemas.openxmlformats.org/officeDocument/2006/relationships/hyperlink" Target="https://podminky.urs.cz/item/CS_URS_2025_02/941111821" TargetMode="External" /><Relationship Id="rId73" Type="http://schemas.openxmlformats.org/officeDocument/2006/relationships/hyperlink" Target="https://podminky.urs.cz/item/CS_URS_2025_02/993111111" TargetMode="External" /><Relationship Id="rId74" Type="http://schemas.openxmlformats.org/officeDocument/2006/relationships/hyperlink" Target="https://podminky.urs.cz/item/CS_URS_2025_02/944611111" TargetMode="External" /><Relationship Id="rId75" Type="http://schemas.openxmlformats.org/officeDocument/2006/relationships/hyperlink" Target="https://podminky.urs.cz/item/CS_URS_2025_02/944611211" TargetMode="External" /><Relationship Id="rId76" Type="http://schemas.openxmlformats.org/officeDocument/2006/relationships/hyperlink" Target="https://podminky.urs.cz/item/CS_URS_2025_02/944611811" TargetMode="External" /><Relationship Id="rId77" Type="http://schemas.openxmlformats.org/officeDocument/2006/relationships/hyperlink" Target="https://podminky.urs.cz/item/CS_URS_2025_02/949101111" TargetMode="External" /><Relationship Id="rId78" Type="http://schemas.openxmlformats.org/officeDocument/2006/relationships/hyperlink" Target="https://podminky.urs.cz/item/CS_URS_2025_02/949101112" TargetMode="External" /><Relationship Id="rId79" Type="http://schemas.openxmlformats.org/officeDocument/2006/relationships/hyperlink" Target="https://podminky.urs.cz/item/CS_URS_2025_02/961055111" TargetMode="External" /><Relationship Id="rId80" Type="http://schemas.openxmlformats.org/officeDocument/2006/relationships/hyperlink" Target="https://podminky.urs.cz/item/CS_URS_2025_02/962052211" TargetMode="External" /><Relationship Id="rId81" Type="http://schemas.openxmlformats.org/officeDocument/2006/relationships/hyperlink" Target="https://podminky.urs.cz/item/CS_URS_2025_02/963042819" TargetMode="External" /><Relationship Id="rId82" Type="http://schemas.openxmlformats.org/officeDocument/2006/relationships/hyperlink" Target="https://podminky.urs.cz/item/CS_URS_2025_02/963053935" TargetMode="External" /><Relationship Id="rId83" Type="http://schemas.openxmlformats.org/officeDocument/2006/relationships/hyperlink" Target="https://podminky.urs.cz/item/CS_URS_2025_02/973045141" TargetMode="External" /><Relationship Id="rId84" Type="http://schemas.openxmlformats.org/officeDocument/2006/relationships/hyperlink" Target="https://podminky.urs.cz/item/CS_URS_2025_02/997221571" TargetMode="External" /><Relationship Id="rId85" Type="http://schemas.openxmlformats.org/officeDocument/2006/relationships/hyperlink" Target="https://podminky.urs.cz/item/CS_URS_2025_02/997221579" TargetMode="External" /><Relationship Id="rId86" Type="http://schemas.openxmlformats.org/officeDocument/2006/relationships/hyperlink" Target="https://podminky.urs.cz/item/CS_URS_2025_02/997221612" TargetMode="External" /><Relationship Id="rId87" Type="http://schemas.openxmlformats.org/officeDocument/2006/relationships/hyperlink" Target="https://podminky.urs.cz/item/CS_URS_2025_02/997221645" TargetMode="External" /><Relationship Id="rId88" Type="http://schemas.openxmlformats.org/officeDocument/2006/relationships/hyperlink" Target="https://podminky.urs.cz/item/CS_URS_2025_02/997221873" TargetMode="External" /><Relationship Id="rId89" Type="http://schemas.openxmlformats.org/officeDocument/2006/relationships/hyperlink" Target="https://podminky.urs.cz/item/CS_URS_2025_02/997013631" TargetMode="External" /><Relationship Id="rId90" Type="http://schemas.openxmlformats.org/officeDocument/2006/relationships/hyperlink" Target="https://podminky.urs.cz/item/CS_URS_2025_02/998271301" TargetMode="External" /><Relationship Id="rId91" Type="http://schemas.openxmlformats.org/officeDocument/2006/relationships/hyperlink" Target="https://podminky.urs.cz/item/CS_URS_2025_02/751398822" TargetMode="External" /><Relationship Id="rId92" Type="http://schemas.openxmlformats.org/officeDocument/2006/relationships/hyperlink" Target="https://podminky.urs.cz/item/CS_URS_2025_02/762083122" TargetMode="External" /><Relationship Id="rId93" Type="http://schemas.openxmlformats.org/officeDocument/2006/relationships/hyperlink" Target="https://podminky.urs.cz/item/CS_URS_2025_02/762223110" TargetMode="External" /><Relationship Id="rId94" Type="http://schemas.openxmlformats.org/officeDocument/2006/relationships/hyperlink" Target="https://podminky.urs.cz/item/CS_URS_2025_02/762295001" TargetMode="External" /><Relationship Id="rId95" Type="http://schemas.openxmlformats.org/officeDocument/2006/relationships/hyperlink" Target="https://podminky.urs.cz/item/CS_URS_2025_02/762591140" TargetMode="External" /><Relationship Id="rId96" Type="http://schemas.openxmlformats.org/officeDocument/2006/relationships/hyperlink" Target="https://podminky.urs.cz/item/CS_URS_2025_02/762595001" TargetMode="External" /><Relationship Id="rId97" Type="http://schemas.openxmlformats.org/officeDocument/2006/relationships/hyperlink" Target="https://podminky.urs.cz/item/CS_URS_2025_02/998762101" TargetMode="External" /><Relationship Id="rId98" Type="http://schemas.openxmlformats.org/officeDocument/2006/relationships/hyperlink" Target="https://podminky.urs.cz/item/CS_URS_2025_02/764002861" TargetMode="External" /><Relationship Id="rId99" Type="http://schemas.openxmlformats.org/officeDocument/2006/relationships/hyperlink" Target="https://podminky.urs.cz/item/CS_URS_2025_02/767161824" TargetMode="External" /><Relationship Id="rId100" Type="http://schemas.openxmlformats.org/officeDocument/2006/relationships/hyperlink" Target="https://podminky.urs.cz/item/CS_URS_2025_02/767590122" TargetMode="External" /><Relationship Id="rId101" Type="http://schemas.openxmlformats.org/officeDocument/2006/relationships/hyperlink" Target="https://podminky.urs.cz/item/CS_URS_2025_02/767590190" TargetMode="External" /><Relationship Id="rId102" Type="http://schemas.openxmlformats.org/officeDocument/2006/relationships/hyperlink" Target="https://podminky.urs.cz/item/CS_URS_2025_02/767590192" TargetMode="External" /><Relationship Id="rId103" Type="http://schemas.openxmlformats.org/officeDocument/2006/relationships/hyperlink" Target="https://podminky.urs.cz/item/CS_URS_2025_02/767995114" TargetMode="External" /><Relationship Id="rId104" Type="http://schemas.openxmlformats.org/officeDocument/2006/relationships/hyperlink" Target="https://podminky.urs.cz/item/CS_URS_2025_02/998767101" TargetMode="External" /><Relationship Id="rId105" Type="http://schemas.openxmlformats.org/officeDocument/2006/relationships/hyperlink" Target="https://podminky.urs.cz/item/CS_URS_2025_02/772231812" TargetMode="External" /><Relationship Id="rId106" Type="http://schemas.openxmlformats.org/officeDocument/2006/relationships/hyperlink" Target="https://podminky.urs.cz/item/CS_URS_2025_02/772231822" TargetMode="External" /><Relationship Id="rId107" Type="http://schemas.openxmlformats.org/officeDocument/2006/relationships/hyperlink" Target="https://podminky.urs.cz/item/CS_URS_2025_02/782132812" TargetMode="External" /><Relationship Id="rId108" Type="http://schemas.openxmlformats.org/officeDocument/2006/relationships/hyperlink" Target="https://podminky.urs.cz/item/CS_URS_2025_02/782632812" TargetMode="External" /><Relationship Id="rId109" Type="http://schemas.openxmlformats.org/officeDocument/2006/relationships/hyperlink" Target="https://podminky.urs.cz/item/CS_URS_2025_02/783301303" TargetMode="External" /><Relationship Id="rId110" Type="http://schemas.openxmlformats.org/officeDocument/2006/relationships/hyperlink" Target="https://podminky.urs.cz/item/CS_URS_2025_02/783314201" TargetMode="External" /><Relationship Id="rId111" Type="http://schemas.openxmlformats.org/officeDocument/2006/relationships/hyperlink" Target="https://podminky.urs.cz/item/CS_URS_2025_02/230082066" TargetMode="External" /><Relationship Id="rId112" Type="http://schemas.openxmlformats.org/officeDocument/2006/relationships/hyperlink" Target="https://podminky.urs.cz/item/CS_URS_2025_02/HZS2491" TargetMode="External" /><Relationship Id="rId1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444000" TargetMode="External" /><Relationship Id="rId2" Type="http://schemas.openxmlformats.org/officeDocument/2006/relationships/hyperlink" Target="https://podminky.urs.cz/item/CS_URS_2025_02/013254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39002000" TargetMode="External" /><Relationship Id="rId5" Type="http://schemas.openxmlformats.org/officeDocument/2006/relationships/hyperlink" Target="https://podminky.urs.cz/item/CS_URS_2025_02/041414000" TargetMode="External" /><Relationship Id="rId6" Type="http://schemas.openxmlformats.org/officeDocument/2006/relationships/hyperlink" Target="https://podminky.urs.cz/item/CS_URS_2025_02/072103000" TargetMode="External" /><Relationship Id="rId7" Type="http://schemas.openxmlformats.org/officeDocument/2006/relationships/hyperlink" Target="https://podminky.urs.cz/item/CS_URS_2025_02/073002000" TargetMode="External" /><Relationship Id="rId8" Type="http://schemas.openxmlformats.org/officeDocument/2006/relationships/hyperlink" Target="https://podminky.urs.cz/item/CS_URS_2025_02/075503000" TargetMode="External" /><Relationship Id="rId9" Type="http://schemas.openxmlformats.org/officeDocument/2006/relationships/hyperlink" Target="https://podminky.urs.cz/item/CS_URS_2025_02/094002000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2025113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Jímací objekty vrtů BJ VK – dokončení – manipulační a ochranné šachtice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Správa přírodních léčiv zdrojů a kolonád, p.o.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I. Pichlová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'SO.01 - Jímací objekty vr...'!J30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'SO.01 - Jímací objekty vr...'!P103</f>
        <v>0</v>
      </c>
      <c r="AV55" s="122">
        <f>'SO.01 - Jímací objekty vr...'!J33</f>
        <v>0</v>
      </c>
      <c r="AW55" s="122">
        <f>'SO.01 - Jímací objekty vr...'!J34</f>
        <v>0</v>
      </c>
      <c r="AX55" s="122">
        <f>'SO.01 - Jímací objekty vr...'!J35</f>
        <v>0</v>
      </c>
      <c r="AY55" s="122">
        <f>'SO.01 - Jímací objekty vr...'!J36</f>
        <v>0</v>
      </c>
      <c r="AZ55" s="122">
        <f>'SO.01 - Jímací objekty vr...'!F33</f>
        <v>0</v>
      </c>
      <c r="BA55" s="122">
        <f>'SO.01 - Jímací objekty vr...'!F34</f>
        <v>0</v>
      </c>
      <c r="BB55" s="122">
        <f>'SO.01 - Jímací objekty vr...'!F35</f>
        <v>0</v>
      </c>
      <c r="BC55" s="122">
        <f>'SO.01 - Jímací objekty vr...'!F36</f>
        <v>0</v>
      </c>
      <c r="BD55" s="124">
        <f>'SO.01 - Jímací objekty vr...'!F37</f>
        <v>0</v>
      </c>
      <c r="BE55" s="7"/>
      <c r="BT55" s="125" t="s">
        <v>79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24.75" customHeight="1">
      <c r="A56" s="113" t="s">
        <v>76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'SO.01.02 - Napájecí a sdě...'!J30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'SO.01.02 - Napájecí a sdě...'!P86</f>
        <v>0</v>
      </c>
      <c r="AV56" s="122">
        <f>'SO.01.02 - Napájecí a sdě...'!J33</f>
        <v>0</v>
      </c>
      <c r="AW56" s="122">
        <f>'SO.01.02 - Napájecí a sdě...'!J34</f>
        <v>0</v>
      </c>
      <c r="AX56" s="122">
        <f>'SO.01.02 - Napájecí a sdě...'!J35</f>
        <v>0</v>
      </c>
      <c r="AY56" s="122">
        <f>'SO.01.02 - Napájecí a sdě...'!J36</f>
        <v>0</v>
      </c>
      <c r="AZ56" s="122">
        <f>'SO.01.02 - Napájecí a sdě...'!F33</f>
        <v>0</v>
      </c>
      <c r="BA56" s="122">
        <f>'SO.01.02 - Napájecí a sdě...'!F34</f>
        <v>0</v>
      </c>
      <c r="BB56" s="122">
        <f>'SO.01.02 - Napájecí a sdě...'!F35</f>
        <v>0</v>
      </c>
      <c r="BC56" s="122">
        <f>'SO.01.02 - Napájecí a sdě...'!F36</f>
        <v>0</v>
      </c>
      <c r="BD56" s="124">
        <f>'SO.01.02 - Napájecí a sdě...'!F37</f>
        <v>0</v>
      </c>
      <c r="BE56" s="7"/>
      <c r="BT56" s="125" t="s">
        <v>79</v>
      </c>
      <c r="BV56" s="125" t="s">
        <v>74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24.75" customHeight="1">
      <c r="A57" s="113" t="s">
        <v>76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'SO.01.03 - Potrubní přípojky'!J30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'SO.01.03 - Potrubní přípojky'!P89</f>
        <v>0</v>
      </c>
      <c r="AV57" s="122">
        <f>'SO.01.03 - Potrubní přípojky'!J33</f>
        <v>0</v>
      </c>
      <c r="AW57" s="122">
        <f>'SO.01.03 - Potrubní přípojky'!J34</f>
        <v>0</v>
      </c>
      <c r="AX57" s="122">
        <f>'SO.01.03 - Potrubní přípojky'!J35</f>
        <v>0</v>
      </c>
      <c r="AY57" s="122">
        <f>'SO.01.03 - Potrubní přípojky'!J36</f>
        <v>0</v>
      </c>
      <c r="AZ57" s="122">
        <f>'SO.01.03 - Potrubní přípojky'!F33</f>
        <v>0</v>
      </c>
      <c r="BA57" s="122">
        <f>'SO.01.03 - Potrubní přípojky'!F34</f>
        <v>0</v>
      </c>
      <c r="BB57" s="122">
        <f>'SO.01.03 - Potrubní přípojky'!F35</f>
        <v>0</v>
      </c>
      <c r="BC57" s="122">
        <f>'SO.01.03 - Potrubní přípojky'!F36</f>
        <v>0</v>
      </c>
      <c r="BD57" s="124">
        <f>'SO.01.03 - Potrubní přípojky'!F37</f>
        <v>0</v>
      </c>
      <c r="BE57" s="7"/>
      <c r="BT57" s="125" t="s">
        <v>79</v>
      </c>
      <c r="BV57" s="125" t="s">
        <v>74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24.75" customHeight="1">
      <c r="A58" s="113" t="s">
        <v>76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'SO.01.04 - Přeložka horko...'!J30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'SO.01.04 - Přeložka horko...'!P93</f>
        <v>0</v>
      </c>
      <c r="AV58" s="122">
        <f>'SO.01.04 - Přeložka horko...'!J33</f>
        <v>0</v>
      </c>
      <c r="AW58" s="122">
        <f>'SO.01.04 - Přeložka horko...'!J34</f>
        <v>0</v>
      </c>
      <c r="AX58" s="122">
        <f>'SO.01.04 - Přeložka horko...'!J35</f>
        <v>0</v>
      </c>
      <c r="AY58" s="122">
        <f>'SO.01.04 - Přeložka horko...'!J36</f>
        <v>0</v>
      </c>
      <c r="AZ58" s="122">
        <f>'SO.01.04 - Přeložka horko...'!F33</f>
        <v>0</v>
      </c>
      <c r="BA58" s="122">
        <f>'SO.01.04 - Přeložka horko...'!F34</f>
        <v>0</v>
      </c>
      <c r="BB58" s="122">
        <f>'SO.01.04 - Přeložka horko...'!F35</f>
        <v>0</v>
      </c>
      <c r="BC58" s="122">
        <f>'SO.01.04 - Přeložka horko...'!F36</f>
        <v>0</v>
      </c>
      <c r="BD58" s="124">
        <f>'SO.01.04 - Přeložka horko...'!F37</f>
        <v>0</v>
      </c>
      <c r="BE58" s="7"/>
      <c r="BT58" s="125" t="s">
        <v>79</v>
      </c>
      <c r="BV58" s="125" t="s">
        <v>74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24.75" customHeight="1">
      <c r="A59" s="113" t="s">
        <v>76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'SO.01.05 - Krenotechnika'!J30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'SO.01.05 - Krenotechnika'!P88</f>
        <v>0</v>
      </c>
      <c r="AV59" s="122">
        <f>'SO.01.05 - Krenotechnika'!J33</f>
        <v>0</v>
      </c>
      <c r="AW59" s="122">
        <f>'SO.01.05 - Krenotechnika'!J34</f>
        <v>0</v>
      </c>
      <c r="AX59" s="122">
        <f>'SO.01.05 - Krenotechnika'!J35</f>
        <v>0</v>
      </c>
      <c r="AY59" s="122">
        <f>'SO.01.05 - Krenotechnika'!J36</f>
        <v>0</v>
      </c>
      <c r="AZ59" s="122">
        <f>'SO.01.05 - Krenotechnika'!F33</f>
        <v>0</v>
      </c>
      <c r="BA59" s="122">
        <f>'SO.01.05 - Krenotechnika'!F34</f>
        <v>0</v>
      </c>
      <c r="BB59" s="122">
        <f>'SO.01.05 - Krenotechnika'!F35</f>
        <v>0</v>
      </c>
      <c r="BC59" s="122">
        <f>'SO.01.05 - Krenotechnika'!F36</f>
        <v>0</v>
      </c>
      <c r="BD59" s="124">
        <f>'SO.01.05 - Krenotechnika'!F37</f>
        <v>0</v>
      </c>
      <c r="BE59" s="7"/>
      <c r="BT59" s="125" t="s">
        <v>79</v>
      </c>
      <c r="BV59" s="125" t="s">
        <v>74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7" customFormat="1" ht="24.75" customHeight="1">
      <c r="A60" s="113" t="s">
        <v>76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'SO.01.06 - Vedlejší rozpo...'!J30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78</v>
      </c>
      <c r="AR60" s="120"/>
      <c r="AS60" s="126">
        <v>0</v>
      </c>
      <c r="AT60" s="127">
        <f>ROUND(SUM(AV60:AW60),2)</f>
        <v>0</v>
      </c>
      <c r="AU60" s="128">
        <f>'SO.01.06 - Vedlejší rozpo...'!P85</f>
        <v>0</v>
      </c>
      <c r="AV60" s="127">
        <f>'SO.01.06 - Vedlejší rozpo...'!J33</f>
        <v>0</v>
      </c>
      <c r="AW60" s="127">
        <f>'SO.01.06 - Vedlejší rozpo...'!J34</f>
        <v>0</v>
      </c>
      <c r="AX60" s="127">
        <f>'SO.01.06 - Vedlejší rozpo...'!J35</f>
        <v>0</v>
      </c>
      <c r="AY60" s="127">
        <f>'SO.01.06 - Vedlejší rozpo...'!J36</f>
        <v>0</v>
      </c>
      <c r="AZ60" s="127">
        <f>'SO.01.06 - Vedlejší rozpo...'!F33</f>
        <v>0</v>
      </c>
      <c r="BA60" s="127">
        <f>'SO.01.06 - Vedlejší rozpo...'!F34</f>
        <v>0</v>
      </c>
      <c r="BB60" s="127">
        <f>'SO.01.06 - Vedlejší rozpo...'!F35</f>
        <v>0</v>
      </c>
      <c r="BC60" s="127">
        <f>'SO.01.06 - Vedlejší rozpo...'!F36</f>
        <v>0</v>
      </c>
      <c r="BD60" s="129">
        <f>'SO.01.06 - Vedlejší rozpo...'!F37</f>
        <v>0</v>
      </c>
      <c r="BE60" s="7"/>
      <c r="BT60" s="125" t="s">
        <v>79</v>
      </c>
      <c r="BV60" s="125" t="s">
        <v>74</v>
      </c>
      <c r="BW60" s="125" t="s">
        <v>96</v>
      </c>
      <c r="BX60" s="125" t="s">
        <v>5</v>
      </c>
      <c r="CL60" s="125" t="s">
        <v>19</v>
      </c>
      <c r="CM60" s="125" t="s">
        <v>81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B1i62Zs0XEXQaiTRVzOB0cU8liMgBA+WjV+pp2N+xFl5l/O5hJ7E5OWbOoapqkvwz+Pyf2KynOQXY7xXBI6Ghw==" hashValue="EYrH8YdLdq39537QgBfQmo7Q2EV3jrhAldLS3o2VGpQcp96oVH+xXphwvsk9B9Q6KyVltHFLVVlb7hcwH0XTy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.01 - Jímací objekty vr...'!C2" display="/"/>
    <hyperlink ref="A56" location="'SO.01.02 - Napájecí a sdě...'!C2" display="/"/>
    <hyperlink ref="A57" location="'SO.01.03 - Potrubní přípojky'!C2" display="/"/>
    <hyperlink ref="A58" location="'SO.01.04 - Přeložka horko...'!C2" display="/"/>
    <hyperlink ref="A59" location="'SO.01.05 - Krenotechnika'!C2" display="/"/>
    <hyperlink ref="A60" location="'SO.01.06 - Vedlejší rozp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ROUND(J103,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ROUND((SUM(BE103:BE630)),  2)</f>
        <v>0</v>
      </c>
      <c r="G33" s="40"/>
      <c r="H33" s="40"/>
      <c r="I33" s="150">
        <v>0.20999999999999999</v>
      </c>
      <c r="J33" s="149">
        <f>ROUND(((SUM(BE103:BE630))*I33),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ROUND((SUM(BF103:BF630)),  2)</f>
        <v>0</v>
      </c>
      <c r="G34" s="40"/>
      <c r="H34" s="40"/>
      <c r="I34" s="150">
        <v>0.12</v>
      </c>
      <c r="J34" s="149">
        <f>ROUND(((SUM(BF103:BF630))*I34),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ROUND((SUM(BG103:BG630)),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ROUND((SUM(BH103:BH630)),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ROUND((SUM(BI103:BI630)),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SO.01 - Jímací objekty vrtů BJ VK – dokončení – manipulační a ochranné šachtice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J208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J273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J319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J372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J380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J391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J392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3"/>
      <c r="C69" s="174"/>
      <c r="D69" s="175" t="s">
        <v>113</v>
      </c>
      <c r="E69" s="176"/>
      <c r="F69" s="176"/>
      <c r="G69" s="176"/>
      <c r="H69" s="176"/>
      <c r="I69" s="176"/>
      <c r="J69" s="177">
        <f>J402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J426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115</v>
      </c>
      <c r="E71" s="176"/>
      <c r="F71" s="176"/>
      <c r="G71" s="176"/>
      <c r="H71" s="176"/>
      <c r="I71" s="176"/>
      <c r="J71" s="177">
        <f>J454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J473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7"/>
      <c r="C73" s="168"/>
      <c r="D73" s="169" t="s">
        <v>117</v>
      </c>
      <c r="E73" s="170"/>
      <c r="F73" s="170"/>
      <c r="G73" s="170"/>
      <c r="H73" s="170"/>
      <c r="I73" s="170"/>
      <c r="J73" s="171">
        <f>J476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3"/>
      <c r="C74" s="174"/>
      <c r="D74" s="175" t="s">
        <v>118</v>
      </c>
      <c r="E74" s="176"/>
      <c r="F74" s="176"/>
      <c r="G74" s="176"/>
      <c r="H74" s="176"/>
      <c r="I74" s="176"/>
      <c r="J74" s="177">
        <f>J477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119</v>
      </c>
      <c r="E75" s="176"/>
      <c r="F75" s="176"/>
      <c r="G75" s="176"/>
      <c r="H75" s="176"/>
      <c r="I75" s="176"/>
      <c r="J75" s="177">
        <f>J482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120</v>
      </c>
      <c r="E76" s="176"/>
      <c r="F76" s="176"/>
      <c r="G76" s="176"/>
      <c r="H76" s="176"/>
      <c r="I76" s="176"/>
      <c r="J76" s="177">
        <f>J545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121</v>
      </c>
      <c r="E77" s="176"/>
      <c r="F77" s="176"/>
      <c r="G77" s="176"/>
      <c r="H77" s="176"/>
      <c r="I77" s="176"/>
      <c r="J77" s="177">
        <f>J552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122</v>
      </c>
      <c r="E78" s="176"/>
      <c r="F78" s="176"/>
      <c r="G78" s="176"/>
      <c r="H78" s="176"/>
      <c r="I78" s="176"/>
      <c r="J78" s="177">
        <f>J591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123</v>
      </c>
      <c r="E79" s="176"/>
      <c r="F79" s="176"/>
      <c r="G79" s="176"/>
      <c r="H79" s="176"/>
      <c r="I79" s="176"/>
      <c r="J79" s="177">
        <f>J599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124</v>
      </c>
      <c r="E80" s="176"/>
      <c r="F80" s="176"/>
      <c r="G80" s="176"/>
      <c r="H80" s="176"/>
      <c r="I80" s="176"/>
      <c r="J80" s="177">
        <f>J608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7"/>
      <c r="C81" s="168"/>
      <c r="D81" s="169" t="s">
        <v>125</v>
      </c>
      <c r="E81" s="170"/>
      <c r="F81" s="170"/>
      <c r="G81" s="170"/>
      <c r="H81" s="170"/>
      <c r="I81" s="170"/>
      <c r="J81" s="171">
        <f>J615</f>
        <v>0</v>
      </c>
      <c r="K81" s="168"/>
      <c r="L81" s="172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73"/>
      <c r="C82" s="174"/>
      <c r="D82" s="175" t="s">
        <v>126</v>
      </c>
      <c r="E82" s="176"/>
      <c r="F82" s="176"/>
      <c r="G82" s="176"/>
      <c r="H82" s="176"/>
      <c r="I82" s="176"/>
      <c r="J82" s="177">
        <f>J616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7"/>
      <c r="C83" s="168"/>
      <c r="D83" s="169" t="s">
        <v>127</v>
      </c>
      <c r="E83" s="170"/>
      <c r="F83" s="170"/>
      <c r="G83" s="170"/>
      <c r="H83" s="170"/>
      <c r="I83" s="170"/>
      <c r="J83" s="171">
        <f>J628</f>
        <v>0</v>
      </c>
      <c r="K83" s="168"/>
      <c r="L83" s="172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128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62" t="str">
        <f>E7</f>
        <v>Jímací objekty vrtů BJ VK – dokončení – manipulační a ochranné šachtice</v>
      </c>
      <c r="F93" s="34"/>
      <c r="G93" s="34"/>
      <c r="H93" s="34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98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SO.01 - Jímací objekty vrtů BJ VK – dokončení – manipulační a ochranné šachtice</v>
      </c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Karlovy Vary</v>
      </c>
      <c r="G97" s="42"/>
      <c r="H97" s="42"/>
      <c r="I97" s="34" t="s">
        <v>23</v>
      </c>
      <c r="J97" s="74" t="str">
        <f>IF(J12="","",J12)</f>
        <v>25. 9. 2025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Správa přírodních léčiv zdrojů a kolonád, p.o.</v>
      </c>
      <c r="G99" s="42"/>
      <c r="H99" s="42"/>
      <c r="I99" s="34" t="s">
        <v>31</v>
      </c>
      <c r="J99" s="38" t="str">
        <f>E21</f>
        <v>Ing. I. Pichlová</v>
      </c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29</v>
      </c>
      <c r="D100" s="42"/>
      <c r="E100" s="42"/>
      <c r="F100" s="29" t="str">
        <f>IF(E18="","",E18)</f>
        <v>Vyplň údaj</v>
      </c>
      <c r="G100" s="42"/>
      <c r="H100" s="42"/>
      <c r="I100" s="34" t="s">
        <v>34</v>
      </c>
      <c r="J100" s="38" t="str">
        <f>E24</f>
        <v xml:space="preserve"> 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79"/>
      <c r="B102" s="180"/>
      <c r="C102" s="181" t="s">
        <v>129</v>
      </c>
      <c r="D102" s="182" t="s">
        <v>57</v>
      </c>
      <c r="E102" s="182" t="s">
        <v>53</v>
      </c>
      <c r="F102" s="182" t="s">
        <v>54</v>
      </c>
      <c r="G102" s="182" t="s">
        <v>130</v>
      </c>
      <c r="H102" s="182" t="s">
        <v>131</v>
      </c>
      <c r="I102" s="182" t="s">
        <v>132</v>
      </c>
      <c r="J102" s="182" t="s">
        <v>102</v>
      </c>
      <c r="K102" s="183" t="s">
        <v>133</v>
      </c>
      <c r="L102" s="184"/>
      <c r="M102" s="94" t="s">
        <v>19</v>
      </c>
      <c r="N102" s="95" t="s">
        <v>42</v>
      </c>
      <c r="O102" s="95" t="s">
        <v>134</v>
      </c>
      <c r="P102" s="95" t="s">
        <v>135</v>
      </c>
      <c r="Q102" s="95" t="s">
        <v>136</v>
      </c>
      <c r="R102" s="95" t="s">
        <v>137</v>
      </c>
      <c r="S102" s="95" t="s">
        <v>138</v>
      </c>
      <c r="T102" s="96" t="s">
        <v>139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40"/>
      <c r="B103" s="41"/>
      <c r="C103" s="101" t="s">
        <v>140</v>
      </c>
      <c r="D103" s="42"/>
      <c r="E103" s="42"/>
      <c r="F103" s="42"/>
      <c r="G103" s="42"/>
      <c r="H103" s="42"/>
      <c r="I103" s="42"/>
      <c r="J103" s="185">
        <f>BK103</f>
        <v>0</v>
      </c>
      <c r="K103" s="42"/>
      <c r="L103" s="46"/>
      <c r="M103" s="97"/>
      <c r="N103" s="186"/>
      <c r="O103" s="98"/>
      <c r="P103" s="187">
        <f>P104+P476+P615+P628</f>
        <v>0</v>
      </c>
      <c r="Q103" s="98"/>
      <c r="R103" s="187">
        <f>R104+R476+R615+R628</f>
        <v>144.63022430999999</v>
      </c>
      <c r="S103" s="98"/>
      <c r="T103" s="188">
        <f>T104+T476+T615+T628</f>
        <v>172.76835718000001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71</v>
      </c>
      <c r="AU103" s="19" t="s">
        <v>103</v>
      </c>
      <c r="BK103" s="189">
        <f>BK104+BK476+BK615+BK628</f>
        <v>0</v>
      </c>
    </row>
    <row r="104" s="12" customFormat="1" ht="25.92" customHeight="1">
      <c r="A104" s="12"/>
      <c r="B104" s="190"/>
      <c r="C104" s="191"/>
      <c r="D104" s="192" t="s">
        <v>71</v>
      </c>
      <c r="E104" s="193" t="s">
        <v>141</v>
      </c>
      <c r="F104" s="193" t="s">
        <v>142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P105+P208+P273+P319+P372+P380+P391+P454+P473</f>
        <v>0</v>
      </c>
      <c r="Q104" s="198"/>
      <c r="R104" s="199">
        <f>R105+R208+R273+R319+R372+R380+R391+R454+R473</f>
        <v>143.2608343</v>
      </c>
      <c r="S104" s="198"/>
      <c r="T104" s="200">
        <f>T105+T208+T273+T319+T372+T380+T391+T454+T473</f>
        <v>168.86684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79</v>
      </c>
      <c r="AT104" s="202" t="s">
        <v>71</v>
      </c>
      <c r="AU104" s="202" t="s">
        <v>72</v>
      </c>
      <c r="AY104" s="201" t="s">
        <v>143</v>
      </c>
      <c r="BK104" s="203">
        <f>BK105+BK208+BK273+BK319+BK372+BK380+BK391+BK454+BK473</f>
        <v>0</v>
      </c>
    </row>
    <row r="105" s="12" customFormat="1" ht="22.8" customHeight="1">
      <c r="A105" s="12"/>
      <c r="B105" s="190"/>
      <c r="C105" s="191"/>
      <c r="D105" s="192" t="s">
        <v>71</v>
      </c>
      <c r="E105" s="204" t="s">
        <v>79</v>
      </c>
      <c r="F105" s="204" t="s">
        <v>144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SUM(P106:P207)</f>
        <v>0</v>
      </c>
      <c r="Q105" s="198"/>
      <c r="R105" s="199">
        <f>SUM(R106:R207)</f>
        <v>2.56672134</v>
      </c>
      <c r="S105" s="198"/>
      <c r="T105" s="200">
        <f>SUM(T106:T207)</f>
        <v>57.495199999999997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79</v>
      </c>
      <c r="AT105" s="202" t="s">
        <v>71</v>
      </c>
      <c r="AU105" s="202" t="s">
        <v>79</v>
      </c>
      <c r="AY105" s="201" t="s">
        <v>143</v>
      </c>
      <c r="BK105" s="203">
        <f>SUM(BK106:BK207)</f>
        <v>0</v>
      </c>
    </row>
    <row r="106" s="2" customFormat="1" ht="24.15" customHeight="1">
      <c r="A106" s="40"/>
      <c r="B106" s="41"/>
      <c r="C106" s="206" t="s">
        <v>79</v>
      </c>
      <c r="D106" s="206" t="s">
        <v>145</v>
      </c>
      <c r="E106" s="207" t="s">
        <v>146</v>
      </c>
      <c r="F106" s="208" t="s">
        <v>147</v>
      </c>
      <c r="G106" s="209" t="s">
        <v>148</v>
      </c>
      <c r="H106" s="210">
        <v>26.818000000000001</v>
      </c>
      <c r="I106" s="211"/>
      <c r="J106" s="212">
        <f>ROUND(I106*H106,2)</f>
        <v>0</v>
      </c>
      <c r="K106" s="208" t="s">
        <v>149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150</v>
      </c>
      <c r="AT106" s="217" t="s">
        <v>145</v>
      </c>
      <c r="AU106" s="217" t="s">
        <v>81</v>
      </c>
      <c r="AY106" s="19" t="s">
        <v>143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150</v>
      </c>
      <c r="BM106" s="217" t="s">
        <v>151</v>
      </c>
    </row>
    <row r="107" s="2" customFormat="1">
      <c r="A107" s="40"/>
      <c r="B107" s="41"/>
      <c r="C107" s="42"/>
      <c r="D107" s="219" t="s">
        <v>152</v>
      </c>
      <c r="E107" s="42"/>
      <c r="F107" s="220" t="s">
        <v>153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152</v>
      </c>
      <c r="AU107" s="19" t="s">
        <v>81</v>
      </c>
    </row>
    <row r="108" s="13" customFormat="1">
      <c r="A108" s="13"/>
      <c r="B108" s="224"/>
      <c r="C108" s="225"/>
      <c r="D108" s="226" t="s">
        <v>154</v>
      </c>
      <c r="E108" s="227" t="s">
        <v>19</v>
      </c>
      <c r="F108" s="228" t="s">
        <v>155</v>
      </c>
      <c r="G108" s="225"/>
      <c r="H108" s="229">
        <v>21.707999999999998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154</v>
      </c>
      <c r="AU108" s="235" t="s">
        <v>81</v>
      </c>
      <c r="AV108" s="13" t="s">
        <v>81</v>
      </c>
      <c r="AW108" s="13" t="s">
        <v>33</v>
      </c>
      <c r="AX108" s="13" t="s">
        <v>72</v>
      </c>
      <c r="AY108" s="235" t="s">
        <v>143</v>
      </c>
    </row>
    <row r="109" s="13" customFormat="1">
      <c r="A109" s="13"/>
      <c r="B109" s="224"/>
      <c r="C109" s="225"/>
      <c r="D109" s="226" t="s">
        <v>154</v>
      </c>
      <c r="E109" s="227" t="s">
        <v>19</v>
      </c>
      <c r="F109" s="228" t="s">
        <v>156</v>
      </c>
      <c r="G109" s="225"/>
      <c r="H109" s="229">
        <v>5.1100000000000003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154</v>
      </c>
      <c r="AU109" s="235" t="s">
        <v>81</v>
      </c>
      <c r="AV109" s="13" t="s">
        <v>81</v>
      </c>
      <c r="AW109" s="13" t="s">
        <v>33</v>
      </c>
      <c r="AX109" s="13" t="s">
        <v>72</v>
      </c>
      <c r="AY109" s="235" t="s">
        <v>143</v>
      </c>
    </row>
    <row r="110" s="2" customFormat="1" ht="37.8" customHeight="1">
      <c r="A110" s="40"/>
      <c r="B110" s="41"/>
      <c r="C110" s="206" t="s">
        <v>81</v>
      </c>
      <c r="D110" s="206" t="s">
        <v>145</v>
      </c>
      <c r="E110" s="207" t="s">
        <v>157</v>
      </c>
      <c r="F110" s="208" t="s">
        <v>158</v>
      </c>
      <c r="G110" s="209" t="s">
        <v>148</v>
      </c>
      <c r="H110" s="210">
        <v>82.5</v>
      </c>
      <c r="I110" s="211"/>
      <c r="J110" s="212">
        <f>ROUND(I110*H110,2)</f>
        <v>0</v>
      </c>
      <c r="K110" s="208" t="s">
        <v>149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0.44</v>
      </c>
      <c r="T110" s="216">
        <f>S110*H110</f>
        <v>36.299999999999997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150</v>
      </c>
      <c r="AT110" s="217" t="s">
        <v>145</v>
      </c>
      <c r="AU110" s="217" t="s">
        <v>81</v>
      </c>
      <c r="AY110" s="19" t="s">
        <v>143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150</v>
      </c>
      <c r="BM110" s="217" t="s">
        <v>159</v>
      </c>
    </row>
    <row r="111" s="2" customFormat="1">
      <c r="A111" s="40"/>
      <c r="B111" s="41"/>
      <c r="C111" s="42"/>
      <c r="D111" s="219" t="s">
        <v>152</v>
      </c>
      <c r="E111" s="42"/>
      <c r="F111" s="220" t="s">
        <v>160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152</v>
      </c>
      <c r="AU111" s="19" t="s">
        <v>81</v>
      </c>
    </row>
    <row r="112" s="14" customFormat="1">
      <c r="A112" s="14"/>
      <c r="B112" s="236"/>
      <c r="C112" s="237"/>
      <c r="D112" s="226" t="s">
        <v>154</v>
      </c>
      <c r="E112" s="238" t="s">
        <v>19</v>
      </c>
      <c r="F112" s="239" t="s">
        <v>161</v>
      </c>
      <c r="G112" s="237"/>
      <c r="H112" s="238" t="s">
        <v>19</v>
      </c>
      <c r="I112" s="240"/>
      <c r="J112" s="237"/>
      <c r="K112" s="237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154</v>
      </c>
      <c r="AU112" s="245" t="s">
        <v>81</v>
      </c>
      <c r="AV112" s="14" t="s">
        <v>79</v>
      </c>
      <c r="AW112" s="14" t="s">
        <v>33</v>
      </c>
      <c r="AX112" s="14" t="s">
        <v>72</v>
      </c>
      <c r="AY112" s="245" t="s">
        <v>143</v>
      </c>
    </row>
    <row r="113" s="13" customFormat="1">
      <c r="A113" s="13"/>
      <c r="B113" s="224"/>
      <c r="C113" s="225"/>
      <c r="D113" s="226" t="s">
        <v>154</v>
      </c>
      <c r="E113" s="227" t="s">
        <v>19</v>
      </c>
      <c r="F113" s="228" t="s">
        <v>162</v>
      </c>
      <c r="G113" s="225"/>
      <c r="H113" s="229">
        <v>82.5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154</v>
      </c>
      <c r="AU113" s="235" t="s">
        <v>81</v>
      </c>
      <c r="AV113" s="13" t="s">
        <v>81</v>
      </c>
      <c r="AW113" s="13" t="s">
        <v>33</v>
      </c>
      <c r="AX113" s="13" t="s">
        <v>72</v>
      </c>
      <c r="AY113" s="235" t="s">
        <v>143</v>
      </c>
    </row>
    <row r="114" s="2" customFormat="1" ht="37.8" customHeight="1">
      <c r="A114" s="40"/>
      <c r="B114" s="41"/>
      <c r="C114" s="206" t="s">
        <v>163</v>
      </c>
      <c r="D114" s="206" t="s">
        <v>145</v>
      </c>
      <c r="E114" s="207" t="s">
        <v>164</v>
      </c>
      <c r="F114" s="208" t="s">
        <v>165</v>
      </c>
      <c r="G114" s="209" t="s">
        <v>148</v>
      </c>
      <c r="H114" s="210">
        <v>82.5</v>
      </c>
      <c r="I114" s="211"/>
      <c r="J114" s="212">
        <f>ROUND(I114*H114,2)</f>
        <v>0</v>
      </c>
      <c r="K114" s="208" t="s">
        <v>149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0.22</v>
      </c>
      <c r="T114" s="216">
        <f>S114*H114</f>
        <v>18.149999999999999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150</v>
      </c>
      <c r="AT114" s="217" t="s">
        <v>145</v>
      </c>
      <c r="AU114" s="217" t="s">
        <v>81</v>
      </c>
      <c r="AY114" s="19" t="s">
        <v>143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150</v>
      </c>
      <c r="BM114" s="217" t="s">
        <v>166</v>
      </c>
    </row>
    <row r="115" s="2" customFormat="1">
      <c r="A115" s="40"/>
      <c r="B115" s="41"/>
      <c r="C115" s="42"/>
      <c r="D115" s="219" t="s">
        <v>152</v>
      </c>
      <c r="E115" s="42"/>
      <c r="F115" s="220" t="s">
        <v>167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152</v>
      </c>
      <c r="AU115" s="19" t="s">
        <v>81</v>
      </c>
    </row>
    <row r="116" s="14" customFormat="1">
      <c r="A116" s="14"/>
      <c r="B116" s="236"/>
      <c r="C116" s="237"/>
      <c r="D116" s="226" t="s">
        <v>154</v>
      </c>
      <c r="E116" s="238" t="s">
        <v>19</v>
      </c>
      <c r="F116" s="239" t="s">
        <v>161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154</v>
      </c>
      <c r="AU116" s="245" t="s">
        <v>81</v>
      </c>
      <c r="AV116" s="14" t="s">
        <v>79</v>
      </c>
      <c r="AW116" s="14" t="s">
        <v>33</v>
      </c>
      <c r="AX116" s="14" t="s">
        <v>72</v>
      </c>
      <c r="AY116" s="245" t="s">
        <v>143</v>
      </c>
    </row>
    <row r="117" s="13" customFormat="1">
      <c r="A117" s="13"/>
      <c r="B117" s="224"/>
      <c r="C117" s="225"/>
      <c r="D117" s="226" t="s">
        <v>154</v>
      </c>
      <c r="E117" s="227" t="s">
        <v>19</v>
      </c>
      <c r="F117" s="228" t="s">
        <v>162</v>
      </c>
      <c r="G117" s="225"/>
      <c r="H117" s="229">
        <v>82.5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154</v>
      </c>
      <c r="AU117" s="235" t="s">
        <v>81</v>
      </c>
      <c r="AV117" s="13" t="s">
        <v>81</v>
      </c>
      <c r="AW117" s="13" t="s">
        <v>33</v>
      </c>
      <c r="AX117" s="13" t="s">
        <v>72</v>
      </c>
      <c r="AY117" s="235" t="s">
        <v>143</v>
      </c>
    </row>
    <row r="118" s="2" customFormat="1" ht="24.15" customHeight="1">
      <c r="A118" s="40"/>
      <c r="B118" s="41"/>
      <c r="C118" s="206" t="s">
        <v>150</v>
      </c>
      <c r="D118" s="206" t="s">
        <v>145</v>
      </c>
      <c r="E118" s="207" t="s">
        <v>168</v>
      </c>
      <c r="F118" s="208" t="s">
        <v>169</v>
      </c>
      <c r="G118" s="209" t="s">
        <v>170</v>
      </c>
      <c r="H118" s="210">
        <v>13.24</v>
      </c>
      <c r="I118" s="211"/>
      <c r="J118" s="212">
        <f>ROUND(I118*H118,2)</f>
        <v>0</v>
      </c>
      <c r="K118" s="208" t="s">
        <v>149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0.23000000000000001</v>
      </c>
      <c r="T118" s="216">
        <f>S118*H118</f>
        <v>3.0452000000000004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150</v>
      </c>
      <c r="AT118" s="217" t="s">
        <v>145</v>
      </c>
      <c r="AU118" s="217" t="s">
        <v>81</v>
      </c>
      <c r="AY118" s="19" t="s">
        <v>143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150</v>
      </c>
      <c r="BM118" s="217" t="s">
        <v>171</v>
      </c>
    </row>
    <row r="119" s="2" customFormat="1">
      <c r="A119" s="40"/>
      <c r="B119" s="41"/>
      <c r="C119" s="42"/>
      <c r="D119" s="219" t="s">
        <v>152</v>
      </c>
      <c r="E119" s="42"/>
      <c r="F119" s="220" t="s">
        <v>172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152</v>
      </c>
      <c r="AU119" s="19" t="s">
        <v>81</v>
      </c>
    </row>
    <row r="120" s="13" customFormat="1">
      <c r="A120" s="13"/>
      <c r="B120" s="224"/>
      <c r="C120" s="225"/>
      <c r="D120" s="226" t="s">
        <v>154</v>
      </c>
      <c r="E120" s="227" t="s">
        <v>19</v>
      </c>
      <c r="F120" s="228" t="s">
        <v>173</v>
      </c>
      <c r="G120" s="225"/>
      <c r="H120" s="229">
        <v>13.24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154</v>
      </c>
      <c r="AU120" s="235" t="s">
        <v>81</v>
      </c>
      <c r="AV120" s="13" t="s">
        <v>81</v>
      </c>
      <c r="AW120" s="13" t="s">
        <v>33</v>
      </c>
      <c r="AX120" s="13" t="s">
        <v>72</v>
      </c>
      <c r="AY120" s="235" t="s">
        <v>143</v>
      </c>
    </row>
    <row r="121" s="2" customFormat="1" ht="49.05" customHeight="1">
      <c r="A121" s="40"/>
      <c r="B121" s="41"/>
      <c r="C121" s="206" t="s">
        <v>174</v>
      </c>
      <c r="D121" s="206" t="s">
        <v>145</v>
      </c>
      <c r="E121" s="207" t="s">
        <v>175</v>
      </c>
      <c r="F121" s="208" t="s">
        <v>176</v>
      </c>
      <c r="G121" s="209" t="s">
        <v>170</v>
      </c>
      <c r="H121" s="210">
        <v>5.4000000000000004</v>
      </c>
      <c r="I121" s="211"/>
      <c r="J121" s="212">
        <f>ROUND(I121*H121,2)</f>
        <v>0</v>
      </c>
      <c r="K121" s="208" t="s">
        <v>149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0.0086800000000000002</v>
      </c>
      <c r="R121" s="215">
        <f>Q121*H121</f>
        <v>0.046872000000000004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150</v>
      </c>
      <c r="AT121" s="217" t="s">
        <v>145</v>
      </c>
      <c r="AU121" s="217" t="s">
        <v>81</v>
      </c>
      <c r="AY121" s="19" t="s">
        <v>143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150</v>
      </c>
      <c r="BM121" s="217" t="s">
        <v>177</v>
      </c>
    </row>
    <row r="122" s="2" customFormat="1">
      <c r="A122" s="40"/>
      <c r="B122" s="41"/>
      <c r="C122" s="42"/>
      <c r="D122" s="219" t="s">
        <v>152</v>
      </c>
      <c r="E122" s="42"/>
      <c r="F122" s="220" t="s">
        <v>178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152</v>
      </c>
      <c r="AU122" s="19" t="s">
        <v>81</v>
      </c>
    </row>
    <row r="123" s="13" customFormat="1">
      <c r="A123" s="13"/>
      <c r="B123" s="224"/>
      <c r="C123" s="225"/>
      <c r="D123" s="226" t="s">
        <v>154</v>
      </c>
      <c r="E123" s="227" t="s">
        <v>19</v>
      </c>
      <c r="F123" s="228" t="s">
        <v>179</v>
      </c>
      <c r="G123" s="225"/>
      <c r="H123" s="229">
        <v>5.4000000000000004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154</v>
      </c>
      <c r="AU123" s="235" t="s">
        <v>81</v>
      </c>
      <c r="AV123" s="13" t="s">
        <v>81</v>
      </c>
      <c r="AW123" s="13" t="s">
        <v>33</v>
      </c>
      <c r="AX123" s="13" t="s">
        <v>72</v>
      </c>
      <c r="AY123" s="235" t="s">
        <v>143</v>
      </c>
    </row>
    <row r="124" s="2" customFormat="1" ht="49.05" customHeight="1">
      <c r="A124" s="40"/>
      <c r="B124" s="41"/>
      <c r="C124" s="206" t="s">
        <v>180</v>
      </c>
      <c r="D124" s="206" t="s">
        <v>145</v>
      </c>
      <c r="E124" s="207" t="s">
        <v>181</v>
      </c>
      <c r="F124" s="208" t="s">
        <v>182</v>
      </c>
      <c r="G124" s="209" t="s">
        <v>170</v>
      </c>
      <c r="H124" s="210">
        <v>15</v>
      </c>
      <c r="I124" s="211"/>
      <c r="J124" s="212">
        <f>ROUND(I124*H124,2)</f>
        <v>0</v>
      </c>
      <c r="K124" s="208" t="s">
        <v>149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0.036900000000000002</v>
      </c>
      <c r="R124" s="215">
        <f>Q124*H124</f>
        <v>0.55349999999999999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150</v>
      </c>
      <c r="AT124" s="217" t="s">
        <v>145</v>
      </c>
      <c r="AU124" s="217" t="s">
        <v>81</v>
      </c>
      <c r="AY124" s="19" t="s">
        <v>143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150</v>
      </c>
      <c r="BM124" s="217" t="s">
        <v>183</v>
      </c>
    </row>
    <row r="125" s="2" customFormat="1">
      <c r="A125" s="40"/>
      <c r="B125" s="41"/>
      <c r="C125" s="42"/>
      <c r="D125" s="219" t="s">
        <v>152</v>
      </c>
      <c r="E125" s="42"/>
      <c r="F125" s="220" t="s">
        <v>184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152</v>
      </c>
      <c r="AU125" s="19" t="s">
        <v>81</v>
      </c>
    </row>
    <row r="126" s="2" customFormat="1" ht="24.15" customHeight="1">
      <c r="A126" s="40"/>
      <c r="B126" s="41"/>
      <c r="C126" s="206" t="s">
        <v>185</v>
      </c>
      <c r="D126" s="206" t="s">
        <v>145</v>
      </c>
      <c r="E126" s="207" t="s">
        <v>186</v>
      </c>
      <c r="F126" s="208" t="s">
        <v>187</v>
      </c>
      <c r="G126" s="209" t="s">
        <v>188</v>
      </c>
      <c r="H126" s="210">
        <v>10.5</v>
      </c>
      <c r="I126" s="211"/>
      <c r="J126" s="212">
        <f>ROUND(I126*H126,2)</f>
        <v>0</v>
      </c>
      <c r="K126" s="208" t="s">
        <v>149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150</v>
      </c>
      <c r="AT126" s="217" t="s">
        <v>145</v>
      </c>
      <c r="AU126" s="217" t="s">
        <v>81</v>
      </c>
      <c r="AY126" s="19" t="s">
        <v>143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150</v>
      </c>
      <c r="BM126" s="217" t="s">
        <v>189</v>
      </c>
    </row>
    <row r="127" s="2" customFormat="1">
      <c r="A127" s="40"/>
      <c r="B127" s="41"/>
      <c r="C127" s="42"/>
      <c r="D127" s="219" t="s">
        <v>152</v>
      </c>
      <c r="E127" s="42"/>
      <c r="F127" s="220" t="s">
        <v>190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152</v>
      </c>
      <c r="AU127" s="19" t="s">
        <v>81</v>
      </c>
    </row>
    <row r="128" s="14" customFormat="1">
      <c r="A128" s="14"/>
      <c r="B128" s="236"/>
      <c r="C128" s="237"/>
      <c r="D128" s="226" t="s">
        <v>154</v>
      </c>
      <c r="E128" s="238" t="s">
        <v>19</v>
      </c>
      <c r="F128" s="239" t="s">
        <v>191</v>
      </c>
      <c r="G128" s="237"/>
      <c r="H128" s="238" t="s">
        <v>19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154</v>
      </c>
      <c r="AU128" s="245" t="s">
        <v>81</v>
      </c>
      <c r="AV128" s="14" t="s">
        <v>79</v>
      </c>
      <c r="AW128" s="14" t="s">
        <v>33</v>
      </c>
      <c r="AX128" s="14" t="s">
        <v>72</v>
      </c>
      <c r="AY128" s="245" t="s">
        <v>143</v>
      </c>
    </row>
    <row r="129" s="13" customFormat="1">
      <c r="A129" s="13"/>
      <c r="B129" s="224"/>
      <c r="C129" s="225"/>
      <c r="D129" s="226" t="s">
        <v>154</v>
      </c>
      <c r="E129" s="227" t="s">
        <v>19</v>
      </c>
      <c r="F129" s="228" t="s">
        <v>192</v>
      </c>
      <c r="G129" s="225"/>
      <c r="H129" s="229">
        <v>10.5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154</v>
      </c>
      <c r="AU129" s="235" t="s">
        <v>81</v>
      </c>
      <c r="AV129" s="13" t="s">
        <v>81</v>
      </c>
      <c r="AW129" s="13" t="s">
        <v>33</v>
      </c>
      <c r="AX129" s="13" t="s">
        <v>72</v>
      </c>
      <c r="AY129" s="235" t="s">
        <v>143</v>
      </c>
    </row>
    <row r="130" s="2" customFormat="1" ht="24.15" customHeight="1">
      <c r="A130" s="40"/>
      <c r="B130" s="41"/>
      <c r="C130" s="206" t="s">
        <v>193</v>
      </c>
      <c r="D130" s="206" t="s">
        <v>145</v>
      </c>
      <c r="E130" s="207" t="s">
        <v>194</v>
      </c>
      <c r="F130" s="208" t="s">
        <v>195</v>
      </c>
      <c r="G130" s="209" t="s">
        <v>188</v>
      </c>
      <c r="H130" s="210">
        <v>96.480000000000004</v>
      </c>
      <c r="I130" s="211"/>
      <c r="J130" s="212">
        <f>ROUND(I130*H130,2)</f>
        <v>0</v>
      </c>
      <c r="K130" s="208" t="s">
        <v>149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150</v>
      </c>
      <c r="AT130" s="217" t="s">
        <v>145</v>
      </c>
      <c r="AU130" s="217" t="s">
        <v>81</v>
      </c>
      <c r="AY130" s="19" t="s">
        <v>143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150</v>
      </c>
      <c r="BM130" s="217" t="s">
        <v>196</v>
      </c>
    </row>
    <row r="131" s="2" customFormat="1">
      <c r="A131" s="40"/>
      <c r="B131" s="41"/>
      <c r="C131" s="42"/>
      <c r="D131" s="219" t="s">
        <v>152</v>
      </c>
      <c r="E131" s="42"/>
      <c r="F131" s="220" t="s">
        <v>197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152</v>
      </c>
      <c r="AU131" s="19" t="s">
        <v>81</v>
      </c>
    </row>
    <row r="132" s="14" customFormat="1">
      <c r="A132" s="14"/>
      <c r="B132" s="236"/>
      <c r="C132" s="237"/>
      <c r="D132" s="226" t="s">
        <v>154</v>
      </c>
      <c r="E132" s="238" t="s">
        <v>19</v>
      </c>
      <c r="F132" s="239" t="s">
        <v>198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154</v>
      </c>
      <c r="AU132" s="245" t="s">
        <v>81</v>
      </c>
      <c r="AV132" s="14" t="s">
        <v>79</v>
      </c>
      <c r="AW132" s="14" t="s">
        <v>33</v>
      </c>
      <c r="AX132" s="14" t="s">
        <v>72</v>
      </c>
      <c r="AY132" s="245" t="s">
        <v>143</v>
      </c>
    </row>
    <row r="133" s="13" customFormat="1">
      <c r="A133" s="13"/>
      <c r="B133" s="224"/>
      <c r="C133" s="225"/>
      <c r="D133" s="226" t="s">
        <v>154</v>
      </c>
      <c r="E133" s="227" t="s">
        <v>19</v>
      </c>
      <c r="F133" s="228" t="s">
        <v>199</v>
      </c>
      <c r="G133" s="225"/>
      <c r="H133" s="229">
        <v>96.480000000000004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154</v>
      </c>
      <c r="AU133" s="235" t="s">
        <v>81</v>
      </c>
      <c r="AV133" s="13" t="s">
        <v>81</v>
      </c>
      <c r="AW133" s="13" t="s">
        <v>33</v>
      </c>
      <c r="AX133" s="13" t="s">
        <v>72</v>
      </c>
      <c r="AY133" s="235" t="s">
        <v>143</v>
      </c>
    </row>
    <row r="134" s="2" customFormat="1" ht="24.15" customHeight="1">
      <c r="A134" s="40"/>
      <c r="B134" s="41"/>
      <c r="C134" s="206" t="s">
        <v>200</v>
      </c>
      <c r="D134" s="206" t="s">
        <v>145</v>
      </c>
      <c r="E134" s="207" t="s">
        <v>201</v>
      </c>
      <c r="F134" s="208" t="s">
        <v>202</v>
      </c>
      <c r="G134" s="209" t="s">
        <v>188</v>
      </c>
      <c r="H134" s="210">
        <v>3.6960000000000002</v>
      </c>
      <c r="I134" s="211"/>
      <c r="J134" s="212">
        <f>ROUND(I134*H134,2)</f>
        <v>0</v>
      </c>
      <c r="K134" s="208" t="s">
        <v>149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150</v>
      </c>
      <c r="AT134" s="217" t="s">
        <v>145</v>
      </c>
      <c r="AU134" s="217" t="s">
        <v>81</v>
      </c>
      <c r="AY134" s="19" t="s">
        <v>143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150</v>
      </c>
      <c r="BM134" s="217" t="s">
        <v>203</v>
      </c>
    </row>
    <row r="135" s="2" customFormat="1">
      <c r="A135" s="40"/>
      <c r="B135" s="41"/>
      <c r="C135" s="42"/>
      <c r="D135" s="219" t="s">
        <v>152</v>
      </c>
      <c r="E135" s="42"/>
      <c r="F135" s="220" t="s">
        <v>204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152</v>
      </c>
      <c r="AU135" s="19" t="s">
        <v>81</v>
      </c>
    </row>
    <row r="136" s="13" customFormat="1">
      <c r="A136" s="13"/>
      <c r="B136" s="224"/>
      <c r="C136" s="225"/>
      <c r="D136" s="226" t="s">
        <v>154</v>
      </c>
      <c r="E136" s="227" t="s">
        <v>19</v>
      </c>
      <c r="F136" s="228" t="s">
        <v>205</v>
      </c>
      <c r="G136" s="225"/>
      <c r="H136" s="229">
        <v>3.6960000000000002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154</v>
      </c>
      <c r="AU136" s="235" t="s">
        <v>81</v>
      </c>
      <c r="AV136" s="13" t="s">
        <v>81</v>
      </c>
      <c r="AW136" s="13" t="s">
        <v>33</v>
      </c>
      <c r="AX136" s="13" t="s">
        <v>72</v>
      </c>
      <c r="AY136" s="235" t="s">
        <v>143</v>
      </c>
    </row>
    <row r="137" s="2" customFormat="1" ht="24.15" customHeight="1">
      <c r="A137" s="40"/>
      <c r="B137" s="41"/>
      <c r="C137" s="206" t="s">
        <v>206</v>
      </c>
      <c r="D137" s="206" t="s">
        <v>145</v>
      </c>
      <c r="E137" s="207" t="s">
        <v>207</v>
      </c>
      <c r="F137" s="208" t="s">
        <v>208</v>
      </c>
      <c r="G137" s="209" t="s">
        <v>188</v>
      </c>
      <c r="H137" s="210">
        <v>110.676</v>
      </c>
      <c r="I137" s="211"/>
      <c r="J137" s="212">
        <f>ROUND(I137*H137,2)</f>
        <v>0</v>
      </c>
      <c r="K137" s="208" t="s">
        <v>149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150</v>
      </c>
      <c r="AT137" s="217" t="s">
        <v>145</v>
      </c>
      <c r="AU137" s="217" t="s">
        <v>81</v>
      </c>
      <c r="AY137" s="19" t="s">
        <v>143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150</v>
      </c>
      <c r="BM137" s="217" t="s">
        <v>209</v>
      </c>
    </row>
    <row r="138" s="2" customFormat="1">
      <c r="A138" s="40"/>
      <c r="B138" s="41"/>
      <c r="C138" s="42"/>
      <c r="D138" s="219" t="s">
        <v>152</v>
      </c>
      <c r="E138" s="42"/>
      <c r="F138" s="220" t="s">
        <v>210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152</v>
      </c>
      <c r="AU138" s="19" t="s">
        <v>81</v>
      </c>
    </row>
    <row r="139" s="13" customFormat="1">
      <c r="A139" s="13"/>
      <c r="B139" s="224"/>
      <c r="C139" s="225"/>
      <c r="D139" s="226" t="s">
        <v>154</v>
      </c>
      <c r="E139" s="227" t="s">
        <v>19</v>
      </c>
      <c r="F139" s="228" t="s">
        <v>211</v>
      </c>
      <c r="G139" s="225"/>
      <c r="H139" s="229">
        <v>106.98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154</v>
      </c>
      <c r="AU139" s="235" t="s">
        <v>81</v>
      </c>
      <c r="AV139" s="13" t="s">
        <v>81</v>
      </c>
      <c r="AW139" s="13" t="s">
        <v>33</v>
      </c>
      <c r="AX139" s="13" t="s">
        <v>72</v>
      </c>
      <c r="AY139" s="235" t="s">
        <v>143</v>
      </c>
    </row>
    <row r="140" s="13" customFormat="1">
      <c r="A140" s="13"/>
      <c r="B140" s="224"/>
      <c r="C140" s="225"/>
      <c r="D140" s="226" t="s">
        <v>154</v>
      </c>
      <c r="E140" s="227" t="s">
        <v>19</v>
      </c>
      <c r="F140" s="228" t="s">
        <v>212</v>
      </c>
      <c r="G140" s="225"/>
      <c r="H140" s="229">
        <v>3.6960000000000002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154</v>
      </c>
      <c r="AU140" s="235" t="s">
        <v>81</v>
      </c>
      <c r="AV140" s="13" t="s">
        <v>81</v>
      </c>
      <c r="AW140" s="13" t="s">
        <v>33</v>
      </c>
      <c r="AX140" s="13" t="s">
        <v>72</v>
      </c>
      <c r="AY140" s="235" t="s">
        <v>143</v>
      </c>
    </row>
    <row r="141" s="2" customFormat="1" ht="16.5" customHeight="1">
      <c r="A141" s="40"/>
      <c r="B141" s="41"/>
      <c r="C141" s="206" t="s">
        <v>213</v>
      </c>
      <c r="D141" s="206" t="s">
        <v>145</v>
      </c>
      <c r="E141" s="207" t="s">
        <v>214</v>
      </c>
      <c r="F141" s="208" t="s">
        <v>215</v>
      </c>
      <c r="G141" s="209" t="s">
        <v>148</v>
      </c>
      <c r="H141" s="210">
        <v>104.52</v>
      </c>
      <c r="I141" s="211"/>
      <c r="J141" s="212">
        <f>ROUND(I141*H141,2)</f>
        <v>0</v>
      </c>
      <c r="K141" s="208" t="s">
        <v>149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0.00069999999999999999</v>
      </c>
      <c r="R141" s="215">
        <f>Q141*H141</f>
        <v>0.073163999999999993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150</v>
      </c>
      <c r="AT141" s="217" t="s">
        <v>145</v>
      </c>
      <c r="AU141" s="217" t="s">
        <v>81</v>
      </c>
      <c r="AY141" s="19" t="s">
        <v>143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150</v>
      </c>
      <c r="BM141" s="217" t="s">
        <v>216</v>
      </c>
    </row>
    <row r="142" s="2" customFormat="1">
      <c r="A142" s="40"/>
      <c r="B142" s="41"/>
      <c r="C142" s="42"/>
      <c r="D142" s="219" t="s">
        <v>152</v>
      </c>
      <c r="E142" s="42"/>
      <c r="F142" s="220" t="s">
        <v>217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152</v>
      </c>
      <c r="AU142" s="19" t="s">
        <v>81</v>
      </c>
    </row>
    <row r="143" s="14" customFormat="1">
      <c r="A143" s="14"/>
      <c r="B143" s="236"/>
      <c r="C143" s="237"/>
      <c r="D143" s="226" t="s">
        <v>154</v>
      </c>
      <c r="E143" s="238" t="s">
        <v>19</v>
      </c>
      <c r="F143" s="239" t="s">
        <v>198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154</v>
      </c>
      <c r="AU143" s="245" t="s">
        <v>81</v>
      </c>
      <c r="AV143" s="14" t="s">
        <v>79</v>
      </c>
      <c r="AW143" s="14" t="s">
        <v>33</v>
      </c>
      <c r="AX143" s="14" t="s">
        <v>72</v>
      </c>
      <c r="AY143" s="245" t="s">
        <v>143</v>
      </c>
    </row>
    <row r="144" s="13" customFormat="1">
      <c r="A144" s="13"/>
      <c r="B144" s="224"/>
      <c r="C144" s="225"/>
      <c r="D144" s="226" t="s">
        <v>154</v>
      </c>
      <c r="E144" s="227" t="s">
        <v>19</v>
      </c>
      <c r="F144" s="228" t="s">
        <v>218</v>
      </c>
      <c r="G144" s="225"/>
      <c r="H144" s="229">
        <v>104.52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154</v>
      </c>
      <c r="AU144" s="235" t="s">
        <v>81</v>
      </c>
      <c r="AV144" s="13" t="s">
        <v>81</v>
      </c>
      <c r="AW144" s="13" t="s">
        <v>33</v>
      </c>
      <c r="AX144" s="13" t="s">
        <v>72</v>
      </c>
      <c r="AY144" s="235" t="s">
        <v>143</v>
      </c>
    </row>
    <row r="145" s="2" customFormat="1" ht="24.15" customHeight="1">
      <c r="A145" s="40"/>
      <c r="B145" s="41"/>
      <c r="C145" s="206" t="s">
        <v>8</v>
      </c>
      <c r="D145" s="206" t="s">
        <v>145</v>
      </c>
      <c r="E145" s="207" t="s">
        <v>219</v>
      </c>
      <c r="F145" s="208" t="s">
        <v>220</v>
      </c>
      <c r="G145" s="209" t="s">
        <v>148</v>
      </c>
      <c r="H145" s="210">
        <v>104.52</v>
      </c>
      <c r="I145" s="211"/>
      <c r="J145" s="212">
        <f>ROUND(I145*H145,2)</f>
        <v>0</v>
      </c>
      <c r="K145" s="208" t="s">
        <v>149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150</v>
      </c>
      <c r="AT145" s="217" t="s">
        <v>145</v>
      </c>
      <c r="AU145" s="217" t="s">
        <v>81</v>
      </c>
      <c r="AY145" s="19" t="s">
        <v>143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150</v>
      </c>
      <c r="BM145" s="217" t="s">
        <v>221</v>
      </c>
    </row>
    <row r="146" s="2" customFormat="1">
      <c r="A146" s="40"/>
      <c r="B146" s="41"/>
      <c r="C146" s="42"/>
      <c r="D146" s="219" t="s">
        <v>152</v>
      </c>
      <c r="E146" s="42"/>
      <c r="F146" s="220" t="s">
        <v>222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152</v>
      </c>
      <c r="AU146" s="19" t="s">
        <v>81</v>
      </c>
    </row>
    <row r="147" s="2" customFormat="1" ht="21.75" customHeight="1">
      <c r="A147" s="40"/>
      <c r="B147" s="41"/>
      <c r="C147" s="206" t="s">
        <v>223</v>
      </c>
      <c r="D147" s="206" t="s">
        <v>145</v>
      </c>
      <c r="E147" s="207" t="s">
        <v>224</v>
      </c>
      <c r="F147" s="208" t="s">
        <v>225</v>
      </c>
      <c r="G147" s="209" t="s">
        <v>188</v>
      </c>
      <c r="H147" s="210">
        <v>96.480000000000004</v>
      </c>
      <c r="I147" s="211"/>
      <c r="J147" s="212">
        <f>ROUND(I147*H147,2)</f>
        <v>0</v>
      </c>
      <c r="K147" s="208" t="s">
        <v>149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0.00046000000000000001</v>
      </c>
      <c r="R147" s="215">
        <f>Q147*H147</f>
        <v>0.044380800000000005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150</v>
      </c>
      <c r="AT147" s="217" t="s">
        <v>145</v>
      </c>
      <c r="AU147" s="217" t="s">
        <v>81</v>
      </c>
      <c r="AY147" s="19" t="s">
        <v>143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150</v>
      </c>
      <c r="BM147" s="217" t="s">
        <v>226</v>
      </c>
    </row>
    <row r="148" s="2" customFormat="1">
      <c r="A148" s="40"/>
      <c r="B148" s="41"/>
      <c r="C148" s="42"/>
      <c r="D148" s="219" t="s">
        <v>152</v>
      </c>
      <c r="E148" s="42"/>
      <c r="F148" s="220" t="s">
        <v>227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152</v>
      </c>
      <c r="AU148" s="19" t="s">
        <v>81</v>
      </c>
    </row>
    <row r="149" s="14" customFormat="1">
      <c r="A149" s="14"/>
      <c r="B149" s="236"/>
      <c r="C149" s="237"/>
      <c r="D149" s="226" t="s">
        <v>154</v>
      </c>
      <c r="E149" s="238" t="s">
        <v>19</v>
      </c>
      <c r="F149" s="239" t="s">
        <v>198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154</v>
      </c>
      <c r="AU149" s="245" t="s">
        <v>81</v>
      </c>
      <c r="AV149" s="14" t="s">
        <v>79</v>
      </c>
      <c r="AW149" s="14" t="s">
        <v>33</v>
      </c>
      <c r="AX149" s="14" t="s">
        <v>72</v>
      </c>
      <c r="AY149" s="245" t="s">
        <v>143</v>
      </c>
    </row>
    <row r="150" s="13" customFormat="1">
      <c r="A150" s="13"/>
      <c r="B150" s="224"/>
      <c r="C150" s="225"/>
      <c r="D150" s="226" t="s">
        <v>154</v>
      </c>
      <c r="E150" s="227" t="s">
        <v>19</v>
      </c>
      <c r="F150" s="228" t="s">
        <v>199</v>
      </c>
      <c r="G150" s="225"/>
      <c r="H150" s="229">
        <v>96.480000000000004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154</v>
      </c>
      <c r="AU150" s="235" t="s">
        <v>81</v>
      </c>
      <c r="AV150" s="13" t="s">
        <v>81</v>
      </c>
      <c r="AW150" s="13" t="s">
        <v>33</v>
      </c>
      <c r="AX150" s="13" t="s">
        <v>72</v>
      </c>
      <c r="AY150" s="235" t="s">
        <v>143</v>
      </c>
    </row>
    <row r="151" s="2" customFormat="1" ht="24.15" customHeight="1">
      <c r="A151" s="40"/>
      <c r="B151" s="41"/>
      <c r="C151" s="206" t="s">
        <v>228</v>
      </c>
      <c r="D151" s="206" t="s">
        <v>145</v>
      </c>
      <c r="E151" s="207" t="s">
        <v>229</v>
      </c>
      <c r="F151" s="208" t="s">
        <v>230</v>
      </c>
      <c r="G151" s="209" t="s">
        <v>188</v>
      </c>
      <c r="H151" s="210">
        <v>96.480000000000004</v>
      </c>
      <c r="I151" s="211"/>
      <c r="J151" s="212">
        <f>ROUND(I151*H151,2)</f>
        <v>0</v>
      </c>
      <c r="K151" s="208" t="s">
        <v>149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150</v>
      </c>
      <c r="AT151" s="217" t="s">
        <v>145</v>
      </c>
      <c r="AU151" s="217" t="s">
        <v>81</v>
      </c>
      <c r="AY151" s="19" t="s">
        <v>143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150</v>
      </c>
      <c r="BM151" s="217" t="s">
        <v>231</v>
      </c>
    </row>
    <row r="152" s="2" customFormat="1">
      <c r="A152" s="40"/>
      <c r="B152" s="41"/>
      <c r="C152" s="42"/>
      <c r="D152" s="219" t="s">
        <v>152</v>
      </c>
      <c r="E152" s="42"/>
      <c r="F152" s="220" t="s">
        <v>232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152</v>
      </c>
      <c r="AU152" s="19" t="s">
        <v>81</v>
      </c>
    </row>
    <row r="153" s="2" customFormat="1" ht="21.75" customHeight="1">
      <c r="A153" s="40"/>
      <c r="B153" s="41"/>
      <c r="C153" s="206" t="s">
        <v>233</v>
      </c>
      <c r="D153" s="206" t="s">
        <v>145</v>
      </c>
      <c r="E153" s="207" t="s">
        <v>234</v>
      </c>
      <c r="F153" s="208" t="s">
        <v>235</v>
      </c>
      <c r="G153" s="209" t="s">
        <v>148</v>
      </c>
      <c r="H153" s="210">
        <v>26.818000000000001</v>
      </c>
      <c r="I153" s="211"/>
      <c r="J153" s="212">
        <f>ROUND(I153*H153,2)</f>
        <v>0</v>
      </c>
      <c r="K153" s="208" t="s">
        <v>149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150</v>
      </c>
      <c r="AT153" s="217" t="s">
        <v>145</v>
      </c>
      <c r="AU153" s="217" t="s">
        <v>81</v>
      </c>
      <c r="AY153" s="19" t="s">
        <v>143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150</v>
      </c>
      <c r="BM153" s="217" t="s">
        <v>236</v>
      </c>
    </row>
    <row r="154" s="2" customFormat="1">
      <c r="A154" s="40"/>
      <c r="B154" s="41"/>
      <c r="C154" s="42"/>
      <c r="D154" s="219" t="s">
        <v>152</v>
      </c>
      <c r="E154" s="42"/>
      <c r="F154" s="220" t="s">
        <v>237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152</v>
      </c>
      <c r="AU154" s="19" t="s">
        <v>81</v>
      </c>
    </row>
    <row r="155" s="14" customFormat="1">
      <c r="A155" s="14"/>
      <c r="B155" s="236"/>
      <c r="C155" s="237"/>
      <c r="D155" s="226" t="s">
        <v>154</v>
      </c>
      <c r="E155" s="238" t="s">
        <v>19</v>
      </c>
      <c r="F155" s="239" t="s">
        <v>238</v>
      </c>
      <c r="G155" s="237"/>
      <c r="H155" s="238" t="s">
        <v>19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154</v>
      </c>
      <c r="AU155" s="245" t="s">
        <v>81</v>
      </c>
      <c r="AV155" s="14" t="s">
        <v>79</v>
      </c>
      <c r="AW155" s="14" t="s">
        <v>33</v>
      </c>
      <c r="AX155" s="14" t="s">
        <v>72</v>
      </c>
      <c r="AY155" s="245" t="s">
        <v>143</v>
      </c>
    </row>
    <row r="156" s="13" customFormat="1">
      <c r="A156" s="13"/>
      <c r="B156" s="224"/>
      <c r="C156" s="225"/>
      <c r="D156" s="226" t="s">
        <v>154</v>
      </c>
      <c r="E156" s="227" t="s">
        <v>19</v>
      </c>
      <c r="F156" s="228" t="s">
        <v>155</v>
      </c>
      <c r="G156" s="225"/>
      <c r="H156" s="229">
        <v>21.707999999999998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154</v>
      </c>
      <c r="AU156" s="235" t="s">
        <v>81</v>
      </c>
      <c r="AV156" s="13" t="s">
        <v>81</v>
      </c>
      <c r="AW156" s="13" t="s">
        <v>33</v>
      </c>
      <c r="AX156" s="13" t="s">
        <v>72</v>
      </c>
      <c r="AY156" s="235" t="s">
        <v>143</v>
      </c>
    </row>
    <row r="157" s="13" customFormat="1">
      <c r="A157" s="13"/>
      <c r="B157" s="224"/>
      <c r="C157" s="225"/>
      <c r="D157" s="226" t="s">
        <v>154</v>
      </c>
      <c r="E157" s="227" t="s">
        <v>19</v>
      </c>
      <c r="F157" s="228" t="s">
        <v>156</v>
      </c>
      <c r="G157" s="225"/>
      <c r="H157" s="229">
        <v>5.1100000000000003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154</v>
      </c>
      <c r="AU157" s="235" t="s">
        <v>81</v>
      </c>
      <c r="AV157" s="13" t="s">
        <v>81</v>
      </c>
      <c r="AW157" s="13" t="s">
        <v>33</v>
      </c>
      <c r="AX157" s="13" t="s">
        <v>72</v>
      </c>
      <c r="AY157" s="235" t="s">
        <v>143</v>
      </c>
    </row>
    <row r="158" s="2" customFormat="1" ht="21.75" customHeight="1">
      <c r="A158" s="40"/>
      <c r="B158" s="41"/>
      <c r="C158" s="206" t="s">
        <v>239</v>
      </c>
      <c r="D158" s="206" t="s">
        <v>145</v>
      </c>
      <c r="E158" s="207" t="s">
        <v>240</v>
      </c>
      <c r="F158" s="208" t="s">
        <v>241</v>
      </c>
      <c r="G158" s="209" t="s">
        <v>148</v>
      </c>
      <c r="H158" s="210">
        <v>26.818000000000001</v>
      </c>
      <c r="I158" s="211"/>
      <c r="J158" s="212">
        <f>ROUND(I158*H158,2)</f>
        <v>0</v>
      </c>
      <c r="K158" s="208" t="s">
        <v>149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150</v>
      </c>
      <c r="AT158" s="217" t="s">
        <v>145</v>
      </c>
      <c r="AU158" s="217" t="s">
        <v>81</v>
      </c>
      <c r="AY158" s="19" t="s">
        <v>143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150</v>
      </c>
      <c r="BM158" s="217" t="s">
        <v>242</v>
      </c>
    </row>
    <row r="159" s="2" customFormat="1">
      <c r="A159" s="40"/>
      <c r="B159" s="41"/>
      <c r="C159" s="42"/>
      <c r="D159" s="219" t="s">
        <v>152</v>
      </c>
      <c r="E159" s="42"/>
      <c r="F159" s="220" t="s">
        <v>243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152</v>
      </c>
      <c r="AU159" s="19" t="s">
        <v>81</v>
      </c>
    </row>
    <row r="160" s="2" customFormat="1" ht="16.5" customHeight="1">
      <c r="A160" s="40"/>
      <c r="B160" s="41"/>
      <c r="C160" s="206" t="s">
        <v>244</v>
      </c>
      <c r="D160" s="206" t="s">
        <v>145</v>
      </c>
      <c r="E160" s="207" t="s">
        <v>245</v>
      </c>
      <c r="F160" s="208" t="s">
        <v>246</v>
      </c>
      <c r="G160" s="209" t="s">
        <v>148</v>
      </c>
      <c r="H160" s="210">
        <v>26.818000000000001</v>
      </c>
      <c r="I160" s="211"/>
      <c r="J160" s="212">
        <f>ROUND(I160*H160,2)</f>
        <v>0</v>
      </c>
      <c r="K160" s="208" t="s">
        <v>149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3.0000000000000001E-05</v>
      </c>
      <c r="R160" s="215">
        <f>Q160*H160</f>
        <v>0.00080454000000000007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150</v>
      </c>
      <c r="AT160" s="217" t="s">
        <v>145</v>
      </c>
      <c r="AU160" s="217" t="s">
        <v>81</v>
      </c>
      <c r="AY160" s="19" t="s">
        <v>143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150</v>
      </c>
      <c r="BM160" s="217" t="s">
        <v>247</v>
      </c>
    </row>
    <row r="161" s="2" customFormat="1">
      <c r="A161" s="40"/>
      <c r="B161" s="41"/>
      <c r="C161" s="42"/>
      <c r="D161" s="219" t="s">
        <v>152</v>
      </c>
      <c r="E161" s="42"/>
      <c r="F161" s="220" t="s">
        <v>248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152</v>
      </c>
      <c r="AU161" s="19" t="s">
        <v>81</v>
      </c>
    </row>
    <row r="162" s="2" customFormat="1" ht="37.8" customHeight="1">
      <c r="A162" s="40"/>
      <c r="B162" s="41"/>
      <c r="C162" s="206" t="s">
        <v>249</v>
      </c>
      <c r="D162" s="206" t="s">
        <v>145</v>
      </c>
      <c r="E162" s="207" t="s">
        <v>250</v>
      </c>
      <c r="F162" s="208" t="s">
        <v>251</v>
      </c>
      <c r="G162" s="209" t="s">
        <v>188</v>
      </c>
      <c r="H162" s="210">
        <v>26.367999999999999</v>
      </c>
      <c r="I162" s="211"/>
      <c r="J162" s="212">
        <f>ROUND(I162*H162,2)</f>
        <v>0</v>
      </c>
      <c r="K162" s="208" t="s">
        <v>149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150</v>
      </c>
      <c r="AT162" s="217" t="s">
        <v>145</v>
      </c>
      <c r="AU162" s="217" t="s">
        <v>81</v>
      </c>
      <c r="AY162" s="19" t="s">
        <v>143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150</v>
      </c>
      <c r="BM162" s="217" t="s">
        <v>252</v>
      </c>
    </row>
    <row r="163" s="2" customFormat="1">
      <c r="A163" s="40"/>
      <c r="B163" s="41"/>
      <c r="C163" s="42"/>
      <c r="D163" s="219" t="s">
        <v>152</v>
      </c>
      <c r="E163" s="42"/>
      <c r="F163" s="220" t="s">
        <v>253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152</v>
      </c>
      <c r="AU163" s="19" t="s">
        <v>81</v>
      </c>
    </row>
    <row r="164" s="13" customFormat="1">
      <c r="A164" s="13"/>
      <c r="B164" s="224"/>
      <c r="C164" s="225"/>
      <c r="D164" s="226" t="s">
        <v>154</v>
      </c>
      <c r="E164" s="227" t="s">
        <v>19</v>
      </c>
      <c r="F164" s="228" t="s">
        <v>254</v>
      </c>
      <c r="G164" s="225"/>
      <c r="H164" s="229">
        <v>26.367999999999999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154</v>
      </c>
      <c r="AU164" s="235" t="s">
        <v>81</v>
      </c>
      <c r="AV164" s="13" t="s">
        <v>81</v>
      </c>
      <c r="AW164" s="13" t="s">
        <v>33</v>
      </c>
      <c r="AX164" s="13" t="s">
        <v>72</v>
      </c>
      <c r="AY164" s="235" t="s">
        <v>143</v>
      </c>
    </row>
    <row r="165" s="2" customFormat="1" ht="24.15" customHeight="1">
      <c r="A165" s="40"/>
      <c r="B165" s="41"/>
      <c r="C165" s="206" t="s">
        <v>255</v>
      </c>
      <c r="D165" s="206" t="s">
        <v>145</v>
      </c>
      <c r="E165" s="207" t="s">
        <v>256</v>
      </c>
      <c r="F165" s="208" t="s">
        <v>257</v>
      </c>
      <c r="G165" s="209" t="s">
        <v>188</v>
      </c>
      <c r="H165" s="210">
        <v>13.183999999999999</v>
      </c>
      <c r="I165" s="211"/>
      <c r="J165" s="212">
        <f>ROUND(I165*H165,2)</f>
        <v>0</v>
      </c>
      <c r="K165" s="208" t="s">
        <v>149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150</v>
      </c>
      <c r="AT165" s="217" t="s">
        <v>145</v>
      </c>
      <c r="AU165" s="217" t="s">
        <v>81</v>
      </c>
      <c r="AY165" s="19" t="s">
        <v>143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150</v>
      </c>
      <c r="BM165" s="217" t="s">
        <v>258</v>
      </c>
    </row>
    <row r="166" s="2" customFormat="1">
      <c r="A166" s="40"/>
      <c r="B166" s="41"/>
      <c r="C166" s="42"/>
      <c r="D166" s="219" t="s">
        <v>152</v>
      </c>
      <c r="E166" s="42"/>
      <c r="F166" s="220" t="s">
        <v>259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152</v>
      </c>
      <c r="AU166" s="19" t="s">
        <v>81</v>
      </c>
    </row>
    <row r="167" s="14" customFormat="1">
      <c r="A167" s="14"/>
      <c r="B167" s="236"/>
      <c r="C167" s="237"/>
      <c r="D167" s="226" t="s">
        <v>154</v>
      </c>
      <c r="E167" s="238" t="s">
        <v>19</v>
      </c>
      <c r="F167" s="239" t="s">
        <v>260</v>
      </c>
      <c r="G167" s="237"/>
      <c r="H167" s="238" t="s">
        <v>19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154</v>
      </c>
      <c r="AU167" s="245" t="s">
        <v>81</v>
      </c>
      <c r="AV167" s="14" t="s">
        <v>79</v>
      </c>
      <c r="AW167" s="14" t="s">
        <v>33</v>
      </c>
      <c r="AX167" s="14" t="s">
        <v>72</v>
      </c>
      <c r="AY167" s="245" t="s">
        <v>143</v>
      </c>
    </row>
    <row r="168" s="13" customFormat="1">
      <c r="A168" s="13"/>
      <c r="B168" s="224"/>
      <c r="C168" s="225"/>
      <c r="D168" s="226" t="s">
        <v>154</v>
      </c>
      <c r="E168" s="227" t="s">
        <v>19</v>
      </c>
      <c r="F168" s="228" t="s">
        <v>261</v>
      </c>
      <c r="G168" s="225"/>
      <c r="H168" s="229">
        <v>13.183999999999999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154</v>
      </c>
      <c r="AU168" s="235" t="s">
        <v>81</v>
      </c>
      <c r="AV168" s="13" t="s">
        <v>81</v>
      </c>
      <c r="AW168" s="13" t="s">
        <v>33</v>
      </c>
      <c r="AX168" s="13" t="s">
        <v>72</v>
      </c>
      <c r="AY168" s="235" t="s">
        <v>143</v>
      </c>
    </row>
    <row r="169" s="2" customFormat="1" ht="24.15" customHeight="1">
      <c r="A169" s="40"/>
      <c r="B169" s="41"/>
      <c r="C169" s="206" t="s">
        <v>262</v>
      </c>
      <c r="D169" s="206" t="s">
        <v>145</v>
      </c>
      <c r="E169" s="207" t="s">
        <v>263</v>
      </c>
      <c r="F169" s="208" t="s">
        <v>264</v>
      </c>
      <c r="G169" s="209" t="s">
        <v>188</v>
      </c>
      <c r="H169" s="210">
        <v>21.739999999999998</v>
      </c>
      <c r="I169" s="211"/>
      <c r="J169" s="212">
        <f>ROUND(I169*H169,2)</f>
        <v>0</v>
      </c>
      <c r="K169" s="208" t="s">
        <v>149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150</v>
      </c>
      <c r="AT169" s="217" t="s">
        <v>145</v>
      </c>
      <c r="AU169" s="217" t="s">
        <v>81</v>
      </c>
      <c r="AY169" s="19" t="s">
        <v>143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150</v>
      </c>
      <c r="BM169" s="217" t="s">
        <v>265</v>
      </c>
    </row>
    <row r="170" s="2" customFormat="1">
      <c r="A170" s="40"/>
      <c r="B170" s="41"/>
      <c r="C170" s="42"/>
      <c r="D170" s="219" t="s">
        <v>152</v>
      </c>
      <c r="E170" s="42"/>
      <c r="F170" s="220" t="s">
        <v>266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152</v>
      </c>
      <c r="AU170" s="19" t="s">
        <v>81</v>
      </c>
    </row>
    <row r="171" s="14" customFormat="1">
      <c r="A171" s="14"/>
      <c r="B171" s="236"/>
      <c r="C171" s="237"/>
      <c r="D171" s="226" t="s">
        <v>154</v>
      </c>
      <c r="E171" s="238" t="s">
        <v>19</v>
      </c>
      <c r="F171" s="239" t="s">
        <v>267</v>
      </c>
      <c r="G171" s="237"/>
      <c r="H171" s="238" t="s">
        <v>19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154</v>
      </c>
      <c r="AU171" s="245" t="s">
        <v>81</v>
      </c>
      <c r="AV171" s="14" t="s">
        <v>79</v>
      </c>
      <c r="AW171" s="14" t="s">
        <v>33</v>
      </c>
      <c r="AX171" s="14" t="s">
        <v>72</v>
      </c>
      <c r="AY171" s="245" t="s">
        <v>143</v>
      </c>
    </row>
    <row r="172" s="13" customFormat="1">
      <c r="A172" s="13"/>
      <c r="B172" s="224"/>
      <c r="C172" s="225"/>
      <c r="D172" s="226" t="s">
        <v>154</v>
      </c>
      <c r="E172" s="227" t="s">
        <v>19</v>
      </c>
      <c r="F172" s="228" t="s">
        <v>268</v>
      </c>
      <c r="G172" s="225"/>
      <c r="H172" s="229">
        <v>6.5119999999999996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154</v>
      </c>
      <c r="AU172" s="235" t="s">
        <v>81</v>
      </c>
      <c r="AV172" s="13" t="s">
        <v>81</v>
      </c>
      <c r="AW172" s="13" t="s">
        <v>33</v>
      </c>
      <c r="AX172" s="13" t="s">
        <v>72</v>
      </c>
      <c r="AY172" s="235" t="s">
        <v>143</v>
      </c>
    </row>
    <row r="173" s="13" customFormat="1">
      <c r="A173" s="13"/>
      <c r="B173" s="224"/>
      <c r="C173" s="225"/>
      <c r="D173" s="226" t="s">
        <v>154</v>
      </c>
      <c r="E173" s="227" t="s">
        <v>19</v>
      </c>
      <c r="F173" s="228" t="s">
        <v>269</v>
      </c>
      <c r="G173" s="225"/>
      <c r="H173" s="229">
        <v>2.044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154</v>
      </c>
      <c r="AU173" s="235" t="s">
        <v>81</v>
      </c>
      <c r="AV173" s="13" t="s">
        <v>81</v>
      </c>
      <c r="AW173" s="13" t="s">
        <v>33</v>
      </c>
      <c r="AX173" s="13" t="s">
        <v>72</v>
      </c>
      <c r="AY173" s="235" t="s">
        <v>143</v>
      </c>
    </row>
    <row r="174" s="13" customFormat="1">
      <c r="A174" s="13"/>
      <c r="B174" s="224"/>
      <c r="C174" s="225"/>
      <c r="D174" s="226" t="s">
        <v>154</v>
      </c>
      <c r="E174" s="227" t="s">
        <v>19</v>
      </c>
      <c r="F174" s="228" t="s">
        <v>261</v>
      </c>
      <c r="G174" s="225"/>
      <c r="H174" s="229">
        <v>13.183999999999999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154</v>
      </c>
      <c r="AU174" s="235" t="s">
        <v>81</v>
      </c>
      <c r="AV174" s="13" t="s">
        <v>81</v>
      </c>
      <c r="AW174" s="13" t="s">
        <v>33</v>
      </c>
      <c r="AX174" s="13" t="s">
        <v>72</v>
      </c>
      <c r="AY174" s="235" t="s">
        <v>143</v>
      </c>
    </row>
    <row r="175" s="2" customFormat="1" ht="37.8" customHeight="1">
      <c r="A175" s="40"/>
      <c r="B175" s="41"/>
      <c r="C175" s="206" t="s">
        <v>7</v>
      </c>
      <c r="D175" s="206" t="s">
        <v>145</v>
      </c>
      <c r="E175" s="207" t="s">
        <v>270</v>
      </c>
      <c r="F175" s="208" t="s">
        <v>271</v>
      </c>
      <c r="G175" s="209" t="s">
        <v>188</v>
      </c>
      <c r="H175" s="210">
        <v>106.048</v>
      </c>
      <c r="I175" s="211"/>
      <c r="J175" s="212">
        <f>ROUND(I175*H175,2)</f>
        <v>0</v>
      </c>
      <c r="K175" s="208" t="s">
        <v>149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150</v>
      </c>
      <c r="AT175" s="217" t="s">
        <v>145</v>
      </c>
      <c r="AU175" s="217" t="s">
        <v>81</v>
      </c>
      <c r="AY175" s="19" t="s">
        <v>143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150</v>
      </c>
      <c r="BM175" s="217" t="s">
        <v>272</v>
      </c>
    </row>
    <row r="176" s="2" customFormat="1">
      <c r="A176" s="40"/>
      <c r="B176" s="41"/>
      <c r="C176" s="42"/>
      <c r="D176" s="219" t="s">
        <v>152</v>
      </c>
      <c r="E176" s="42"/>
      <c r="F176" s="220" t="s">
        <v>273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152</v>
      </c>
      <c r="AU176" s="19" t="s">
        <v>81</v>
      </c>
    </row>
    <row r="177" s="14" customFormat="1">
      <c r="A177" s="14"/>
      <c r="B177" s="236"/>
      <c r="C177" s="237"/>
      <c r="D177" s="226" t="s">
        <v>154</v>
      </c>
      <c r="E177" s="238" t="s">
        <v>19</v>
      </c>
      <c r="F177" s="239" t="s">
        <v>274</v>
      </c>
      <c r="G177" s="237"/>
      <c r="H177" s="238" t="s">
        <v>19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154</v>
      </c>
      <c r="AU177" s="245" t="s">
        <v>81</v>
      </c>
      <c r="AV177" s="14" t="s">
        <v>79</v>
      </c>
      <c r="AW177" s="14" t="s">
        <v>33</v>
      </c>
      <c r="AX177" s="14" t="s">
        <v>72</v>
      </c>
      <c r="AY177" s="245" t="s">
        <v>143</v>
      </c>
    </row>
    <row r="178" s="13" customFormat="1">
      <c r="A178" s="13"/>
      <c r="B178" s="224"/>
      <c r="C178" s="225"/>
      <c r="D178" s="226" t="s">
        <v>154</v>
      </c>
      <c r="E178" s="227" t="s">
        <v>19</v>
      </c>
      <c r="F178" s="228" t="s">
        <v>275</v>
      </c>
      <c r="G178" s="225"/>
      <c r="H178" s="229">
        <v>6.5119999999999996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154</v>
      </c>
      <c r="AU178" s="235" t="s">
        <v>81</v>
      </c>
      <c r="AV178" s="13" t="s">
        <v>81</v>
      </c>
      <c r="AW178" s="13" t="s">
        <v>33</v>
      </c>
      <c r="AX178" s="13" t="s">
        <v>72</v>
      </c>
      <c r="AY178" s="235" t="s">
        <v>143</v>
      </c>
    </row>
    <row r="179" s="13" customFormat="1">
      <c r="A179" s="13"/>
      <c r="B179" s="224"/>
      <c r="C179" s="225"/>
      <c r="D179" s="226" t="s">
        <v>154</v>
      </c>
      <c r="E179" s="227" t="s">
        <v>19</v>
      </c>
      <c r="F179" s="228" t="s">
        <v>276</v>
      </c>
      <c r="G179" s="225"/>
      <c r="H179" s="229">
        <v>2.044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154</v>
      </c>
      <c r="AU179" s="235" t="s">
        <v>81</v>
      </c>
      <c r="AV179" s="13" t="s">
        <v>81</v>
      </c>
      <c r="AW179" s="13" t="s">
        <v>33</v>
      </c>
      <c r="AX179" s="13" t="s">
        <v>72</v>
      </c>
      <c r="AY179" s="235" t="s">
        <v>143</v>
      </c>
    </row>
    <row r="180" s="13" customFormat="1">
      <c r="A180" s="13"/>
      <c r="B180" s="224"/>
      <c r="C180" s="225"/>
      <c r="D180" s="226" t="s">
        <v>154</v>
      </c>
      <c r="E180" s="227" t="s">
        <v>19</v>
      </c>
      <c r="F180" s="228" t="s">
        <v>211</v>
      </c>
      <c r="G180" s="225"/>
      <c r="H180" s="229">
        <v>106.98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154</v>
      </c>
      <c r="AU180" s="235" t="s">
        <v>81</v>
      </c>
      <c r="AV180" s="13" t="s">
        <v>81</v>
      </c>
      <c r="AW180" s="13" t="s">
        <v>33</v>
      </c>
      <c r="AX180" s="13" t="s">
        <v>72</v>
      </c>
      <c r="AY180" s="235" t="s">
        <v>143</v>
      </c>
    </row>
    <row r="181" s="13" customFormat="1">
      <c r="A181" s="13"/>
      <c r="B181" s="224"/>
      <c r="C181" s="225"/>
      <c r="D181" s="226" t="s">
        <v>154</v>
      </c>
      <c r="E181" s="227" t="s">
        <v>19</v>
      </c>
      <c r="F181" s="228" t="s">
        <v>212</v>
      </c>
      <c r="G181" s="225"/>
      <c r="H181" s="229">
        <v>3.6960000000000002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154</v>
      </c>
      <c r="AU181" s="235" t="s">
        <v>81</v>
      </c>
      <c r="AV181" s="13" t="s">
        <v>81</v>
      </c>
      <c r="AW181" s="13" t="s">
        <v>33</v>
      </c>
      <c r="AX181" s="13" t="s">
        <v>72</v>
      </c>
      <c r="AY181" s="235" t="s">
        <v>143</v>
      </c>
    </row>
    <row r="182" s="13" customFormat="1">
      <c r="A182" s="13"/>
      <c r="B182" s="224"/>
      <c r="C182" s="225"/>
      <c r="D182" s="226" t="s">
        <v>154</v>
      </c>
      <c r="E182" s="227" t="s">
        <v>19</v>
      </c>
      <c r="F182" s="228" t="s">
        <v>277</v>
      </c>
      <c r="G182" s="225"/>
      <c r="H182" s="229">
        <v>-13.183999999999999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154</v>
      </c>
      <c r="AU182" s="235" t="s">
        <v>81</v>
      </c>
      <c r="AV182" s="13" t="s">
        <v>81</v>
      </c>
      <c r="AW182" s="13" t="s">
        <v>33</v>
      </c>
      <c r="AX182" s="13" t="s">
        <v>72</v>
      </c>
      <c r="AY182" s="235" t="s">
        <v>143</v>
      </c>
    </row>
    <row r="183" s="2" customFormat="1" ht="37.8" customHeight="1">
      <c r="A183" s="40"/>
      <c r="B183" s="41"/>
      <c r="C183" s="206" t="s">
        <v>278</v>
      </c>
      <c r="D183" s="206" t="s">
        <v>145</v>
      </c>
      <c r="E183" s="207" t="s">
        <v>279</v>
      </c>
      <c r="F183" s="208" t="s">
        <v>280</v>
      </c>
      <c r="G183" s="209" t="s">
        <v>188</v>
      </c>
      <c r="H183" s="210">
        <v>530.24000000000001</v>
      </c>
      <c r="I183" s="211"/>
      <c r="J183" s="212">
        <f>ROUND(I183*H183,2)</f>
        <v>0</v>
      </c>
      <c r="K183" s="208" t="s">
        <v>149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150</v>
      </c>
      <c r="AT183" s="217" t="s">
        <v>145</v>
      </c>
      <c r="AU183" s="217" t="s">
        <v>81</v>
      </c>
      <c r="AY183" s="19" t="s">
        <v>143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150</v>
      </c>
      <c r="BM183" s="217" t="s">
        <v>281</v>
      </c>
    </row>
    <row r="184" s="2" customFormat="1">
      <c r="A184" s="40"/>
      <c r="B184" s="41"/>
      <c r="C184" s="42"/>
      <c r="D184" s="219" t="s">
        <v>152</v>
      </c>
      <c r="E184" s="42"/>
      <c r="F184" s="220" t="s">
        <v>282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152</v>
      </c>
      <c r="AU184" s="19" t="s">
        <v>81</v>
      </c>
    </row>
    <row r="185" s="13" customFormat="1">
      <c r="A185" s="13"/>
      <c r="B185" s="224"/>
      <c r="C185" s="225"/>
      <c r="D185" s="226" t="s">
        <v>154</v>
      </c>
      <c r="E185" s="225"/>
      <c r="F185" s="228" t="s">
        <v>283</v>
      </c>
      <c r="G185" s="225"/>
      <c r="H185" s="229">
        <v>530.24000000000001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154</v>
      </c>
      <c r="AU185" s="235" t="s">
        <v>81</v>
      </c>
      <c r="AV185" s="13" t="s">
        <v>81</v>
      </c>
      <c r="AW185" s="13" t="s">
        <v>4</v>
      </c>
      <c r="AX185" s="13" t="s">
        <v>79</v>
      </c>
      <c r="AY185" s="235" t="s">
        <v>143</v>
      </c>
    </row>
    <row r="186" s="2" customFormat="1" ht="24.15" customHeight="1">
      <c r="A186" s="40"/>
      <c r="B186" s="41"/>
      <c r="C186" s="206" t="s">
        <v>284</v>
      </c>
      <c r="D186" s="206" t="s">
        <v>145</v>
      </c>
      <c r="E186" s="207" t="s">
        <v>285</v>
      </c>
      <c r="F186" s="208" t="s">
        <v>286</v>
      </c>
      <c r="G186" s="209" t="s">
        <v>188</v>
      </c>
      <c r="H186" s="210">
        <v>106.048</v>
      </c>
      <c r="I186" s="211"/>
      <c r="J186" s="212">
        <f>ROUND(I186*H186,2)</f>
        <v>0</v>
      </c>
      <c r="K186" s="208" t="s">
        <v>149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150</v>
      </c>
      <c r="AT186" s="217" t="s">
        <v>145</v>
      </c>
      <c r="AU186" s="217" t="s">
        <v>81</v>
      </c>
      <c r="AY186" s="19" t="s">
        <v>143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79</v>
      </c>
      <c r="BK186" s="218">
        <f>ROUND(I186*H186,2)</f>
        <v>0</v>
      </c>
      <c r="BL186" s="19" t="s">
        <v>150</v>
      </c>
      <c r="BM186" s="217" t="s">
        <v>287</v>
      </c>
    </row>
    <row r="187" s="2" customFormat="1">
      <c r="A187" s="40"/>
      <c r="B187" s="41"/>
      <c r="C187" s="42"/>
      <c r="D187" s="219" t="s">
        <v>152</v>
      </c>
      <c r="E187" s="42"/>
      <c r="F187" s="220" t="s">
        <v>288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152</v>
      </c>
      <c r="AU187" s="19" t="s">
        <v>81</v>
      </c>
    </row>
    <row r="188" s="2" customFormat="1" ht="24.15" customHeight="1">
      <c r="A188" s="40"/>
      <c r="B188" s="41"/>
      <c r="C188" s="206" t="s">
        <v>289</v>
      </c>
      <c r="D188" s="206" t="s">
        <v>145</v>
      </c>
      <c r="E188" s="207" t="s">
        <v>290</v>
      </c>
      <c r="F188" s="208" t="s">
        <v>291</v>
      </c>
      <c r="G188" s="209" t="s">
        <v>292</v>
      </c>
      <c r="H188" s="210">
        <v>190.886</v>
      </c>
      <c r="I188" s="211"/>
      <c r="J188" s="212">
        <f>ROUND(I188*H188,2)</f>
        <v>0</v>
      </c>
      <c r="K188" s="208" t="s">
        <v>149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150</v>
      </c>
      <c r="AT188" s="217" t="s">
        <v>145</v>
      </c>
      <c r="AU188" s="217" t="s">
        <v>81</v>
      </c>
      <c r="AY188" s="19" t="s">
        <v>143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150</v>
      </c>
      <c r="BM188" s="217" t="s">
        <v>293</v>
      </c>
    </row>
    <row r="189" s="2" customFormat="1">
      <c r="A189" s="40"/>
      <c r="B189" s="41"/>
      <c r="C189" s="42"/>
      <c r="D189" s="219" t="s">
        <v>152</v>
      </c>
      <c r="E189" s="42"/>
      <c r="F189" s="220" t="s">
        <v>294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152</v>
      </c>
      <c r="AU189" s="19" t="s">
        <v>81</v>
      </c>
    </row>
    <row r="190" s="13" customFormat="1">
      <c r="A190" s="13"/>
      <c r="B190" s="224"/>
      <c r="C190" s="225"/>
      <c r="D190" s="226" t="s">
        <v>154</v>
      </c>
      <c r="E190" s="227" t="s">
        <v>19</v>
      </c>
      <c r="F190" s="228" t="s">
        <v>295</v>
      </c>
      <c r="G190" s="225"/>
      <c r="H190" s="229">
        <v>190.886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154</v>
      </c>
      <c r="AU190" s="235" t="s">
        <v>81</v>
      </c>
      <c r="AV190" s="13" t="s">
        <v>81</v>
      </c>
      <c r="AW190" s="13" t="s">
        <v>33</v>
      </c>
      <c r="AX190" s="13" t="s">
        <v>72</v>
      </c>
      <c r="AY190" s="235" t="s">
        <v>143</v>
      </c>
    </row>
    <row r="191" s="2" customFormat="1" ht="24.15" customHeight="1">
      <c r="A191" s="40"/>
      <c r="B191" s="41"/>
      <c r="C191" s="206" t="s">
        <v>296</v>
      </c>
      <c r="D191" s="206" t="s">
        <v>145</v>
      </c>
      <c r="E191" s="207" t="s">
        <v>297</v>
      </c>
      <c r="F191" s="208" t="s">
        <v>298</v>
      </c>
      <c r="G191" s="209" t="s">
        <v>188</v>
      </c>
      <c r="H191" s="210">
        <v>13.183999999999999</v>
      </c>
      <c r="I191" s="211"/>
      <c r="J191" s="212">
        <f>ROUND(I191*H191,2)</f>
        <v>0</v>
      </c>
      <c r="K191" s="208" t="s">
        <v>149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150</v>
      </c>
      <c r="AT191" s="217" t="s">
        <v>145</v>
      </c>
      <c r="AU191" s="217" t="s">
        <v>81</v>
      </c>
      <c r="AY191" s="19" t="s">
        <v>143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150</v>
      </c>
      <c r="BM191" s="217" t="s">
        <v>299</v>
      </c>
    </row>
    <row r="192" s="2" customFormat="1">
      <c r="A192" s="40"/>
      <c r="B192" s="41"/>
      <c r="C192" s="42"/>
      <c r="D192" s="219" t="s">
        <v>152</v>
      </c>
      <c r="E192" s="42"/>
      <c r="F192" s="220" t="s">
        <v>300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152</v>
      </c>
      <c r="AU192" s="19" t="s">
        <v>81</v>
      </c>
    </row>
    <row r="193" s="13" customFormat="1">
      <c r="A193" s="13"/>
      <c r="B193" s="224"/>
      <c r="C193" s="225"/>
      <c r="D193" s="226" t="s">
        <v>154</v>
      </c>
      <c r="E193" s="227" t="s">
        <v>19</v>
      </c>
      <c r="F193" s="228" t="s">
        <v>301</v>
      </c>
      <c r="G193" s="225"/>
      <c r="H193" s="229">
        <v>2.7719999999999998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154</v>
      </c>
      <c r="AU193" s="235" t="s">
        <v>81</v>
      </c>
      <c r="AV193" s="13" t="s">
        <v>81</v>
      </c>
      <c r="AW193" s="13" t="s">
        <v>33</v>
      </c>
      <c r="AX193" s="13" t="s">
        <v>72</v>
      </c>
      <c r="AY193" s="235" t="s">
        <v>143</v>
      </c>
    </row>
    <row r="194" s="14" customFormat="1">
      <c r="A194" s="14"/>
      <c r="B194" s="236"/>
      <c r="C194" s="237"/>
      <c r="D194" s="226" t="s">
        <v>154</v>
      </c>
      <c r="E194" s="238" t="s">
        <v>19</v>
      </c>
      <c r="F194" s="239" t="s">
        <v>198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154</v>
      </c>
      <c r="AU194" s="245" t="s">
        <v>81</v>
      </c>
      <c r="AV194" s="14" t="s">
        <v>79</v>
      </c>
      <c r="AW194" s="14" t="s">
        <v>33</v>
      </c>
      <c r="AX194" s="14" t="s">
        <v>72</v>
      </c>
      <c r="AY194" s="245" t="s">
        <v>143</v>
      </c>
    </row>
    <row r="195" s="13" customFormat="1">
      <c r="A195" s="13"/>
      <c r="B195" s="224"/>
      <c r="C195" s="225"/>
      <c r="D195" s="226" t="s">
        <v>154</v>
      </c>
      <c r="E195" s="227" t="s">
        <v>19</v>
      </c>
      <c r="F195" s="228" t="s">
        <v>199</v>
      </c>
      <c r="G195" s="225"/>
      <c r="H195" s="229">
        <v>96.480000000000004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154</v>
      </c>
      <c r="AU195" s="235" t="s">
        <v>81</v>
      </c>
      <c r="AV195" s="13" t="s">
        <v>81</v>
      </c>
      <c r="AW195" s="13" t="s">
        <v>33</v>
      </c>
      <c r="AX195" s="13" t="s">
        <v>72</v>
      </c>
      <c r="AY195" s="235" t="s">
        <v>143</v>
      </c>
    </row>
    <row r="196" s="13" customFormat="1">
      <c r="A196" s="13"/>
      <c r="B196" s="224"/>
      <c r="C196" s="225"/>
      <c r="D196" s="226" t="s">
        <v>154</v>
      </c>
      <c r="E196" s="227" t="s">
        <v>19</v>
      </c>
      <c r="F196" s="228" t="s">
        <v>302</v>
      </c>
      <c r="G196" s="225"/>
      <c r="H196" s="229">
        <v>-87.328000000000003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154</v>
      </c>
      <c r="AU196" s="235" t="s">
        <v>81</v>
      </c>
      <c r="AV196" s="13" t="s">
        <v>81</v>
      </c>
      <c r="AW196" s="13" t="s">
        <v>33</v>
      </c>
      <c r="AX196" s="13" t="s">
        <v>72</v>
      </c>
      <c r="AY196" s="235" t="s">
        <v>143</v>
      </c>
    </row>
    <row r="197" s="14" customFormat="1">
      <c r="A197" s="14"/>
      <c r="B197" s="236"/>
      <c r="C197" s="237"/>
      <c r="D197" s="226" t="s">
        <v>154</v>
      </c>
      <c r="E197" s="238" t="s">
        <v>19</v>
      </c>
      <c r="F197" s="239" t="s">
        <v>191</v>
      </c>
      <c r="G197" s="237"/>
      <c r="H197" s="238" t="s">
        <v>19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154</v>
      </c>
      <c r="AU197" s="245" t="s">
        <v>81</v>
      </c>
      <c r="AV197" s="14" t="s">
        <v>79</v>
      </c>
      <c r="AW197" s="14" t="s">
        <v>33</v>
      </c>
      <c r="AX197" s="14" t="s">
        <v>72</v>
      </c>
      <c r="AY197" s="245" t="s">
        <v>143</v>
      </c>
    </row>
    <row r="198" s="13" customFormat="1">
      <c r="A198" s="13"/>
      <c r="B198" s="224"/>
      <c r="C198" s="225"/>
      <c r="D198" s="226" t="s">
        <v>154</v>
      </c>
      <c r="E198" s="227" t="s">
        <v>19</v>
      </c>
      <c r="F198" s="228" t="s">
        <v>192</v>
      </c>
      <c r="G198" s="225"/>
      <c r="H198" s="229">
        <v>10.5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154</v>
      </c>
      <c r="AU198" s="235" t="s">
        <v>81</v>
      </c>
      <c r="AV198" s="13" t="s">
        <v>81</v>
      </c>
      <c r="AW198" s="13" t="s">
        <v>33</v>
      </c>
      <c r="AX198" s="13" t="s">
        <v>72</v>
      </c>
      <c r="AY198" s="235" t="s">
        <v>143</v>
      </c>
    </row>
    <row r="199" s="13" customFormat="1">
      <c r="A199" s="13"/>
      <c r="B199" s="224"/>
      <c r="C199" s="225"/>
      <c r="D199" s="226" t="s">
        <v>154</v>
      </c>
      <c r="E199" s="227" t="s">
        <v>19</v>
      </c>
      <c r="F199" s="228" t="s">
        <v>303</v>
      </c>
      <c r="G199" s="225"/>
      <c r="H199" s="229">
        <v>-9.2400000000000002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154</v>
      </c>
      <c r="AU199" s="235" t="s">
        <v>81</v>
      </c>
      <c r="AV199" s="13" t="s">
        <v>81</v>
      </c>
      <c r="AW199" s="13" t="s">
        <v>33</v>
      </c>
      <c r="AX199" s="13" t="s">
        <v>72</v>
      </c>
      <c r="AY199" s="235" t="s">
        <v>143</v>
      </c>
    </row>
    <row r="200" s="2" customFormat="1" ht="37.8" customHeight="1">
      <c r="A200" s="40"/>
      <c r="B200" s="41"/>
      <c r="C200" s="206" t="s">
        <v>304</v>
      </c>
      <c r="D200" s="206" t="s">
        <v>145</v>
      </c>
      <c r="E200" s="207" t="s">
        <v>305</v>
      </c>
      <c r="F200" s="208" t="s">
        <v>306</v>
      </c>
      <c r="G200" s="209" t="s">
        <v>188</v>
      </c>
      <c r="H200" s="210">
        <v>0.92400000000000004</v>
      </c>
      <c r="I200" s="211"/>
      <c r="J200" s="212">
        <f>ROUND(I200*H200,2)</f>
        <v>0</v>
      </c>
      <c r="K200" s="208" t="s">
        <v>149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150</v>
      </c>
      <c r="AT200" s="217" t="s">
        <v>145</v>
      </c>
      <c r="AU200" s="217" t="s">
        <v>81</v>
      </c>
      <c r="AY200" s="19" t="s">
        <v>143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150</v>
      </c>
      <c r="BM200" s="217" t="s">
        <v>307</v>
      </c>
    </row>
    <row r="201" s="2" customFormat="1">
      <c r="A201" s="40"/>
      <c r="B201" s="41"/>
      <c r="C201" s="42"/>
      <c r="D201" s="219" t="s">
        <v>152</v>
      </c>
      <c r="E201" s="42"/>
      <c r="F201" s="220" t="s">
        <v>308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152</v>
      </c>
      <c r="AU201" s="19" t="s">
        <v>81</v>
      </c>
    </row>
    <row r="202" s="13" customFormat="1">
      <c r="A202" s="13"/>
      <c r="B202" s="224"/>
      <c r="C202" s="225"/>
      <c r="D202" s="226" t="s">
        <v>154</v>
      </c>
      <c r="E202" s="227" t="s">
        <v>19</v>
      </c>
      <c r="F202" s="228" t="s">
        <v>309</v>
      </c>
      <c r="G202" s="225"/>
      <c r="H202" s="229">
        <v>0.92400000000000004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154</v>
      </c>
      <c r="AU202" s="235" t="s">
        <v>81</v>
      </c>
      <c r="AV202" s="13" t="s">
        <v>81</v>
      </c>
      <c r="AW202" s="13" t="s">
        <v>33</v>
      </c>
      <c r="AX202" s="13" t="s">
        <v>72</v>
      </c>
      <c r="AY202" s="235" t="s">
        <v>143</v>
      </c>
    </row>
    <row r="203" s="2" customFormat="1" ht="16.5" customHeight="1">
      <c r="A203" s="40"/>
      <c r="B203" s="41"/>
      <c r="C203" s="246" t="s">
        <v>310</v>
      </c>
      <c r="D203" s="246" t="s">
        <v>311</v>
      </c>
      <c r="E203" s="247" t="s">
        <v>312</v>
      </c>
      <c r="F203" s="248" t="s">
        <v>313</v>
      </c>
      <c r="G203" s="249" t="s">
        <v>292</v>
      </c>
      <c r="H203" s="250">
        <v>1.8480000000000001</v>
      </c>
      <c r="I203" s="251"/>
      <c r="J203" s="252">
        <f>ROUND(I203*H203,2)</f>
        <v>0</v>
      </c>
      <c r="K203" s="248" t="s">
        <v>149</v>
      </c>
      <c r="L203" s="253"/>
      <c r="M203" s="254" t="s">
        <v>19</v>
      </c>
      <c r="N203" s="255" t="s">
        <v>43</v>
      </c>
      <c r="O203" s="86"/>
      <c r="P203" s="215">
        <f>O203*H203</f>
        <v>0</v>
      </c>
      <c r="Q203" s="215">
        <v>1</v>
      </c>
      <c r="R203" s="215">
        <f>Q203*H203</f>
        <v>1.8480000000000001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193</v>
      </c>
      <c r="AT203" s="217" t="s">
        <v>311</v>
      </c>
      <c r="AU203" s="217" t="s">
        <v>81</v>
      </c>
      <c r="AY203" s="19" t="s">
        <v>143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150</v>
      </c>
      <c r="BM203" s="217" t="s">
        <v>314</v>
      </c>
    </row>
    <row r="204" s="13" customFormat="1">
      <c r="A204" s="13"/>
      <c r="B204" s="224"/>
      <c r="C204" s="225"/>
      <c r="D204" s="226" t="s">
        <v>154</v>
      </c>
      <c r="E204" s="225"/>
      <c r="F204" s="228" t="s">
        <v>315</v>
      </c>
      <c r="G204" s="225"/>
      <c r="H204" s="229">
        <v>1.8480000000000001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154</v>
      </c>
      <c r="AU204" s="235" t="s">
        <v>81</v>
      </c>
      <c r="AV204" s="13" t="s">
        <v>81</v>
      </c>
      <c r="AW204" s="13" t="s">
        <v>4</v>
      </c>
      <c r="AX204" s="13" t="s">
        <v>79</v>
      </c>
      <c r="AY204" s="235" t="s">
        <v>143</v>
      </c>
    </row>
    <row r="205" s="2" customFormat="1" ht="21.75" customHeight="1">
      <c r="A205" s="40"/>
      <c r="B205" s="41"/>
      <c r="C205" s="206" t="s">
        <v>316</v>
      </c>
      <c r="D205" s="206" t="s">
        <v>145</v>
      </c>
      <c r="E205" s="207" t="s">
        <v>317</v>
      </c>
      <c r="F205" s="208" t="s">
        <v>318</v>
      </c>
      <c r="G205" s="209" t="s">
        <v>148</v>
      </c>
      <c r="H205" s="210">
        <v>82.5</v>
      </c>
      <c r="I205" s="211"/>
      <c r="J205" s="212">
        <f>ROUND(I205*H205,2)</f>
        <v>0</v>
      </c>
      <c r="K205" s="208" t="s">
        <v>149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150</v>
      </c>
      <c r="AT205" s="217" t="s">
        <v>145</v>
      </c>
      <c r="AU205" s="217" t="s">
        <v>81</v>
      </c>
      <c r="AY205" s="19" t="s">
        <v>143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150</v>
      </c>
      <c r="BM205" s="217" t="s">
        <v>319</v>
      </c>
    </row>
    <row r="206" s="2" customFormat="1">
      <c r="A206" s="40"/>
      <c r="B206" s="41"/>
      <c r="C206" s="42"/>
      <c r="D206" s="219" t="s">
        <v>152</v>
      </c>
      <c r="E206" s="42"/>
      <c r="F206" s="220" t="s">
        <v>320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152</v>
      </c>
      <c r="AU206" s="19" t="s">
        <v>81</v>
      </c>
    </row>
    <row r="207" s="13" customFormat="1">
      <c r="A207" s="13"/>
      <c r="B207" s="224"/>
      <c r="C207" s="225"/>
      <c r="D207" s="226" t="s">
        <v>154</v>
      </c>
      <c r="E207" s="227" t="s">
        <v>19</v>
      </c>
      <c r="F207" s="228" t="s">
        <v>321</v>
      </c>
      <c r="G207" s="225"/>
      <c r="H207" s="229">
        <v>82.5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154</v>
      </c>
      <c r="AU207" s="235" t="s">
        <v>81</v>
      </c>
      <c r="AV207" s="13" t="s">
        <v>81</v>
      </c>
      <c r="AW207" s="13" t="s">
        <v>33</v>
      </c>
      <c r="AX207" s="13" t="s">
        <v>72</v>
      </c>
      <c r="AY207" s="235" t="s">
        <v>143</v>
      </c>
    </row>
    <row r="208" s="12" customFormat="1" ht="22.8" customHeight="1">
      <c r="A208" s="12"/>
      <c r="B208" s="190"/>
      <c r="C208" s="191"/>
      <c r="D208" s="192" t="s">
        <v>71</v>
      </c>
      <c r="E208" s="204" t="s">
        <v>81</v>
      </c>
      <c r="F208" s="204" t="s">
        <v>322</v>
      </c>
      <c r="G208" s="191"/>
      <c r="H208" s="191"/>
      <c r="I208" s="194"/>
      <c r="J208" s="205">
        <f>BK208</f>
        <v>0</v>
      </c>
      <c r="K208" s="191"/>
      <c r="L208" s="196"/>
      <c r="M208" s="197"/>
      <c r="N208" s="198"/>
      <c r="O208" s="198"/>
      <c r="P208" s="199">
        <f>SUM(P209:P272)</f>
        <v>0</v>
      </c>
      <c r="Q208" s="198"/>
      <c r="R208" s="199">
        <f>SUM(R209:R272)</f>
        <v>107.00301331</v>
      </c>
      <c r="S208" s="198"/>
      <c r="T208" s="200">
        <f>SUM(T209:T272)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79</v>
      </c>
      <c r="AT208" s="202" t="s">
        <v>71</v>
      </c>
      <c r="AU208" s="202" t="s">
        <v>79</v>
      </c>
      <c r="AY208" s="201" t="s">
        <v>143</v>
      </c>
      <c r="BK208" s="203">
        <f>SUM(BK209:BK272)</f>
        <v>0</v>
      </c>
    </row>
    <row r="209" s="2" customFormat="1" ht="21.75" customHeight="1">
      <c r="A209" s="40"/>
      <c r="B209" s="41"/>
      <c r="C209" s="206" t="s">
        <v>323</v>
      </c>
      <c r="D209" s="206" t="s">
        <v>145</v>
      </c>
      <c r="E209" s="207" t="s">
        <v>324</v>
      </c>
      <c r="F209" s="208" t="s">
        <v>325</v>
      </c>
      <c r="G209" s="209" t="s">
        <v>188</v>
      </c>
      <c r="H209" s="210">
        <v>11.02</v>
      </c>
      <c r="I209" s="211"/>
      <c r="J209" s="212">
        <f>ROUND(I209*H209,2)</f>
        <v>0</v>
      </c>
      <c r="K209" s="208" t="s">
        <v>149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2.5018699999999998</v>
      </c>
      <c r="R209" s="215">
        <f>Q209*H209</f>
        <v>27.570607399999997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150</v>
      </c>
      <c r="AT209" s="217" t="s">
        <v>145</v>
      </c>
      <c r="AU209" s="217" t="s">
        <v>81</v>
      </c>
      <c r="AY209" s="19" t="s">
        <v>143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150</v>
      </c>
      <c r="BM209" s="217" t="s">
        <v>326</v>
      </c>
    </row>
    <row r="210" s="2" customFormat="1">
      <c r="A210" s="40"/>
      <c r="B210" s="41"/>
      <c r="C210" s="42"/>
      <c r="D210" s="219" t="s">
        <v>152</v>
      </c>
      <c r="E210" s="42"/>
      <c r="F210" s="220" t="s">
        <v>327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152</v>
      </c>
      <c r="AU210" s="19" t="s">
        <v>81</v>
      </c>
    </row>
    <row r="211" s="2" customFormat="1">
      <c r="A211" s="40"/>
      <c r="B211" s="41"/>
      <c r="C211" s="42"/>
      <c r="D211" s="226" t="s">
        <v>328</v>
      </c>
      <c r="E211" s="42"/>
      <c r="F211" s="256" t="s">
        <v>329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328</v>
      </c>
      <c r="AU211" s="19" t="s">
        <v>81</v>
      </c>
    </row>
    <row r="212" s="14" customFormat="1">
      <c r="A212" s="14"/>
      <c r="B212" s="236"/>
      <c r="C212" s="237"/>
      <c r="D212" s="226" t="s">
        <v>154</v>
      </c>
      <c r="E212" s="238" t="s">
        <v>19</v>
      </c>
      <c r="F212" s="239" t="s">
        <v>330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154</v>
      </c>
      <c r="AU212" s="245" t="s">
        <v>81</v>
      </c>
      <c r="AV212" s="14" t="s">
        <v>79</v>
      </c>
      <c r="AW212" s="14" t="s">
        <v>33</v>
      </c>
      <c r="AX212" s="14" t="s">
        <v>72</v>
      </c>
      <c r="AY212" s="245" t="s">
        <v>143</v>
      </c>
    </row>
    <row r="213" s="13" customFormat="1">
      <c r="A213" s="13"/>
      <c r="B213" s="224"/>
      <c r="C213" s="225"/>
      <c r="D213" s="226" t="s">
        <v>154</v>
      </c>
      <c r="E213" s="227" t="s">
        <v>19</v>
      </c>
      <c r="F213" s="228" t="s">
        <v>331</v>
      </c>
      <c r="G213" s="225"/>
      <c r="H213" s="229">
        <v>4.0010000000000003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154</v>
      </c>
      <c r="AU213" s="235" t="s">
        <v>81</v>
      </c>
      <c r="AV213" s="13" t="s">
        <v>81</v>
      </c>
      <c r="AW213" s="13" t="s">
        <v>33</v>
      </c>
      <c r="AX213" s="13" t="s">
        <v>72</v>
      </c>
      <c r="AY213" s="235" t="s">
        <v>143</v>
      </c>
    </row>
    <row r="214" s="13" customFormat="1">
      <c r="A214" s="13"/>
      <c r="B214" s="224"/>
      <c r="C214" s="225"/>
      <c r="D214" s="226" t="s">
        <v>154</v>
      </c>
      <c r="E214" s="227" t="s">
        <v>19</v>
      </c>
      <c r="F214" s="228" t="s">
        <v>332</v>
      </c>
      <c r="G214" s="225"/>
      <c r="H214" s="229">
        <v>3.6480000000000001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154</v>
      </c>
      <c r="AU214" s="235" t="s">
        <v>81</v>
      </c>
      <c r="AV214" s="13" t="s">
        <v>81</v>
      </c>
      <c r="AW214" s="13" t="s">
        <v>33</v>
      </c>
      <c r="AX214" s="13" t="s">
        <v>72</v>
      </c>
      <c r="AY214" s="235" t="s">
        <v>143</v>
      </c>
    </row>
    <row r="215" s="13" customFormat="1">
      <c r="A215" s="13"/>
      <c r="B215" s="224"/>
      <c r="C215" s="225"/>
      <c r="D215" s="226" t="s">
        <v>154</v>
      </c>
      <c r="E215" s="227" t="s">
        <v>19</v>
      </c>
      <c r="F215" s="228" t="s">
        <v>333</v>
      </c>
      <c r="G215" s="225"/>
      <c r="H215" s="229">
        <v>1.762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154</v>
      </c>
      <c r="AU215" s="235" t="s">
        <v>81</v>
      </c>
      <c r="AV215" s="13" t="s">
        <v>81</v>
      </c>
      <c r="AW215" s="13" t="s">
        <v>33</v>
      </c>
      <c r="AX215" s="13" t="s">
        <v>72</v>
      </c>
      <c r="AY215" s="235" t="s">
        <v>143</v>
      </c>
    </row>
    <row r="216" s="13" customFormat="1">
      <c r="A216" s="13"/>
      <c r="B216" s="224"/>
      <c r="C216" s="225"/>
      <c r="D216" s="226" t="s">
        <v>154</v>
      </c>
      <c r="E216" s="227" t="s">
        <v>19</v>
      </c>
      <c r="F216" s="228" t="s">
        <v>334</v>
      </c>
      <c r="G216" s="225"/>
      <c r="H216" s="229">
        <v>1.609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154</v>
      </c>
      <c r="AU216" s="235" t="s">
        <v>81</v>
      </c>
      <c r="AV216" s="13" t="s">
        <v>81</v>
      </c>
      <c r="AW216" s="13" t="s">
        <v>33</v>
      </c>
      <c r="AX216" s="13" t="s">
        <v>72</v>
      </c>
      <c r="AY216" s="235" t="s">
        <v>143</v>
      </c>
    </row>
    <row r="217" s="2" customFormat="1" ht="16.5" customHeight="1">
      <c r="A217" s="40"/>
      <c r="B217" s="41"/>
      <c r="C217" s="206" t="s">
        <v>335</v>
      </c>
      <c r="D217" s="206" t="s">
        <v>145</v>
      </c>
      <c r="E217" s="207" t="s">
        <v>336</v>
      </c>
      <c r="F217" s="208" t="s">
        <v>337</v>
      </c>
      <c r="G217" s="209" t="s">
        <v>148</v>
      </c>
      <c r="H217" s="210">
        <v>15.118</v>
      </c>
      <c r="I217" s="211"/>
      <c r="J217" s="212">
        <f>ROUND(I217*H217,2)</f>
        <v>0</v>
      </c>
      <c r="K217" s="208" t="s">
        <v>149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0.0029399999999999999</v>
      </c>
      <c r="R217" s="215">
        <f>Q217*H217</f>
        <v>0.044446920000000001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150</v>
      </c>
      <c r="AT217" s="217" t="s">
        <v>145</v>
      </c>
      <c r="AU217" s="217" t="s">
        <v>81</v>
      </c>
      <c r="AY217" s="19" t="s">
        <v>143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79</v>
      </c>
      <c r="BK217" s="218">
        <f>ROUND(I217*H217,2)</f>
        <v>0</v>
      </c>
      <c r="BL217" s="19" t="s">
        <v>150</v>
      </c>
      <c r="BM217" s="217" t="s">
        <v>338</v>
      </c>
    </row>
    <row r="218" s="2" customFormat="1">
      <c r="A218" s="40"/>
      <c r="B218" s="41"/>
      <c r="C218" s="42"/>
      <c r="D218" s="219" t="s">
        <v>152</v>
      </c>
      <c r="E218" s="42"/>
      <c r="F218" s="220" t="s">
        <v>339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152</v>
      </c>
      <c r="AU218" s="19" t="s">
        <v>81</v>
      </c>
    </row>
    <row r="219" s="14" customFormat="1">
      <c r="A219" s="14"/>
      <c r="B219" s="236"/>
      <c r="C219" s="237"/>
      <c r="D219" s="226" t="s">
        <v>154</v>
      </c>
      <c r="E219" s="238" t="s">
        <v>19</v>
      </c>
      <c r="F219" s="239" t="s">
        <v>330</v>
      </c>
      <c r="G219" s="237"/>
      <c r="H219" s="238" t="s">
        <v>19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154</v>
      </c>
      <c r="AU219" s="245" t="s">
        <v>81</v>
      </c>
      <c r="AV219" s="14" t="s">
        <v>79</v>
      </c>
      <c r="AW219" s="14" t="s">
        <v>33</v>
      </c>
      <c r="AX219" s="14" t="s">
        <v>72</v>
      </c>
      <c r="AY219" s="245" t="s">
        <v>143</v>
      </c>
    </row>
    <row r="220" s="13" customFormat="1">
      <c r="A220" s="13"/>
      <c r="B220" s="224"/>
      <c r="C220" s="225"/>
      <c r="D220" s="226" t="s">
        <v>154</v>
      </c>
      <c r="E220" s="227" t="s">
        <v>19</v>
      </c>
      <c r="F220" s="228" t="s">
        <v>340</v>
      </c>
      <c r="G220" s="225"/>
      <c r="H220" s="229">
        <v>5.0519999999999996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154</v>
      </c>
      <c r="AU220" s="235" t="s">
        <v>81</v>
      </c>
      <c r="AV220" s="13" t="s">
        <v>81</v>
      </c>
      <c r="AW220" s="13" t="s">
        <v>33</v>
      </c>
      <c r="AX220" s="13" t="s">
        <v>72</v>
      </c>
      <c r="AY220" s="235" t="s">
        <v>143</v>
      </c>
    </row>
    <row r="221" s="13" customFormat="1">
      <c r="A221" s="13"/>
      <c r="B221" s="224"/>
      <c r="C221" s="225"/>
      <c r="D221" s="226" t="s">
        <v>154</v>
      </c>
      <c r="E221" s="227" t="s">
        <v>19</v>
      </c>
      <c r="F221" s="228" t="s">
        <v>341</v>
      </c>
      <c r="G221" s="225"/>
      <c r="H221" s="229">
        <v>4.7999999999999998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154</v>
      </c>
      <c r="AU221" s="235" t="s">
        <v>81</v>
      </c>
      <c r="AV221" s="13" t="s">
        <v>81</v>
      </c>
      <c r="AW221" s="13" t="s">
        <v>33</v>
      </c>
      <c r="AX221" s="13" t="s">
        <v>72</v>
      </c>
      <c r="AY221" s="235" t="s">
        <v>143</v>
      </c>
    </row>
    <row r="222" s="13" customFormat="1">
      <c r="A222" s="13"/>
      <c r="B222" s="224"/>
      <c r="C222" s="225"/>
      <c r="D222" s="226" t="s">
        <v>154</v>
      </c>
      <c r="E222" s="227" t="s">
        <v>19</v>
      </c>
      <c r="F222" s="228" t="s">
        <v>342</v>
      </c>
      <c r="G222" s="225"/>
      <c r="H222" s="229">
        <v>2.6829999999999998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154</v>
      </c>
      <c r="AU222" s="235" t="s">
        <v>81</v>
      </c>
      <c r="AV222" s="13" t="s">
        <v>81</v>
      </c>
      <c r="AW222" s="13" t="s">
        <v>33</v>
      </c>
      <c r="AX222" s="13" t="s">
        <v>72</v>
      </c>
      <c r="AY222" s="235" t="s">
        <v>143</v>
      </c>
    </row>
    <row r="223" s="13" customFormat="1">
      <c r="A223" s="13"/>
      <c r="B223" s="224"/>
      <c r="C223" s="225"/>
      <c r="D223" s="226" t="s">
        <v>154</v>
      </c>
      <c r="E223" s="227" t="s">
        <v>19</v>
      </c>
      <c r="F223" s="228" t="s">
        <v>343</v>
      </c>
      <c r="G223" s="225"/>
      <c r="H223" s="229">
        <v>2.5830000000000002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154</v>
      </c>
      <c r="AU223" s="235" t="s">
        <v>81</v>
      </c>
      <c r="AV223" s="13" t="s">
        <v>81</v>
      </c>
      <c r="AW223" s="13" t="s">
        <v>33</v>
      </c>
      <c r="AX223" s="13" t="s">
        <v>72</v>
      </c>
      <c r="AY223" s="235" t="s">
        <v>143</v>
      </c>
    </row>
    <row r="224" s="2" customFormat="1" ht="16.5" customHeight="1">
      <c r="A224" s="40"/>
      <c r="B224" s="41"/>
      <c r="C224" s="206" t="s">
        <v>344</v>
      </c>
      <c r="D224" s="206" t="s">
        <v>145</v>
      </c>
      <c r="E224" s="207" t="s">
        <v>345</v>
      </c>
      <c r="F224" s="208" t="s">
        <v>346</v>
      </c>
      <c r="G224" s="209" t="s">
        <v>148</v>
      </c>
      <c r="H224" s="210">
        <v>15.118</v>
      </c>
      <c r="I224" s="211"/>
      <c r="J224" s="212">
        <f>ROUND(I224*H224,2)</f>
        <v>0</v>
      </c>
      <c r="K224" s="208" t="s">
        <v>149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150</v>
      </c>
      <c r="AT224" s="217" t="s">
        <v>145</v>
      </c>
      <c r="AU224" s="217" t="s">
        <v>81</v>
      </c>
      <c r="AY224" s="19" t="s">
        <v>143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79</v>
      </c>
      <c r="BK224" s="218">
        <f>ROUND(I224*H224,2)</f>
        <v>0</v>
      </c>
      <c r="BL224" s="19" t="s">
        <v>150</v>
      </c>
      <c r="BM224" s="217" t="s">
        <v>347</v>
      </c>
    </row>
    <row r="225" s="2" customFormat="1">
      <c r="A225" s="40"/>
      <c r="B225" s="41"/>
      <c r="C225" s="42"/>
      <c r="D225" s="219" t="s">
        <v>152</v>
      </c>
      <c r="E225" s="42"/>
      <c r="F225" s="220" t="s">
        <v>348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152</v>
      </c>
      <c r="AU225" s="19" t="s">
        <v>81</v>
      </c>
    </row>
    <row r="226" s="2" customFormat="1" ht="16.5" customHeight="1">
      <c r="A226" s="40"/>
      <c r="B226" s="41"/>
      <c r="C226" s="206" t="s">
        <v>349</v>
      </c>
      <c r="D226" s="206" t="s">
        <v>145</v>
      </c>
      <c r="E226" s="207" t="s">
        <v>350</v>
      </c>
      <c r="F226" s="208" t="s">
        <v>351</v>
      </c>
      <c r="G226" s="209" t="s">
        <v>292</v>
      </c>
      <c r="H226" s="210">
        <v>0.85499999999999998</v>
      </c>
      <c r="I226" s="211"/>
      <c r="J226" s="212">
        <f>ROUND(I226*H226,2)</f>
        <v>0</v>
      </c>
      <c r="K226" s="208" t="s">
        <v>149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1.0606199999999999</v>
      </c>
      <c r="R226" s="215">
        <f>Q226*H226</f>
        <v>0.90683009999999986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150</v>
      </c>
      <c r="AT226" s="217" t="s">
        <v>145</v>
      </c>
      <c r="AU226" s="217" t="s">
        <v>81</v>
      </c>
      <c r="AY226" s="19" t="s">
        <v>143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150</v>
      </c>
      <c r="BM226" s="217" t="s">
        <v>352</v>
      </c>
    </row>
    <row r="227" s="2" customFormat="1">
      <c r="A227" s="40"/>
      <c r="B227" s="41"/>
      <c r="C227" s="42"/>
      <c r="D227" s="219" t="s">
        <v>152</v>
      </c>
      <c r="E227" s="42"/>
      <c r="F227" s="220" t="s">
        <v>353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152</v>
      </c>
      <c r="AU227" s="19" t="s">
        <v>81</v>
      </c>
    </row>
    <row r="228" s="14" customFormat="1">
      <c r="A228" s="14"/>
      <c r="B228" s="236"/>
      <c r="C228" s="237"/>
      <c r="D228" s="226" t="s">
        <v>154</v>
      </c>
      <c r="E228" s="238" t="s">
        <v>19</v>
      </c>
      <c r="F228" s="239" t="s">
        <v>354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154</v>
      </c>
      <c r="AU228" s="245" t="s">
        <v>81</v>
      </c>
      <c r="AV228" s="14" t="s">
        <v>79</v>
      </c>
      <c r="AW228" s="14" t="s">
        <v>33</v>
      </c>
      <c r="AX228" s="14" t="s">
        <v>72</v>
      </c>
      <c r="AY228" s="245" t="s">
        <v>143</v>
      </c>
    </row>
    <row r="229" s="13" customFormat="1">
      <c r="A229" s="13"/>
      <c r="B229" s="224"/>
      <c r="C229" s="225"/>
      <c r="D229" s="226" t="s">
        <v>154</v>
      </c>
      <c r="E229" s="227" t="s">
        <v>19</v>
      </c>
      <c r="F229" s="228" t="s">
        <v>355</v>
      </c>
      <c r="G229" s="225"/>
      <c r="H229" s="229">
        <v>0.85499999999999998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154</v>
      </c>
      <c r="AU229" s="235" t="s">
        <v>81</v>
      </c>
      <c r="AV229" s="13" t="s">
        <v>81</v>
      </c>
      <c r="AW229" s="13" t="s">
        <v>33</v>
      </c>
      <c r="AX229" s="13" t="s">
        <v>72</v>
      </c>
      <c r="AY229" s="235" t="s">
        <v>143</v>
      </c>
    </row>
    <row r="230" s="2" customFormat="1" ht="16.5" customHeight="1">
      <c r="A230" s="40"/>
      <c r="B230" s="41"/>
      <c r="C230" s="206" t="s">
        <v>356</v>
      </c>
      <c r="D230" s="206" t="s">
        <v>145</v>
      </c>
      <c r="E230" s="207" t="s">
        <v>357</v>
      </c>
      <c r="F230" s="208" t="s">
        <v>358</v>
      </c>
      <c r="G230" s="209" t="s">
        <v>292</v>
      </c>
      <c r="H230" s="210">
        <v>1.1879999999999999</v>
      </c>
      <c r="I230" s="211"/>
      <c r="J230" s="212">
        <f>ROUND(I230*H230,2)</f>
        <v>0</v>
      </c>
      <c r="K230" s="208" t="s">
        <v>149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1.06277</v>
      </c>
      <c r="R230" s="215">
        <f>Q230*H230</f>
        <v>1.26257076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150</v>
      </c>
      <c r="AT230" s="217" t="s">
        <v>145</v>
      </c>
      <c r="AU230" s="217" t="s">
        <v>81</v>
      </c>
      <c r="AY230" s="19" t="s">
        <v>143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150</v>
      </c>
      <c r="BM230" s="217" t="s">
        <v>359</v>
      </c>
    </row>
    <row r="231" s="2" customFormat="1">
      <c r="A231" s="40"/>
      <c r="B231" s="41"/>
      <c r="C231" s="42"/>
      <c r="D231" s="219" t="s">
        <v>152</v>
      </c>
      <c r="E231" s="42"/>
      <c r="F231" s="220" t="s">
        <v>360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152</v>
      </c>
      <c r="AU231" s="19" t="s">
        <v>81</v>
      </c>
    </row>
    <row r="232" s="14" customFormat="1">
      <c r="A232" s="14"/>
      <c r="B232" s="236"/>
      <c r="C232" s="237"/>
      <c r="D232" s="226" t="s">
        <v>154</v>
      </c>
      <c r="E232" s="238" t="s">
        <v>19</v>
      </c>
      <c r="F232" s="239" t="s">
        <v>354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154</v>
      </c>
      <c r="AU232" s="245" t="s">
        <v>81</v>
      </c>
      <c r="AV232" s="14" t="s">
        <v>79</v>
      </c>
      <c r="AW232" s="14" t="s">
        <v>33</v>
      </c>
      <c r="AX232" s="14" t="s">
        <v>72</v>
      </c>
      <c r="AY232" s="245" t="s">
        <v>143</v>
      </c>
    </row>
    <row r="233" s="13" customFormat="1">
      <c r="A233" s="13"/>
      <c r="B233" s="224"/>
      <c r="C233" s="225"/>
      <c r="D233" s="226" t="s">
        <v>154</v>
      </c>
      <c r="E233" s="227" t="s">
        <v>19</v>
      </c>
      <c r="F233" s="228" t="s">
        <v>361</v>
      </c>
      <c r="G233" s="225"/>
      <c r="H233" s="229">
        <v>1.1879999999999999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154</v>
      </c>
      <c r="AU233" s="235" t="s">
        <v>81</v>
      </c>
      <c r="AV233" s="13" t="s">
        <v>81</v>
      </c>
      <c r="AW233" s="13" t="s">
        <v>33</v>
      </c>
      <c r="AX233" s="13" t="s">
        <v>72</v>
      </c>
      <c r="AY233" s="235" t="s">
        <v>143</v>
      </c>
    </row>
    <row r="234" s="2" customFormat="1" ht="16.5" customHeight="1">
      <c r="A234" s="40"/>
      <c r="B234" s="41"/>
      <c r="C234" s="206" t="s">
        <v>362</v>
      </c>
      <c r="D234" s="206" t="s">
        <v>145</v>
      </c>
      <c r="E234" s="207" t="s">
        <v>363</v>
      </c>
      <c r="F234" s="208" t="s">
        <v>364</v>
      </c>
      <c r="G234" s="209" t="s">
        <v>188</v>
      </c>
      <c r="H234" s="210">
        <v>0.28799999999999998</v>
      </c>
      <c r="I234" s="211"/>
      <c r="J234" s="212">
        <f>ROUND(I234*H234,2)</f>
        <v>0</v>
      </c>
      <c r="K234" s="208" t="s">
        <v>149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2.5018699999999998</v>
      </c>
      <c r="R234" s="215">
        <f>Q234*H234</f>
        <v>0.72053855999999994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150</v>
      </c>
      <c r="AT234" s="217" t="s">
        <v>145</v>
      </c>
      <c r="AU234" s="217" t="s">
        <v>81</v>
      </c>
      <c r="AY234" s="19" t="s">
        <v>143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79</v>
      </c>
      <c r="BK234" s="218">
        <f>ROUND(I234*H234,2)</f>
        <v>0</v>
      </c>
      <c r="BL234" s="19" t="s">
        <v>150</v>
      </c>
      <c r="BM234" s="217" t="s">
        <v>365</v>
      </c>
    </row>
    <row r="235" s="2" customFormat="1">
      <c r="A235" s="40"/>
      <c r="B235" s="41"/>
      <c r="C235" s="42"/>
      <c r="D235" s="219" t="s">
        <v>152</v>
      </c>
      <c r="E235" s="42"/>
      <c r="F235" s="220" t="s">
        <v>366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152</v>
      </c>
      <c r="AU235" s="19" t="s">
        <v>81</v>
      </c>
    </row>
    <row r="236" s="14" customFormat="1">
      <c r="A236" s="14"/>
      <c r="B236" s="236"/>
      <c r="C236" s="237"/>
      <c r="D236" s="226" t="s">
        <v>154</v>
      </c>
      <c r="E236" s="238" t="s">
        <v>19</v>
      </c>
      <c r="F236" s="239" t="s">
        <v>367</v>
      </c>
      <c r="G236" s="237"/>
      <c r="H236" s="238" t="s">
        <v>19</v>
      </c>
      <c r="I236" s="240"/>
      <c r="J236" s="237"/>
      <c r="K236" s="237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154</v>
      </c>
      <c r="AU236" s="245" t="s">
        <v>81</v>
      </c>
      <c r="AV236" s="14" t="s">
        <v>79</v>
      </c>
      <c r="AW236" s="14" t="s">
        <v>33</v>
      </c>
      <c r="AX236" s="14" t="s">
        <v>72</v>
      </c>
      <c r="AY236" s="245" t="s">
        <v>143</v>
      </c>
    </row>
    <row r="237" s="13" customFormat="1">
      <c r="A237" s="13"/>
      <c r="B237" s="224"/>
      <c r="C237" s="225"/>
      <c r="D237" s="226" t="s">
        <v>154</v>
      </c>
      <c r="E237" s="227" t="s">
        <v>19</v>
      </c>
      <c r="F237" s="228" t="s">
        <v>368</v>
      </c>
      <c r="G237" s="225"/>
      <c r="H237" s="229">
        <v>0.14399999999999999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154</v>
      </c>
      <c r="AU237" s="235" t="s">
        <v>81</v>
      </c>
      <c r="AV237" s="13" t="s">
        <v>81</v>
      </c>
      <c r="AW237" s="13" t="s">
        <v>33</v>
      </c>
      <c r="AX237" s="13" t="s">
        <v>72</v>
      </c>
      <c r="AY237" s="235" t="s">
        <v>143</v>
      </c>
    </row>
    <row r="238" s="14" customFormat="1">
      <c r="A238" s="14"/>
      <c r="B238" s="236"/>
      <c r="C238" s="237"/>
      <c r="D238" s="226" t="s">
        <v>154</v>
      </c>
      <c r="E238" s="238" t="s">
        <v>19</v>
      </c>
      <c r="F238" s="239" t="s">
        <v>369</v>
      </c>
      <c r="G238" s="237"/>
      <c r="H238" s="238" t="s">
        <v>19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154</v>
      </c>
      <c r="AU238" s="245" t="s">
        <v>81</v>
      </c>
      <c r="AV238" s="14" t="s">
        <v>79</v>
      </c>
      <c r="AW238" s="14" t="s">
        <v>33</v>
      </c>
      <c r="AX238" s="14" t="s">
        <v>72</v>
      </c>
      <c r="AY238" s="245" t="s">
        <v>143</v>
      </c>
    </row>
    <row r="239" s="13" customFormat="1">
      <c r="A239" s="13"/>
      <c r="B239" s="224"/>
      <c r="C239" s="225"/>
      <c r="D239" s="226" t="s">
        <v>154</v>
      </c>
      <c r="E239" s="227" t="s">
        <v>19</v>
      </c>
      <c r="F239" s="228" t="s">
        <v>368</v>
      </c>
      <c r="G239" s="225"/>
      <c r="H239" s="229">
        <v>0.14399999999999999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154</v>
      </c>
      <c r="AU239" s="235" t="s">
        <v>81</v>
      </c>
      <c r="AV239" s="13" t="s">
        <v>81</v>
      </c>
      <c r="AW239" s="13" t="s">
        <v>33</v>
      </c>
      <c r="AX239" s="13" t="s">
        <v>72</v>
      </c>
      <c r="AY239" s="235" t="s">
        <v>143</v>
      </c>
    </row>
    <row r="240" s="2" customFormat="1" ht="16.5" customHeight="1">
      <c r="A240" s="40"/>
      <c r="B240" s="41"/>
      <c r="C240" s="206" t="s">
        <v>370</v>
      </c>
      <c r="D240" s="206" t="s">
        <v>145</v>
      </c>
      <c r="E240" s="207" t="s">
        <v>371</v>
      </c>
      <c r="F240" s="208" t="s">
        <v>372</v>
      </c>
      <c r="G240" s="209" t="s">
        <v>148</v>
      </c>
      <c r="H240" s="210">
        <v>3.8399999999999999</v>
      </c>
      <c r="I240" s="211"/>
      <c r="J240" s="212">
        <f>ROUND(I240*H240,2)</f>
        <v>0</v>
      </c>
      <c r="K240" s="208" t="s">
        <v>149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0.00264</v>
      </c>
      <c r="R240" s="215">
        <f>Q240*H240</f>
        <v>0.0101376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150</v>
      </c>
      <c r="AT240" s="217" t="s">
        <v>145</v>
      </c>
      <c r="AU240" s="217" t="s">
        <v>81</v>
      </c>
      <c r="AY240" s="19" t="s">
        <v>143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79</v>
      </c>
      <c r="BK240" s="218">
        <f>ROUND(I240*H240,2)</f>
        <v>0</v>
      </c>
      <c r="BL240" s="19" t="s">
        <v>150</v>
      </c>
      <c r="BM240" s="217" t="s">
        <v>373</v>
      </c>
    </row>
    <row r="241" s="2" customFormat="1">
      <c r="A241" s="40"/>
      <c r="B241" s="41"/>
      <c r="C241" s="42"/>
      <c r="D241" s="219" t="s">
        <v>152</v>
      </c>
      <c r="E241" s="42"/>
      <c r="F241" s="220" t="s">
        <v>374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152</v>
      </c>
      <c r="AU241" s="19" t="s">
        <v>81</v>
      </c>
    </row>
    <row r="242" s="14" customFormat="1">
      <c r="A242" s="14"/>
      <c r="B242" s="236"/>
      <c r="C242" s="237"/>
      <c r="D242" s="226" t="s">
        <v>154</v>
      </c>
      <c r="E242" s="238" t="s">
        <v>19</v>
      </c>
      <c r="F242" s="239" t="s">
        <v>367</v>
      </c>
      <c r="G242" s="237"/>
      <c r="H242" s="238" t="s">
        <v>19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154</v>
      </c>
      <c r="AU242" s="245" t="s">
        <v>81</v>
      </c>
      <c r="AV242" s="14" t="s">
        <v>79</v>
      </c>
      <c r="AW242" s="14" t="s">
        <v>33</v>
      </c>
      <c r="AX242" s="14" t="s">
        <v>72</v>
      </c>
      <c r="AY242" s="245" t="s">
        <v>143</v>
      </c>
    </row>
    <row r="243" s="13" customFormat="1">
      <c r="A243" s="13"/>
      <c r="B243" s="224"/>
      <c r="C243" s="225"/>
      <c r="D243" s="226" t="s">
        <v>154</v>
      </c>
      <c r="E243" s="227" t="s">
        <v>19</v>
      </c>
      <c r="F243" s="228" t="s">
        <v>375</v>
      </c>
      <c r="G243" s="225"/>
      <c r="H243" s="229">
        <v>1.9199999999999999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154</v>
      </c>
      <c r="AU243" s="235" t="s">
        <v>81</v>
      </c>
      <c r="AV243" s="13" t="s">
        <v>81</v>
      </c>
      <c r="AW243" s="13" t="s">
        <v>33</v>
      </c>
      <c r="AX243" s="13" t="s">
        <v>72</v>
      </c>
      <c r="AY243" s="235" t="s">
        <v>143</v>
      </c>
    </row>
    <row r="244" s="14" customFormat="1">
      <c r="A244" s="14"/>
      <c r="B244" s="236"/>
      <c r="C244" s="237"/>
      <c r="D244" s="226" t="s">
        <v>154</v>
      </c>
      <c r="E244" s="238" t="s">
        <v>19</v>
      </c>
      <c r="F244" s="239" t="s">
        <v>369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154</v>
      </c>
      <c r="AU244" s="245" t="s">
        <v>81</v>
      </c>
      <c r="AV244" s="14" t="s">
        <v>79</v>
      </c>
      <c r="AW244" s="14" t="s">
        <v>33</v>
      </c>
      <c r="AX244" s="14" t="s">
        <v>72</v>
      </c>
      <c r="AY244" s="245" t="s">
        <v>143</v>
      </c>
    </row>
    <row r="245" s="13" customFormat="1">
      <c r="A245" s="13"/>
      <c r="B245" s="224"/>
      <c r="C245" s="225"/>
      <c r="D245" s="226" t="s">
        <v>154</v>
      </c>
      <c r="E245" s="227" t="s">
        <v>19</v>
      </c>
      <c r="F245" s="228" t="s">
        <v>375</v>
      </c>
      <c r="G245" s="225"/>
      <c r="H245" s="229">
        <v>1.9199999999999999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154</v>
      </c>
      <c r="AU245" s="235" t="s">
        <v>81</v>
      </c>
      <c r="AV245" s="13" t="s">
        <v>81</v>
      </c>
      <c r="AW245" s="13" t="s">
        <v>33</v>
      </c>
      <c r="AX245" s="13" t="s">
        <v>72</v>
      </c>
      <c r="AY245" s="235" t="s">
        <v>143</v>
      </c>
    </row>
    <row r="246" s="2" customFormat="1" ht="16.5" customHeight="1">
      <c r="A246" s="40"/>
      <c r="B246" s="41"/>
      <c r="C246" s="206" t="s">
        <v>376</v>
      </c>
      <c r="D246" s="206" t="s">
        <v>145</v>
      </c>
      <c r="E246" s="207" t="s">
        <v>377</v>
      </c>
      <c r="F246" s="208" t="s">
        <v>378</v>
      </c>
      <c r="G246" s="209" t="s">
        <v>148</v>
      </c>
      <c r="H246" s="210">
        <v>3.8399999999999999</v>
      </c>
      <c r="I246" s="211"/>
      <c r="J246" s="212">
        <f>ROUND(I246*H246,2)</f>
        <v>0</v>
      </c>
      <c r="K246" s="208" t="s">
        <v>149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150</v>
      </c>
      <c r="AT246" s="217" t="s">
        <v>145</v>
      </c>
      <c r="AU246" s="217" t="s">
        <v>81</v>
      </c>
      <c r="AY246" s="19" t="s">
        <v>143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150</v>
      </c>
      <c r="BM246" s="217" t="s">
        <v>379</v>
      </c>
    </row>
    <row r="247" s="2" customFormat="1">
      <c r="A247" s="40"/>
      <c r="B247" s="41"/>
      <c r="C247" s="42"/>
      <c r="D247" s="219" t="s">
        <v>152</v>
      </c>
      <c r="E247" s="42"/>
      <c r="F247" s="220" t="s">
        <v>380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152</v>
      </c>
      <c r="AU247" s="19" t="s">
        <v>81</v>
      </c>
    </row>
    <row r="248" s="2" customFormat="1" ht="16.5" customHeight="1">
      <c r="A248" s="40"/>
      <c r="B248" s="41"/>
      <c r="C248" s="206" t="s">
        <v>381</v>
      </c>
      <c r="D248" s="206" t="s">
        <v>145</v>
      </c>
      <c r="E248" s="207" t="s">
        <v>382</v>
      </c>
      <c r="F248" s="208" t="s">
        <v>383</v>
      </c>
      <c r="G248" s="209" t="s">
        <v>188</v>
      </c>
      <c r="H248" s="210">
        <v>29.132999999999999</v>
      </c>
      <c r="I248" s="211"/>
      <c r="J248" s="212">
        <f>ROUND(I248*H248,2)</f>
        <v>0</v>
      </c>
      <c r="K248" s="208" t="s">
        <v>149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2.5018699999999998</v>
      </c>
      <c r="R248" s="215">
        <f>Q248*H248</f>
        <v>72.886978709999994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150</v>
      </c>
      <c r="AT248" s="217" t="s">
        <v>145</v>
      </c>
      <c r="AU248" s="217" t="s">
        <v>81</v>
      </c>
      <c r="AY248" s="19" t="s">
        <v>143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150</v>
      </c>
      <c r="BM248" s="217" t="s">
        <v>384</v>
      </c>
    </row>
    <row r="249" s="2" customFormat="1">
      <c r="A249" s="40"/>
      <c r="B249" s="41"/>
      <c r="C249" s="42"/>
      <c r="D249" s="219" t="s">
        <v>152</v>
      </c>
      <c r="E249" s="42"/>
      <c r="F249" s="220" t="s">
        <v>385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152</v>
      </c>
      <c r="AU249" s="19" t="s">
        <v>81</v>
      </c>
    </row>
    <row r="250" s="2" customFormat="1">
      <c r="A250" s="40"/>
      <c r="B250" s="41"/>
      <c r="C250" s="42"/>
      <c r="D250" s="226" t="s">
        <v>328</v>
      </c>
      <c r="E250" s="42"/>
      <c r="F250" s="256" t="s">
        <v>329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328</v>
      </c>
      <c r="AU250" s="19" t="s">
        <v>81</v>
      </c>
    </row>
    <row r="251" s="14" customFormat="1">
      <c r="A251" s="14"/>
      <c r="B251" s="236"/>
      <c r="C251" s="237"/>
      <c r="D251" s="226" t="s">
        <v>154</v>
      </c>
      <c r="E251" s="238" t="s">
        <v>19</v>
      </c>
      <c r="F251" s="239" t="s">
        <v>386</v>
      </c>
      <c r="G251" s="237"/>
      <c r="H251" s="238" t="s">
        <v>19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154</v>
      </c>
      <c r="AU251" s="245" t="s">
        <v>81</v>
      </c>
      <c r="AV251" s="14" t="s">
        <v>79</v>
      </c>
      <c r="AW251" s="14" t="s">
        <v>33</v>
      </c>
      <c r="AX251" s="14" t="s">
        <v>72</v>
      </c>
      <c r="AY251" s="245" t="s">
        <v>143</v>
      </c>
    </row>
    <row r="252" s="13" customFormat="1">
      <c r="A252" s="13"/>
      <c r="B252" s="224"/>
      <c r="C252" s="225"/>
      <c r="D252" s="226" t="s">
        <v>154</v>
      </c>
      <c r="E252" s="227" t="s">
        <v>19</v>
      </c>
      <c r="F252" s="228" t="s">
        <v>387</v>
      </c>
      <c r="G252" s="225"/>
      <c r="H252" s="229">
        <v>5.5279999999999996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154</v>
      </c>
      <c r="AU252" s="235" t="s">
        <v>81</v>
      </c>
      <c r="AV252" s="13" t="s">
        <v>81</v>
      </c>
      <c r="AW252" s="13" t="s">
        <v>33</v>
      </c>
      <c r="AX252" s="13" t="s">
        <v>72</v>
      </c>
      <c r="AY252" s="235" t="s">
        <v>143</v>
      </c>
    </row>
    <row r="253" s="13" customFormat="1">
      <c r="A253" s="13"/>
      <c r="B253" s="224"/>
      <c r="C253" s="225"/>
      <c r="D253" s="226" t="s">
        <v>154</v>
      </c>
      <c r="E253" s="227" t="s">
        <v>19</v>
      </c>
      <c r="F253" s="228" t="s">
        <v>388</v>
      </c>
      <c r="G253" s="225"/>
      <c r="H253" s="229">
        <v>5.04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154</v>
      </c>
      <c r="AU253" s="235" t="s">
        <v>81</v>
      </c>
      <c r="AV253" s="13" t="s">
        <v>81</v>
      </c>
      <c r="AW253" s="13" t="s">
        <v>33</v>
      </c>
      <c r="AX253" s="13" t="s">
        <v>72</v>
      </c>
      <c r="AY253" s="235" t="s">
        <v>143</v>
      </c>
    </row>
    <row r="254" s="13" customFormat="1">
      <c r="A254" s="13"/>
      <c r="B254" s="224"/>
      <c r="C254" s="225"/>
      <c r="D254" s="226" t="s">
        <v>154</v>
      </c>
      <c r="E254" s="227" t="s">
        <v>19</v>
      </c>
      <c r="F254" s="228" t="s">
        <v>389</v>
      </c>
      <c r="G254" s="225"/>
      <c r="H254" s="229">
        <v>5.3680000000000003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154</v>
      </c>
      <c r="AU254" s="235" t="s">
        <v>81</v>
      </c>
      <c r="AV254" s="13" t="s">
        <v>81</v>
      </c>
      <c r="AW254" s="13" t="s">
        <v>33</v>
      </c>
      <c r="AX254" s="13" t="s">
        <v>72</v>
      </c>
      <c r="AY254" s="235" t="s">
        <v>143</v>
      </c>
    </row>
    <row r="255" s="13" customFormat="1">
      <c r="A255" s="13"/>
      <c r="B255" s="224"/>
      <c r="C255" s="225"/>
      <c r="D255" s="226" t="s">
        <v>154</v>
      </c>
      <c r="E255" s="227" t="s">
        <v>19</v>
      </c>
      <c r="F255" s="228" t="s">
        <v>390</v>
      </c>
      <c r="G255" s="225"/>
      <c r="H255" s="229">
        <v>4.9429999999999996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154</v>
      </c>
      <c r="AU255" s="235" t="s">
        <v>81</v>
      </c>
      <c r="AV255" s="13" t="s">
        <v>81</v>
      </c>
      <c r="AW255" s="13" t="s">
        <v>33</v>
      </c>
      <c r="AX255" s="13" t="s">
        <v>72</v>
      </c>
      <c r="AY255" s="235" t="s">
        <v>143</v>
      </c>
    </row>
    <row r="256" s="13" customFormat="1">
      <c r="A256" s="13"/>
      <c r="B256" s="224"/>
      <c r="C256" s="225"/>
      <c r="D256" s="226" t="s">
        <v>154</v>
      </c>
      <c r="E256" s="227" t="s">
        <v>19</v>
      </c>
      <c r="F256" s="228" t="s">
        <v>391</v>
      </c>
      <c r="G256" s="225"/>
      <c r="H256" s="229">
        <v>3.4580000000000002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154</v>
      </c>
      <c r="AU256" s="235" t="s">
        <v>81</v>
      </c>
      <c r="AV256" s="13" t="s">
        <v>81</v>
      </c>
      <c r="AW256" s="13" t="s">
        <v>33</v>
      </c>
      <c r="AX256" s="13" t="s">
        <v>72</v>
      </c>
      <c r="AY256" s="235" t="s">
        <v>143</v>
      </c>
    </row>
    <row r="257" s="13" customFormat="1">
      <c r="A257" s="13"/>
      <c r="B257" s="224"/>
      <c r="C257" s="225"/>
      <c r="D257" s="226" t="s">
        <v>154</v>
      </c>
      <c r="E257" s="227" t="s">
        <v>19</v>
      </c>
      <c r="F257" s="228" t="s">
        <v>392</v>
      </c>
      <c r="G257" s="225"/>
      <c r="H257" s="229">
        <v>4.7960000000000003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154</v>
      </c>
      <c r="AU257" s="235" t="s">
        <v>81</v>
      </c>
      <c r="AV257" s="13" t="s">
        <v>81</v>
      </c>
      <c r="AW257" s="13" t="s">
        <v>33</v>
      </c>
      <c r="AX257" s="13" t="s">
        <v>72</v>
      </c>
      <c r="AY257" s="235" t="s">
        <v>143</v>
      </c>
    </row>
    <row r="258" s="2" customFormat="1" ht="16.5" customHeight="1">
      <c r="A258" s="40"/>
      <c r="B258" s="41"/>
      <c r="C258" s="206" t="s">
        <v>393</v>
      </c>
      <c r="D258" s="206" t="s">
        <v>145</v>
      </c>
      <c r="E258" s="207" t="s">
        <v>394</v>
      </c>
      <c r="F258" s="208" t="s">
        <v>395</v>
      </c>
      <c r="G258" s="209" t="s">
        <v>148</v>
      </c>
      <c r="H258" s="210">
        <v>199.02099999999999</v>
      </c>
      <c r="I258" s="211"/>
      <c r="J258" s="212">
        <f>ROUND(I258*H258,2)</f>
        <v>0</v>
      </c>
      <c r="K258" s="208" t="s">
        <v>149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0.00346</v>
      </c>
      <c r="R258" s="215">
        <f>Q258*H258</f>
        <v>0.68861265999999999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150</v>
      </c>
      <c r="AT258" s="217" t="s">
        <v>145</v>
      </c>
      <c r="AU258" s="217" t="s">
        <v>81</v>
      </c>
      <c r="AY258" s="19" t="s">
        <v>143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79</v>
      </c>
      <c r="BK258" s="218">
        <f>ROUND(I258*H258,2)</f>
        <v>0</v>
      </c>
      <c r="BL258" s="19" t="s">
        <v>150</v>
      </c>
      <c r="BM258" s="217" t="s">
        <v>396</v>
      </c>
    </row>
    <row r="259" s="2" customFormat="1">
      <c r="A259" s="40"/>
      <c r="B259" s="41"/>
      <c r="C259" s="42"/>
      <c r="D259" s="219" t="s">
        <v>152</v>
      </c>
      <c r="E259" s="42"/>
      <c r="F259" s="220" t="s">
        <v>397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152</v>
      </c>
      <c r="AU259" s="19" t="s">
        <v>81</v>
      </c>
    </row>
    <row r="260" s="14" customFormat="1">
      <c r="A260" s="14"/>
      <c r="B260" s="236"/>
      <c r="C260" s="237"/>
      <c r="D260" s="226" t="s">
        <v>154</v>
      </c>
      <c r="E260" s="238" t="s">
        <v>19</v>
      </c>
      <c r="F260" s="239" t="s">
        <v>386</v>
      </c>
      <c r="G260" s="237"/>
      <c r="H260" s="238" t="s">
        <v>19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154</v>
      </c>
      <c r="AU260" s="245" t="s">
        <v>81</v>
      </c>
      <c r="AV260" s="14" t="s">
        <v>79</v>
      </c>
      <c r="AW260" s="14" t="s">
        <v>33</v>
      </c>
      <c r="AX260" s="14" t="s">
        <v>72</v>
      </c>
      <c r="AY260" s="245" t="s">
        <v>143</v>
      </c>
    </row>
    <row r="261" s="13" customFormat="1">
      <c r="A261" s="13"/>
      <c r="B261" s="224"/>
      <c r="C261" s="225"/>
      <c r="D261" s="226" t="s">
        <v>154</v>
      </c>
      <c r="E261" s="227" t="s">
        <v>19</v>
      </c>
      <c r="F261" s="228" t="s">
        <v>398</v>
      </c>
      <c r="G261" s="225"/>
      <c r="H261" s="229">
        <v>37.351999999999997</v>
      </c>
      <c r="I261" s="230"/>
      <c r="J261" s="225"/>
      <c r="K261" s="225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154</v>
      </c>
      <c r="AU261" s="235" t="s">
        <v>81</v>
      </c>
      <c r="AV261" s="13" t="s">
        <v>81</v>
      </c>
      <c r="AW261" s="13" t="s">
        <v>33</v>
      </c>
      <c r="AX261" s="13" t="s">
        <v>72</v>
      </c>
      <c r="AY261" s="235" t="s">
        <v>143</v>
      </c>
    </row>
    <row r="262" s="13" customFormat="1">
      <c r="A262" s="13"/>
      <c r="B262" s="224"/>
      <c r="C262" s="225"/>
      <c r="D262" s="226" t="s">
        <v>154</v>
      </c>
      <c r="E262" s="227" t="s">
        <v>19</v>
      </c>
      <c r="F262" s="228" t="s">
        <v>399</v>
      </c>
      <c r="G262" s="225"/>
      <c r="H262" s="229">
        <v>34.590000000000003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154</v>
      </c>
      <c r="AU262" s="235" t="s">
        <v>81</v>
      </c>
      <c r="AV262" s="13" t="s">
        <v>81</v>
      </c>
      <c r="AW262" s="13" t="s">
        <v>33</v>
      </c>
      <c r="AX262" s="13" t="s">
        <v>72</v>
      </c>
      <c r="AY262" s="235" t="s">
        <v>143</v>
      </c>
    </row>
    <row r="263" s="13" customFormat="1">
      <c r="A263" s="13"/>
      <c r="B263" s="224"/>
      <c r="C263" s="225"/>
      <c r="D263" s="226" t="s">
        <v>154</v>
      </c>
      <c r="E263" s="227" t="s">
        <v>19</v>
      </c>
      <c r="F263" s="228" t="s">
        <v>400</v>
      </c>
      <c r="G263" s="225"/>
      <c r="H263" s="229">
        <v>36.281999999999996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154</v>
      </c>
      <c r="AU263" s="235" t="s">
        <v>81</v>
      </c>
      <c r="AV263" s="13" t="s">
        <v>81</v>
      </c>
      <c r="AW263" s="13" t="s">
        <v>33</v>
      </c>
      <c r="AX263" s="13" t="s">
        <v>72</v>
      </c>
      <c r="AY263" s="235" t="s">
        <v>143</v>
      </c>
    </row>
    <row r="264" s="13" customFormat="1">
      <c r="A264" s="13"/>
      <c r="B264" s="224"/>
      <c r="C264" s="225"/>
      <c r="D264" s="226" t="s">
        <v>154</v>
      </c>
      <c r="E264" s="227" t="s">
        <v>19</v>
      </c>
      <c r="F264" s="228" t="s">
        <v>401</v>
      </c>
      <c r="G264" s="225"/>
      <c r="H264" s="229">
        <v>33.445999999999998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154</v>
      </c>
      <c r="AU264" s="235" t="s">
        <v>81</v>
      </c>
      <c r="AV264" s="13" t="s">
        <v>81</v>
      </c>
      <c r="AW264" s="13" t="s">
        <v>33</v>
      </c>
      <c r="AX264" s="13" t="s">
        <v>72</v>
      </c>
      <c r="AY264" s="235" t="s">
        <v>143</v>
      </c>
    </row>
    <row r="265" s="13" customFormat="1">
      <c r="A265" s="13"/>
      <c r="B265" s="224"/>
      <c r="C265" s="225"/>
      <c r="D265" s="226" t="s">
        <v>154</v>
      </c>
      <c r="E265" s="227" t="s">
        <v>19</v>
      </c>
      <c r="F265" s="228" t="s">
        <v>402</v>
      </c>
      <c r="G265" s="225"/>
      <c r="H265" s="229">
        <v>23.056000000000001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154</v>
      </c>
      <c r="AU265" s="235" t="s">
        <v>81</v>
      </c>
      <c r="AV265" s="13" t="s">
        <v>81</v>
      </c>
      <c r="AW265" s="13" t="s">
        <v>33</v>
      </c>
      <c r="AX265" s="13" t="s">
        <v>72</v>
      </c>
      <c r="AY265" s="235" t="s">
        <v>143</v>
      </c>
    </row>
    <row r="266" s="13" customFormat="1">
      <c r="A266" s="13"/>
      <c r="B266" s="224"/>
      <c r="C266" s="225"/>
      <c r="D266" s="226" t="s">
        <v>154</v>
      </c>
      <c r="E266" s="227" t="s">
        <v>19</v>
      </c>
      <c r="F266" s="228" t="s">
        <v>403</v>
      </c>
      <c r="G266" s="225"/>
      <c r="H266" s="229">
        <v>34.295000000000002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154</v>
      </c>
      <c r="AU266" s="235" t="s">
        <v>81</v>
      </c>
      <c r="AV266" s="13" t="s">
        <v>81</v>
      </c>
      <c r="AW266" s="13" t="s">
        <v>33</v>
      </c>
      <c r="AX266" s="13" t="s">
        <v>72</v>
      </c>
      <c r="AY266" s="235" t="s">
        <v>143</v>
      </c>
    </row>
    <row r="267" s="2" customFormat="1" ht="16.5" customHeight="1">
      <c r="A267" s="40"/>
      <c r="B267" s="41"/>
      <c r="C267" s="206" t="s">
        <v>404</v>
      </c>
      <c r="D267" s="206" t="s">
        <v>145</v>
      </c>
      <c r="E267" s="207" t="s">
        <v>405</v>
      </c>
      <c r="F267" s="208" t="s">
        <v>406</v>
      </c>
      <c r="G267" s="209" t="s">
        <v>148</v>
      </c>
      <c r="H267" s="210">
        <v>199.02099999999999</v>
      </c>
      <c r="I267" s="211"/>
      <c r="J267" s="212">
        <f>ROUND(I267*H267,2)</f>
        <v>0</v>
      </c>
      <c r="K267" s="208" t="s">
        <v>149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150</v>
      </c>
      <c r="AT267" s="217" t="s">
        <v>145</v>
      </c>
      <c r="AU267" s="217" t="s">
        <v>81</v>
      </c>
      <c r="AY267" s="19" t="s">
        <v>143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79</v>
      </c>
      <c r="BK267" s="218">
        <f>ROUND(I267*H267,2)</f>
        <v>0</v>
      </c>
      <c r="BL267" s="19" t="s">
        <v>150</v>
      </c>
      <c r="BM267" s="217" t="s">
        <v>407</v>
      </c>
    </row>
    <row r="268" s="2" customFormat="1">
      <c r="A268" s="40"/>
      <c r="B268" s="41"/>
      <c r="C268" s="42"/>
      <c r="D268" s="219" t="s">
        <v>152</v>
      </c>
      <c r="E268" s="42"/>
      <c r="F268" s="220" t="s">
        <v>408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152</v>
      </c>
      <c r="AU268" s="19" t="s">
        <v>81</v>
      </c>
    </row>
    <row r="269" s="2" customFormat="1" ht="33" customHeight="1">
      <c r="A269" s="40"/>
      <c r="B269" s="41"/>
      <c r="C269" s="206" t="s">
        <v>409</v>
      </c>
      <c r="D269" s="206" t="s">
        <v>145</v>
      </c>
      <c r="E269" s="207" t="s">
        <v>410</v>
      </c>
      <c r="F269" s="208" t="s">
        <v>411</v>
      </c>
      <c r="G269" s="209" t="s">
        <v>292</v>
      </c>
      <c r="H269" s="210">
        <v>2.7490000000000001</v>
      </c>
      <c r="I269" s="211"/>
      <c r="J269" s="212">
        <f>ROUND(I269*H269,2)</f>
        <v>0</v>
      </c>
      <c r="K269" s="208" t="s">
        <v>149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1.0593999999999999</v>
      </c>
      <c r="R269" s="215">
        <f>Q269*H269</f>
        <v>2.9122906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150</v>
      </c>
      <c r="AT269" s="217" t="s">
        <v>145</v>
      </c>
      <c r="AU269" s="217" t="s">
        <v>81</v>
      </c>
      <c r="AY269" s="19" t="s">
        <v>143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79</v>
      </c>
      <c r="BK269" s="218">
        <f>ROUND(I269*H269,2)</f>
        <v>0</v>
      </c>
      <c r="BL269" s="19" t="s">
        <v>150</v>
      </c>
      <c r="BM269" s="217" t="s">
        <v>412</v>
      </c>
    </row>
    <row r="270" s="2" customFormat="1">
      <c r="A270" s="40"/>
      <c r="B270" s="41"/>
      <c r="C270" s="42"/>
      <c r="D270" s="219" t="s">
        <v>152</v>
      </c>
      <c r="E270" s="42"/>
      <c r="F270" s="220" t="s">
        <v>413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152</v>
      </c>
      <c r="AU270" s="19" t="s">
        <v>81</v>
      </c>
    </row>
    <row r="271" s="14" customFormat="1">
      <c r="A271" s="14"/>
      <c r="B271" s="236"/>
      <c r="C271" s="237"/>
      <c r="D271" s="226" t="s">
        <v>154</v>
      </c>
      <c r="E271" s="238" t="s">
        <v>19</v>
      </c>
      <c r="F271" s="239" t="s">
        <v>414</v>
      </c>
      <c r="G271" s="237"/>
      <c r="H271" s="238" t="s">
        <v>19</v>
      </c>
      <c r="I271" s="240"/>
      <c r="J271" s="237"/>
      <c r="K271" s="237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154</v>
      </c>
      <c r="AU271" s="245" t="s">
        <v>81</v>
      </c>
      <c r="AV271" s="14" t="s">
        <v>79</v>
      </c>
      <c r="AW271" s="14" t="s">
        <v>33</v>
      </c>
      <c r="AX271" s="14" t="s">
        <v>72</v>
      </c>
      <c r="AY271" s="245" t="s">
        <v>143</v>
      </c>
    </row>
    <row r="272" s="13" customFormat="1">
      <c r="A272" s="13"/>
      <c r="B272" s="224"/>
      <c r="C272" s="225"/>
      <c r="D272" s="226" t="s">
        <v>154</v>
      </c>
      <c r="E272" s="227" t="s">
        <v>19</v>
      </c>
      <c r="F272" s="228" t="s">
        <v>415</v>
      </c>
      <c r="G272" s="225"/>
      <c r="H272" s="229">
        <v>2.7490000000000001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154</v>
      </c>
      <c r="AU272" s="235" t="s">
        <v>81</v>
      </c>
      <c r="AV272" s="13" t="s">
        <v>81</v>
      </c>
      <c r="AW272" s="13" t="s">
        <v>33</v>
      </c>
      <c r="AX272" s="13" t="s">
        <v>72</v>
      </c>
      <c r="AY272" s="235" t="s">
        <v>143</v>
      </c>
    </row>
    <row r="273" s="12" customFormat="1" ht="22.8" customHeight="1">
      <c r="A273" s="12"/>
      <c r="B273" s="190"/>
      <c r="C273" s="191"/>
      <c r="D273" s="192" t="s">
        <v>71</v>
      </c>
      <c r="E273" s="204" t="s">
        <v>163</v>
      </c>
      <c r="F273" s="204" t="s">
        <v>416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SUM(P274:P318)</f>
        <v>0</v>
      </c>
      <c r="Q273" s="198"/>
      <c r="R273" s="199">
        <f>SUM(R274:R318)</f>
        <v>16.906695379999999</v>
      </c>
      <c r="S273" s="198"/>
      <c r="T273" s="200">
        <f>SUM(T274:T318)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79</v>
      </c>
      <c r="AT273" s="202" t="s">
        <v>71</v>
      </c>
      <c r="AU273" s="202" t="s">
        <v>79</v>
      </c>
      <c r="AY273" s="201" t="s">
        <v>143</v>
      </c>
      <c r="BK273" s="203">
        <f>SUM(BK274:BK318)</f>
        <v>0</v>
      </c>
    </row>
    <row r="274" s="2" customFormat="1" ht="24.15" customHeight="1">
      <c r="A274" s="40"/>
      <c r="B274" s="41"/>
      <c r="C274" s="206" t="s">
        <v>417</v>
      </c>
      <c r="D274" s="206" t="s">
        <v>145</v>
      </c>
      <c r="E274" s="207" t="s">
        <v>418</v>
      </c>
      <c r="F274" s="208" t="s">
        <v>419</v>
      </c>
      <c r="G274" s="209" t="s">
        <v>188</v>
      </c>
      <c r="H274" s="210">
        <v>5.3559999999999999</v>
      </c>
      <c r="I274" s="211"/>
      <c r="J274" s="212">
        <f>ROUND(I274*H274,2)</f>
        <v>0</v>
      </c>
      <c r="K274" s="208" t="s">
        <v>149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2.5018699999999998</v>
      </c>
      <c r="R274" s="215">
        <f>Q274*H274</f>
        <v>13.400015719999999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150</v>
      </c>
      <c r="AT274" s="217" t="s">
        <v>145</v>
      </c>
      <c r="AU274" s="217" t="s">
        <v>81</v>
      </c>
      <c r="AY274" s="19" t="s">
        <v>143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79</v>
      </c>
      <c r="BK274" s="218">
        <f>ROUND(I274*H274,2)</f>
        <v>0</v>
      </c>
      <c r="BL274" s="19" t="s">
        <v>150</v>
      </c>
      <c r="BM274" s="217" t="s">
        <v>420</v>
      </c>
    </row>
    <row r="275" s="2" customFormat="1">
      <c r="A275" s="40"/>
      <c r="B275" s="41"/>
      <c r="C275" s="42"/>
      <c r="D275" s="219" t="s">
        <v>152</v>
      </c>
      <c r="E275" s="42"/>
      <c r="F275" s="220" t="s">
        <v>421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152</v>
      </c>
      <c r="AU275" s="19" t="s">
        <v>81</v>
      </c>
    </row>
    <row r="276" s="2" customFormat="1">
      <c r="A276" s="40"/>
      <c r="B276" s="41"/>
      <c r="C276" s="42"/>
      <c r="D276" s="226" t="s">
        <v>328</v>
      </c>
      <c r="E276" s="42"/>
      <c r="F276" s="256" t="s">
        <v>329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328</v>
      </c>
      <c r="AU276" s="19" t="s">
        <v>81</v>
      </c>
    </row>
    <row r="277" s="14" customFormat="1">
      <c r="A277" s="14"/>
      <c r="B277" s="236"/>
      <c r="C277" s="237"/>
      <c r="D277" s="226" t="s">
        <v>154</v>
      </c>
      <c r="E277" s="238" t="s">
        <v>19</v>
      </c>
      <c r="F277" s="239" t="s">
        <v>422</v>
      </c>
      <c r="G277" s="237"/>
      <c r="H277" s="238" t="s">
        <v>19</v>
      </c>
      <c r="I277" s="240"/>
      <c r="J277" s="237"/>
      <c r="K277" s="237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154</v>
      </c>
      <c r="AU277" s="245" t="s">
        <v>81</v>
      </c>
      <c r="AV277" s="14" t="s">
        <v>79</v>
      </c>
      <c r="AW277" s="14" t="s">
        <v>33</v>
      </c>
      <c r="AX277" s="14" t="s">
        <v>72</v>
      </c>
      <c r="AY277" s="245" t="s">
        <v>143</v>
      </c>
    </row>
    <row r="278" s="13" customFormat="1">
      <c r="A278" s="13"/>
      <c r="B278" s="224"/>
      <c r="C278" s="225"/>
      <c r="D278" s="226" t="s">
        <v>154</v>
      </c>
      <c r="E278" s="227" t="s">
        <v>19</v>
      </c>
      <c r="F278" s="228" t="s">
        <v>423</v>
      </c>
      <c r="G278" s="225"/>
      <c r="H278" s="229">
        <v>3.6779999999999999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154</v>
      </c>
      <c r="AU278" s="235" t="s">
        <v>81</v>
      </c>
      <c r="AV278" s="13" t="s">
        <v>81</v>
      </c>
      <c r="AW278" s="13" t="s">
        <v>33</v>
      </c>
      <c r="AX278" s="13" t="s">
        <v>72</v>
      </c>
      <c r="AY278" s="235" t="s">
        <v>143</v>
      </c>
    </row>
    <row r="279" s="13" customFormat="1">
      <c r="A279" s="13"/>
      <c r="B279" s="224"/>
      <c r="C279" s="225"/>
      <c r="D279" s="226" t="s">
        <v>154</v>
      </c>
      <c r="E279" s="227" t="s">
        <v>19</v>
      </c>
      <c r="F279" s="228" t="s">
        <v>424</v>
      </c>
      <c r="G279" s="225"/>
      <c r="H279" s="229">
        <v>0.86299999999999999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154</v>
      </c>
      <c r="AU279" s="235" t="s">
        <v>81</v>
      </c>
      <c r="AV279" s="13" t="s">
        <v>81</v>
      </c>
      <c r="AW279" s="13" t="s">
        <v>33</v>
      </c>
      <c r="AX279" s="13" t="s">
        <v>72</v>
      </c>
      <c r="AY279" s="235" t="s">
        <v>143</v>
      </c>
    </row>
    <row r="280" s="13" customFormat="1">
      <c r="A280" s="13"/>
      <c r="B280" s="224"/>
      <c r="C280" s="225"/>
      <c r="D280" s="226" t="s">
        <v>154</v>
      </c>
      <c r="E280" s="227" t="s">
        <v>19</v>
      </c>
      <c r="F280" s="228" t="s">
        <v>425</v>
      </c>
      <c r="G280" s="225"/>
      <c r="H280" s="229">
        <v>0.81499999999999995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154</v>
      </c>
      <c r="AU280" s="235" t="s">
        <v>81</v>
      </c>
      <c r="AV280" s="13" t="s">
        <v>81</v>
      </c>
      <c r="AW280" s="13" t="s">
        <v>33</v>
      </c>
      <c r="AX280" s="13" t="s">
        <v>72</v>
      </c>
      <c r="AY280" s="235" t="s">
        <v>143</v>
      </c>
    </row>
    <row r="281" s="14" customFormat="1">
      <c r="A281" s="14"/>
      <c r="B281" s="236"/>
      <c r="C281" s="237"/>
      <c r="D281" s="226" t="s">
        <v>154</v>
      </c>
      <c r="E281" s="238" t="s">
        <v>19</v>
      </c>
      <c r="F281" s="239" t="s">
        <v>426</v>
      </c>
      <c r="G281" s="237"/>
      <c r="H281" s="238" t="s">
        <v>19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154</v>
      </c>
      <c r="AU281" s="245" t="s">
        <v>81</v>
      </c>
      <c r="AV281" s="14" t="s">
        <v>79</v>
      </c>
      <c r="AW281" s="14" t="s">
        <v>33</v>
      </c>
      <c r="AX281" s="14" t="s">
        <v>72</v>
      </c>
      <c r="AY281" s="245" t="s">
        <v>143</v>
      </c>
    </row>
    <row r="282" s="2" customFormat="1" ht="16.5" customHeight="1">
      <c r="A282" s="40"/>
      <c r="B282" s="41"/>
      <c r="C282" s="206" t="s">
        <v>427</v>
      </c>
      <c r="D282" s="206" t="s">
        <v>145</v>
      </c>
      <c r="E282" s="207" t="s">
        <v>428</v>
      </c>
      <c r="F282" s="208" t="s">
        <v>429</v>
      </c>
      <c r="G282" s="209" t="s">
        <v>148</v>
      </c>
      <c r="H282" s="210">
        <v>38.219999999999999</v>
      </c>
      <c r="I282" s="211"/>
      <c r="J282" s="212">
        <f>ROUND(I282*H282,2)</f>
        <v>0</v>
      </c>
      <c r="K282" s="208" t="s">
        <v>149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0.00346</v>
      </c>
      <c r="R282" s="215">
        <f>Q282*H282</f>
        <v>0.1322412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150</v>
      </c>
      <c r="AT282" s="217" t="s">
        <v>145</v>
      </c>
      <c r="AU282" s="217" t="s">
        <v>81</v>
      </c>
      <c r="AY282" s="19" t="s">
        <v>143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150</v>
      </c>
      <c r="BM282" s="217" t="s">
        <v>430</v>
      </c>
    </row>
    <row r="283" s="2" customFormat="1">
      <c r="A283" s="40"/>
      <c r="B283" s="41"/>
      <c r="C283" s="42"/>
      <c r="D283" s="219" t="s">
        <v>152</v>
      </c>
      <c r="E283" s="42"/>
      <c r="F283" s="220" t="s">
        <v>431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152</v>
      </c>
      <c r="AU283" s="19" t="s">
        <v>81</v>
      </c>
    </row>
    <row r="284" s="14" customFormat="1">
      <c r="A284" s="14"/>
      <c r="B284" s="236"/>
      <c r="C284" s="237"/>
      <c r="D284" s="226" t="s">
        <v>154</v>
      </c>
      <c r="E284" s="238" t="s">
        <v>19</v>
      </c>
      <c r="F284" s="239" t="s">
        <v>422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154</v>
      </c>
      <c r="AU284" s="245" t="s">
        <v>81</v>
      </c>
      <c r="AV284" s="14" t="s">
        <v>79</v>
      </c>
      <c r="AW284" s="14" t="s">
        <v>33</v>
      </c>
      <c r="AX284" s="14" t="s">
        <v>72</v>
      </c>
      <c r="AY284" s="245" t="s">
        <v>143</v>
      </c>
    </row>
    <row r="285" s="13" customFormat="1">
      <c r="A285" s="13"/>
      <c r="B285" s="224"/>
      <c r="C285" s="225"/>
      <c r="D285" s="226" t="s">
        <v>154</v>
      </c>
      <c r="E285" s="227" t="s">
        <v>19</v>
      </c>
      <c r="F285" s="228" t="s">
        <v>432</v>
      </c>
      <c r="G285" s="225"/>
      <c r="H285" s="229">
        <v>24.52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154</v>
      </c>
      <c r="AU285" s="235" t="s">
        <v>81</v>
      </c>
      <c r="AV285" s="13" t="s">
        <v>81</v>
      </c>
      <c r="AW285" s="13" t="s">
        <v>33</v>
      </c>
      <c r="AX285" s="13" t="s">
        <v>72</v>
      </c>
      <c r="AY285" s="235" t="s">
        <v>143</v>
      </c>
    </row>
    <row r="286" s="13" customFormat="1">
      <c r="A286" s="13"/>
      <c r="B286" s="224"/>
      <c r="C286" s="225"/>
      <c r="D286" s="226" t="s">
        <v>154</v>
      </c>
      <c r="E286" s="227" t="s">
        <v>19</v>
      </c>
      <c r="F286" s="228" t="s">
        <v>433</v>
      </c>
      <c r="G286" s="225"/>
      <c r="H286" s="229">
        <v>7.0099999999999998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154</v>
      </c>
      <c r="AU286" s="235" t="s">
        <v>81</v>
      </c>
      <c r="AV286" s="13" t="s">
        <v>81</v>
      </c>
      <c r="AW286" s="13" t="s">
        <v>33</v>
      </c>
      <c r="AX286" s="13" t="s">
        <v>72</v>
      </c>
      <c r="AY286" s="235" t="s">
        <v>143</v>
      </c>
    </row>
    <row r="287" s="13" customFormat="1">
      <c r="A287" s="13"/>
      <c r="B287" s="224"/>
      <c r="C287" s="225"/>
      <c r="D287" s="226" t="s">
        <v>154</v>
      </c>
      <c r="E287" s="227" t="s">
        <v>19</v>
      </c>
      <c r="F287" s="228" t="s">
        <v>434</v>
      </c>
      <c r="G287" s="225"/>
      <c r="H287" s="229">
        <v>6.6900000000000004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154</v>
      </c>
      <c r="AU287" s="235" t="s">
        <v>81</v>
      </c>
      <c r="AV287" s="13" t="s">
        <v>81</v>
      </c>
      <c r="AW287" s="13" t="s">
        <v>33</v>
      </c>
      <c r="AX287" s="13" t="s">
        <v>72</v>
      </c>
      <c r="AY287" s="235" t="s">
        <v>143</v>
      </c>
    </row>
    <row r="288" s="2" customFormat="1" ht="16.5" customHeight="1">
      <c r="A288" s="40"/>
      <c r="B288" s="41"/>
      <c r="C288" s="206" t="s">
        <v>435</v>
      </c>
      <c r="D288" s="206" t="s">
        <v>145</v>
      </c>
      <c r="E288" s="207" t="s">
        <v>436</v>
      </c>
      <c r="F288" s="208" t="s">
        <v>437</v>
      </c>
      <c r="G288" s="209" t="s">
        <v>148</v>
      </c>
      <c r="H288" s="210">
        <v>38.219999999999999</v>
      </c>
      <c r="I288" s="211"/>
      <c r="J288" s="212">
        <f>ROUND(I288*H288,2)</f>
        <v>0</v>
      </c>
      <c r="K288" s="208" t="s">
        <v>149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150</v>
      </c>
      <c r="AT288" s="217" t="s">
        <v>145</v>
      </c>
      <c r="AU288" s="217" t="s">
        <v>81</v>
      </c>
      <c r="AY288" s="19" t="s">
        <v>143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150</v>
      </c>
      <c r="BM288" s="217" t="s">
        <v>438</v>
      </c>
    </row>
    <row r="289" s="2" customFormat="1">
      <c r="A289" s="40"/>
      <c r="B289" s="41"/>
      <c r="C289" s="42"/>
      <c r="D289" s="219" t="s">
        <v>152</v>
      </c>
      <c r="E289" s="42"/>
      <c r="F289" s="220" t="s">
        <v>439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152</v>
      </c>
      <c r="AU289" s="19" t="s">
        <v>81</v>
      </c>
    </row>
    <row r="290" s="2" customFormat="1" ht="16.5" customHeight="1">
      <c r="A290" s="40"/>
      <c r="B290" s="41"/>
      <c r="C290" s="206" t="s">
        <v>440</v>
      </c>
      <c r="D290" s="206" t="s">
        <v>145</v>
      </c>
      <c r="E290" s="207" t="s">
        <v>441</v>
      </c>
      <c r="F290" s="208" t="s">
        <v>442</v>
      </c>
      <c r="G290" s="209" t="s">
        <v>148</v>
      </c>
      <c r="H290" s="210">
        <v>38.219999999999999</v>
      </c>
      <c r="I290" s="211"/>
      <c r="J290" s="212">
        <f>ROUND(I290*H290,2)</f>
        <v>0</v>
      </c>
      <c r="K290" s="208" t="s">
        <v>149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0.0025000000000000001</v>
      </c>
      <c r="R290" s="215">
        <f>Q290*H290</f>
        <v>0.095549999999999996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150</v>
      </c>
      <c r="AT290" s="217" t="s">
        <v>145</v>
      </c>
      <c r="AU290" s="217" t="s">
        <v>81</v>
      </c>
      <c r="AY290" s="19" t="s">
        <v>143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79</v>
      </c>
      <c r="BK290" s="218">
        <f>ROUND(I290*H290,2)</f>
        <v>0</v>
      </c>
      <c r="BL290" s="19" t="s">
        <v>150</v>
      </c>
      <c r="BM290" s="217" t="s">
        <v>443</v>
      </c>
    </row>
    <row r="291" s="2" customFormat="1">
      <c r="A291" s="40"/>
      <c r="B291" s="41"/>
      <c r="C291" s="42"/>
      <c r="D291" s="219" t="s">
        <v>152</v>
      </c>
      <c r="E291" s="42"/>
      <c r="F291" s="220" t="s">
        <v>444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152</v>
      </c>
      <c r="AU291" s="19" t="s">
        <v>81</v>
      </c>
    </row>
    <row r="292" s="2" customFormat="1" ht="24.15" customHeight="1">
      <c r="A292" s="40"/>
      <c r="B292" s="41"/>
      <c r="C292" s="206" t="s">
        <v>445</v>
      </c>
      <c r="D292" s="206" t="s">
        <v>145</v>
      </c>
      <c r="E292" s="207" t="s">
        <v>446</v>
      </c>
      <c r="F292" s="208" t="s">
        <v>447</v>
      </c>
      <c r="G292" s="209" t="s">
        <v>292</v>
      </c>
      <c r="H292" s="210">
        <v>0.192</v>
      </c>
      <c r="I292" s="211"/>
      <c r="J292" s="212">
        <f>ROUND(I292*H292,2)</f>
        <v>0</v>
      </c>
      <c r="K292" s="208" t="s">
        <v>149</v>
      </c>
      <c r="L292" s="46"/>
      <c r="M292" s="213" t="s">
        <v>19</v>
      </c>
      <c r="N292" s="214" t="s">
        <v>43</v>
      </c>
      <c r="O292" s="86"/>
      <c r="P292" s="215">
        <f>O292*H292</f>
        <v>0</v>
      </c>
      <c r="Q292" s="215">
        <v>0.017090000000000001</v>
      </c>
      <c r="R292" s="215">
        <f>Q292*H292</f>
        <v>0.0032812800000000001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150</v>
      </c>
      <c r="AT292" s="217" t="s">
        <v>145</v>
      </c>
      <c r="AU292" s="217" t="s">
        <v>81</v>
      </c>
      <c r="AY292" s="19" t="s">
        <v>143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79</v>
      </c>
      <c r="BK292" s="218">
        <f>ROUND(I292*H292,2)</f>
        <v>0</v>
      </c>
      <c r="BL292" s="19" t="s">
        <v>150</v>
      </c>
      <c r="BM292" s="217" t="s">
        <v>448</v>
      </c>
    </row>
    <row r="293" s="2" customFormat="1">
      <c r="A293" s="40"/>
      <c r="B293" s="41"/>
      <c r="C293" s="42"/>
      <c r="D293" s="219" t="s">
        <v>152</v>
      </c>
      <c r="E293" s="42"/>
      <c r="F293" s="220" t="s">
        <v>449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152</v>
      </c>
      <c r="AU293" s="19" t="s">
        <v>81</v>
      </c>
    </row>
    <row r="294" s="14" customFormat="1">
      <c r="A294" s="14"/>
      <c r="B294" s="236"/>
      <c r="C294" s="237"/>
      <c r="D294" s="226" t="s">
        <v>154</v>
      </c>
      <c r="E294" s="238" t="s">
        <v>19</v>
      </c>
      <c r="F294" s="239" t="s">
        <v>450</v>
      </c>
      <c r="G294" s="237"/>
      <c r="H294" s="238" t="s">
        <v>19</v>
      </c>
      <c r="I294" s="240"/>
      <c r="J294" s="237"/>
      <c r="K294" s="237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154</v>
      </c>
      <c r="AU294" s="245" t="s">
        <v>81</v>
      </c>
      <c r="AV294" s="14" t="s">
        <v>79</v>
      </c>
      <c r="AW294" s="14" t="s">
        <v>33</v>
      </c>
      <c r="AX294" s="14" t="s">
        <v>72</v>
      </c>
      <c r="AY294" s="245" t="s">
        <v>143</v>
      </c>
    </row>
    <row r="295" s="13" customFormat="1">
      <c r="A295" s="13"/>
      <c r="B295" s="224"/>
      <c r="C295" s="225"/>
      <c r="D295" s="226" t="s">
        <v>154</v>
      </c>
      <c r="E295" s="227" t="s">
        <v>19</v>
      </c>
      <c r="F295" s="228" t="s">
        <v>451</v>
      </c>
      <c r="G295" s="225"/>
      <c r="H295" s="229">
        <v>0.192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154</v>
      </c>
      <c r="AU295" s="235" t="s">
        <v>81</v>
      </c>
      <c r="AV295" s="13" t="s">
        <v>81</v>
      </c>
      <c r="AW295" s="13" t="s">
        <v>33</v>
      </c>
      <c r="AX295" s="13" t="s">
        <v>72</v>
      </c>
      <c r="AY295" s="235" t="s">
        <v>143</v>
      </c>
    </row>
    <row r="296" s="2" customFormat="1" ht="16.5" customHeight="1">
      <c r="A296" s="40"/>
      <c r="B296" s="41"/>
      <c r="C296" s="246" t="s">
        <v>452</v>
      </c>
      <c r="D296" s="246" t="s">
        <v>311</v>
      </c>
      <c r="E296" s="247" t="s">
        <v>453</v>
      </c>
      <c r="F296" s="248" t="s">
        <v>454</v>
      </c>
      <c r="G296" s="249" t="s">
        <v>292</v>
      </c>
      <c r="H296" s="250">
        <v>0.192</v>
      </c>
      <c r="I296" s="251"/>
      <c r="J296" s="252">
        <f>ROUND(I296*H296,2)</f>
        <v>0</v>
      </c>
      <c r="K296" s="248" t="s">
        <v>149</v>
      </c>
      <c r="L296" s="253"/>
      <c r="M296" s="254" t="s">
        <v>19</v>
      </c>
      <c r="N296" s="255" t="s">
        <v>43</v>
      </c>
      <c r="O296" s="86"/>
      <c r="P296" s="215">
        <f>O296*H296</f>
        <v>0</v>
      </c>
      <c r="Q296" s="215">
        <v>1</v>
      </c>
      <c r="R296" s="215">
        <f>Q296*H296</f>
        <v>0.192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193</v>
      </c>
      <c r="AT296" s="217" t="s">
        <v>311</v>
      </c>
      <c r="AU296" s="217" t="s">
        <v>81</v>
      </c>
      <c r="AY296" s="19" t="s">
        <v>143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79</v>
      </c>
      <c r="BK296" s="218">
        <f>ROUND(I296*H296,2)</f>
        <v>0</v>
      </c>
      <c r="BL296" s="19" t="s">
        <v>150</v>
      </c>
      <c r="BM296" s="217" t="s">
        <v>455</v>
      </c>
    </row>
    <row r="297" s="2" customFormat="1" ht="24.15" customHeight="1">
      <c r="A297" s="40"/>
      <c r="B297" s="41"/>
      <c r="C297" s="206" t="s">
        <v>456</v>
      </c>
      <c r="D297" s="206" t="s">
        <v>145</v>
      </c>
      <c r="E297" s="207" t="s">
        <v>457</v>
      </c>
      <c r="F297" s="208" t="s">
        <v>458</v>
      </c>
      <c r="G297" s="209" t="s">
        <v>188</v>
      </c>
      <c r="H297" s="210">
        <v>0.39600000000000002</v>
      </c>
      <c r="I297" s="211"/>
      <c r="J297" s="212">
        <f>ROUND(I297*H297,2)</f>
        <v>0</v>
      </c>
      <c r="K297" s="208" t="s">
        <v>149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2.5018699999999998</v>
      </c>
      <c r="R297" s="215">
        <f>Q297*H297</f>
        <v>0.99074052000000001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150</v>
      </c>
      <c r="AT297" s="217" t="s">
        <v>145</v>
      </c>
      <c r="AU297" s="217" t="s">
        <v>81</v>
      </c>
      <c r="AY297" s="19" t="s">
        <v>143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79</v>
      </c>
      <c r="BK297" s="218">
        <f>ROUND(I297*H297,2)</f>
        <v>0</v>
      </c>
      <c r="BL297" s="19" t="s">
        <v>150</v>
      </c>
      <c r="BM297" s="217" t="s">
        <v>459</v>
      </c>
    </row>
    <row r="298" s="2" customFormat="1">
      <c r="A298" s="40"/>
      <c r="B298" s="41"/>
      <c r="C298" s="42"/>
      <c r="D298" s="219" t="s">
        <v>152</v>
      </c>
      <c r="E298" s="42"/>
      <c r="F298" s="220" t="s">
        <v>460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152</v>
      </c>
      <c r="AU298" s="19" t="s">
        <v>81</v>
      </c>
    </row>
    <row r="299" s="14" customFormat="1">
      <c r="A299" s="14"/>
      <c r="B299" s="236"/>
      <c r="C299" s="237"/>
      <c r="D299" s="226" t="s">
        <v>154</v>
      </c>
      <c r="E299" s="238" t="s">
        <v>19</v>
      </c>
      <c r="F299" s="239" t="s">
        <v>461</v>
      </c>
      <c r="G299" s="237"/>
      <c r="H299" s="238" t="s">
        <v>19</v>
      </c>
      <c r="I299" s="240"/>
      <c r="J299" s="237"/>
      <c r="K299" s="237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154</v>
      </c>
      <c r="AU299" s="245" t="s">
        <v>81</v>
      </c>
      <c r="AV299" s="14" t="s">
        <v>79</v>
      </c>
      <c r="AW299" s="14" t="s">
        <v>33</v>
      </c>
      <c r="AX299" s="14" t="s">
        <v>72</v>
      </c>
      <c r="AY299" s="245" t="s">
        <v>143</v>
      </c>
    </row>
    <row r="300" s="13" customFormat="1">
      <c r="A300" s="13"/>
      <c r="B300" s="224"/>
      <c r="C300" s="225"/>
      <c r="D300" s="226" t="s">
        <v>154</v>
      </c>
      <c r="E300" s="227" t="s">
        <v>19</v>
      </c>
      <c r="F300" s="228" t="s">
        <v>462</v>
      </c>
      <c r="G300" s="225"/>
      <c r="H300" s="229">
        <v>0.39600000000000002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154</v>
      </c>
      <c r="AU300" s="235" t="s">
        <v>81</v>
      </c>
      <c r="AV300" s="13" t="s">
        <v>81</v>
      </c>
      <c r="AW300" s="13" t="s">
        <v>33</v>
      </c>
      <c r="AX300" s="13" t="s">
        <v>72</v>
      </c>
      <c r="AY300" s="235" t="s">
        <v>143</v>
      </c>
    </row>
    <row r="301" s="2" customFormat="1" ht="24.15" customHeight="1">
      <c r="A301" s="40"/>
      <c r="B301" s="41"/>
      <c r="C301" s="206" t="s">
        <v>463</v>
      </c>
      <c r="D301" s="206" t="s">
        <v>145</v>
      </c>
      <c r="E301" s="207" t="s">
        <v>464</v>
      </c>
      <c r="F301" s="208" t="s">
        <v>465</v>
      </c>
      <c r="G301" s="209" t="s">
        <v>148</v>
      </c>
      <c r="H301" s="210">
        <v>5.2800000000000002</v>
      </c>
      <c r="I301" s="211"/>
      <c r="J301" s="212">
        <f>ROUND(I301*H301,2)</f>
        <v>0</v>
      </c>
      <c r="K301" s="208" t="s">
        <v>149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0.0035999999999999999</v>
      </c>
      <c r="R301" s="215">
        <f>Q301*H301</f>
        <v>0.019008000000000001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150</v>
      </c>
      <c r="AT301" s="217" t="s">
        <v>145</v>
      </c>
      <c r="AU301" s="217" t="s">
        <v>81</v>
      </c>
      <c r="AY301" s="19" t="s">
        <v>143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79</v>
      </c>
      <c r="BK301" s="218">
        <f>ROUND(I301*H301,2)</f>
        <v>0</v>
      </c>
      <c r="BL301" s="19" t="s">
        <v>150</v>
      </c>
      <c r="BM301" s="217" t="s">
        <v>466</v>
      </c>
    </row>
    <row r="302" s="2" customFormat="1">
      <c r="A302" s="40"/>
      <c r="B302" s="41"/>
      <c r="C302" s="42"/>
      <c r="D302" s="219" t="s">
        <v>152</v>
      </c>
      <c r="E302" s="42"/>
      <c r="F302" s="220" t="s">
        <v>467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152</v>
      </c>
      <c r="AU302" s="19" t="s">
        <v>81</v>
      </c>
    </row>
    <row r="303" s="14" customFormat="1">
      <c r="A303" s="14"/>
      <c r="B303" s="236"/>
      <c r="C303" s="237"/>
      <c r="D303" s="226" t="s">
        <v>154</v>
      </c>
      <c r="E303" s="238" t="s">
        <v>19</v>
      </c>
      <c r="F303" s="239" t="s">
        <v>461</v>
      </c>
      <c r="G303" s="237"/>
      <c r="H303" s="238" t="s">
        <v>19</v>
      </c>
      <c r="I303" s="240"/>
      <c r="J303" s="237"/>
      <c r="K303" s="237"/>
      <c r="L303" s="241"/>
      <c r="M303" s="242"/>
      <c r="N303" s="243"/>
      <c r="O303" s="243"/>
      <c r="P303" s="243"/>
      <c r="Q303" s="243"/>
      <c r="R303" s="243"/>
      <c r="S303" s="243"/>
      <c r="T303" s="24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5" t="s">
        <v>154</v>
      </c>
      <c r="AU303" s="245" t="s">
        <v>81</v>
      </c>
      <c r="AV303" s="14" t="s">
        <v>79</v>
      </c>
      <c r="AW303" s="14" t="s">
        <v>33</v>
      </c>
      <c r="AX303" s="14" t="s">
        <v>72</v>
      </c>
      <c r="AY303" s="245" t="s">
        <v>143</v>
      </c>
    </row>
    <row r="304" s="13" customFormat="1">
      <c r="A304" s="13"/>
      <c r="B304" s="224"/>
      <c r="C304" s="225"/>
      <c r="D304" s="226" t="s">
        <v>154</v>
      </c>
      <c r="E304" s="227" t="s">
        <v>19</v>
      </c>
      <c r="F304" s="228" t="s">
        <v>468</v>
      </c>
      <c r="G304" s="225"/>
      <c r="H304" s="229">
        <v>5.2800000000000002</v>
      </c>
      <c r="I304" s="230"/>
      <c r="J304" s="225"/>
      <c r="K304" s="225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154</v>
      </c>
      <c r="AU304" s="235" t="s">
        <v>81</v>
      </c>
      <c r="AV304" s="13" t="s">
        <v>81</v>
      </c>
      <c r="AW304" s="13" t="s">
        <v>33</v>
      </c>
      <c r="AX304" s="13" t="s">
        <v>72</v>
      </c>
      <c r="AY304" s="235" t="s">
        <v>143</v>
      </c>
    </row>
    <row r="305" s="2" customFormat="1" ht="24.15" customHeight="1">
      <c r="A305" s="40"/>
      <c r="B305" s="41"/>
      <c r="C305" s="206" t="s">
        <v>469</v>
      </c>
      <c r="D305" s="206" t="s">
        <v>145</v>
      </c>
      <c r="E305" s="207" t="s">
        <v>470</v>
      </c>
      <c r="F305" s="208" t="s">
        <v>471</v>
      </c>
      <c r="G305" s="209" t="s">
        <v>148</v>
      </c>
      <c r="H305" s="210">
        <v>5.2800000000000002</v>
      </c>
      <c r="I305" s="211"/>
      <c r="J305" s="212">
        <f>ROUND(I305*H305,2)</f>
        <v>0</v>
      </c>
      <c r="K305" s="208" t="s">
        <v>149</v>
      </c>
      <c r="L305" s="46"/>
      <c r="M305" s="213" t="s">
        <v>19</v>
      </c>
      <c r="N305" s="214" t="s">
        <v>43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150</v>
      </c>
      <c r="AT305" s="217" t="s">
        <v>145</v>
      </c>
      <c r="AU305" s="217" t="s">
        <v>81</v>
      </c>
      <c r="AY305" s="19" t="s">
        <v>143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79</v>
      </c>
      <c r="BK305" s="218">
        <f>ROUND(I305*H305,2)</f>
        <v>0</v>
      </c>
      <c r="BL305" s="19" t="s">
        <v>150</v>
      </c>
      <c r="BM305" s="217" t="s">
        <v>472</v>
      </c>
    </row>
    <row r="306" s="2" customFormat="1">
      <c r="A306" s="40"/>
      <c r="B306" s="41"/>
      <c r="C306" s="42"/>
      <c r="D306" s="219" t="s">
        <v>152</v>
      </c>
      <c r="E306" s="42"/>
      <c r="F306" s="220" t="s">
        <v>473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152</v>
      </c>
      <c r="AU306" s="19" t="s">
        <v>81</v>
      </c>
    </row>
    <row r="307" s="2" customFormat="1" ht="24.15" customHeight="1">
      <c r="A307" s="40"/>
      <c r="B307" s="41"/>
      <c r="C307" s="206" t="s">
        <v>474</v>
      </c>
      <c r="D307" s="206" t="s">
        <v>145</v>
      </c>
      <c r="E307" s="207" t="s">
        <v>475</v>
      </c>
      <c r="F307" s="208" t="s">
        <v>476</v>
      </c>
      <c r="G307" s="209" t="s">
        <v>148</v>
      </c>
      <c r="H307" s="210">
        <v>5.2800000000000002</v>
      </c>
      <c r="I307" s="211"/>
      <c r="J307" s="212">
        <f>ROUND(I307*H307,2)</f>
        <v>0</v>
      </c>
      <c r="K307" s="208" t="s">
        <v>149</v>
      </c>
      <c r="L307" s="46"/>
      <c r="M307" s="213" t="s">
        <v>19</v>
      </c>
      <c r="N307" s="214" t="s">
        <v>43</v>
      </c>
      <c r="O307" s="86"/>
      <c r="P307" s="215">
        <f>O307*H307</f>
        <v>0</v>
      </c>
      <c r="Q307" s="215">
        <v>0.0027000000000000001</v>
      </c>
      <c r="R307" s="215">
        <f>Q307*H307</f>
        <v>0.014256000000000001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150</v>
      </c>
      <c r="AT307" s="217" t="s">
        <v>145</v>
      </c>
      <c r="AU307" s="217" t="s">
        <v>81</v>
      </c>
      <c r="AY307" s="19" t="s">
        <v>143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79</v>
      </c>
      <c r="BK307" s="218">
        <f>ROUND(I307*H307,2)</f>
        <v>0</v>
      </c>
      <c r="BL307" s="19" t="s">
        <v>150</v>
      </c>
      <c r="BM307" s="217" t="s">
        <v>477</v>
      </c>
    </row>
    <row r="308" s="2" customFormat="1">
      <c r="A308" s="40"/>
      <c r="B308" s="41"/>
      <c r="C308" s="42"/>
      <c r="D308" s="219" t="s">
        <v>152</v>
      </c>
      <c r="E308" s="42"/>
      <c r="F308" s="220" t="s">
        <v>478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152</v>
      </c>
      <c r="AU308" s="19" t="s">
        <v>81</v>
      </c>
    </row>
    <row r="309" s="14" customFormat="1">
      <c r="A309" s="14"/>
      <c r="B309" s="236"/>
      <c r="C309" s="237"/>
      <c r="D309" s="226" t="s">
        <v>154</v>
      </c>
      <c r="E309" s="238" t="s">
        <v>19</v>
      </c>
      <c r="F309" s="239" t="s">
        <v>461</v>
      </c>
      <c r="G309" s="237"/>
      <c r="H309" s="238" t="s">
        <v>19</v>
      </c>
      <c r="I309" s="240"/>
      <c r="J309" s="237"/>
      <c r="K309" s="237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154</v>
      </c>
      <c r="AU309" s="245" t="s">
        <v>81</v>
      </c>
      <c r="AV309" s="14" t="s">
        <v>79</v>
      </c>
      <c r="AW309" s="14" t="s">
        <v>33</v>
      </c>
      <c r="AX309" s="14" t="s">
        <v>72</v>
      </c>
      <c r="AY309" s="245" t="s">
        <v>143</v>
      </c>
    </row>
    <row r="310" s="13" customFormat="1">
      <c r="A310" s="13"/>
      <c r="B310" s="224"/>
      <c r="C310" s="225"/>
      <c r="D310" s="226" t="s">
        <v>154</v>
      </c>
      <c r="E310" s="227" t="s">
        <v>19</v>
      </c>
      <c r="F310" s="228" t="s">
        <v>468</v>
      </c>
      <c r="G310" s="225"/>
      <c r="H310" s="229">
        <v>5.2800000000000002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154</v>
      </c>
      <c r="AU310" s="235" t="s">
        <v>81</v>
      </c>
      <c r="AV310" s="13" t="s">
        <v>81</v>
      </c>
      <c r="AW310" s="13" t="s">
        <v>33</v>
      </c>
      <c r="AX310" s="13" t="s">
        <v>72</v>
      </c>
      <c r="AY310" s="235" t="s">
        <v>143</v>
      </c>
    </row>
    <row r="311" s="2" customFormat="1" ht="24.15" customHeight="1">
      <c r="A311" s="40"/>
      <c r="B311" s="41"/>
      <c r="C311" s="206" t="s">
        <v>479</v>
      </c>
      <c r="D311" s="206" t="s">
        <v>145</v>
      </c>
      <c r="E311" s="207" t="s">
        <v>480</v>
      </c>
      <c r="F311" s="208" t="s">
        <v>481</v>
      </c>
      <c r="G311" s="209" t="s">
        <v>292</v>
      </c>
      <c r="H311" s="210">
        <v>0.017999999999999999</v>
      </c>
      <c r="I311" s="211"/>
      <c r="J311" s="212">
        <f>ROUND(I311*H311,2)</f>
        <v>0</v>
      </c>
      <c r="K311" s="208" t="s">
        <v>149</v>
      </c>
      <c r="L311" s="46"/>
      <c r="M311" s="213" t="s">
        <v>19</v>
      </c>
      <c r="N311" s="214" t="s">
        <v>43</v>
      </c>
      <c r="O311" s="86"/>
      <c r="P311" s="215">
        <f>O311*H311</f>
        <v>0</v>
      </c>
      <c r="Q311" s="215">
        <v>1.05237</v>
      </c>
      <c r="R311" s="215">
        <f>Q311*H311</f>
        <v>0.01894266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150</v>
      </c>
      <c r="AT311" s="217" t="s">
        <v>145</v>
      </c>
      <c r="AU311" s="217" t="s">
        <v>81</v>
      </c>
      <c r="AY311" s="19" t="s">
        <v>143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79</v>
      </c>
      <c r="BK311" s="218">
        <f>ROUND(I311*H311,2)</f>
        <v>0</v>
      </c>
      <c r="BL311" s="19" t="s">
        <v>150</v>
      </c>
      <c r="BM311" s="217" t="s">
        <v>482</v>
      </c>
    </row>
    <row r="312" s="2" customFormat="1">
      <c r="A312" s="40"/>
      <c r="B312" s="41"/>
      <c r="C312" s="42"/>
      <c r="D312" s="219" t="s">
        <v>152</v>
      </c>
      <c r="E312" s="42"/>
      <c r="F312" s="220" t="s">
        <v>483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152</v>
      </c>
      <c r="AU312" s="19" t="s">
        <v>81</v>
      </c>
    </row>
    <row r="313" s="14" customFormat="1">
      <c r="A313" s="14"/>
      <c r="B313" s="236"/>
      <c r="C313" s="237"/>
      <c r="D313" s="226" t="s">
        <v>154</v>
      </c>
      <c r="E313" s="238" t="s">
        <v>19</v>
      </c>
      <c r="F313" s="239" t="s">
        <v>484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154</v>
      </c>
      <c r="AU313" s="245" t="s">
        <v>81</v>
      </c>
      <c r="AV313" s="14" t="s">
        <v>79</v>
      </c>
      <c r="AW313" s="14" t="s">
        <v>33</v>
      </c>
      <c r="AX313" s="14" t="s">
        <v>72</v>
      </c>
      <c r="AY313" s="245" t="s">
        <v>143</v>
      </c>
    </row>
    <row r="314" s="13" customFormat="1">
      <c r="A314" s="13"/>
      <c r="B314" s="224"/>
      <c r="C314" s="225"/>
      <c r="D314" s="226" t="s">
        <v>154</v>
      </c>
      <c r="E314" s="227" t="s">
        <v>19</v>
      </c>
      <c r="F314" s="228" t="s">
        <v>485</v>
      </c>
      <c r="G314" s="225"/>
      <c r="H314" s="229">
        <v>0.017999999999999999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154</v>
      </c>
      <c r="AU314" s="235" t="s">
        <v>81</v>
      </c>
      <c r="AV314" s="13" t="s">
        <v>81</v>
      </c>
      <c r="AW314" s="13" t="s">
        <v>33</v>
      </c>
      <c r="AX314" s="13" t="s">
        <v>72</v>
      </c>
      <c r="AY314" s="235" t="s">
        <v>143</v>
      </c>
    </row>
    <row r="315" s="2" customFormat="1" ht="44.25" customHeight="1">
      <c r="A315" s="40"/>
      <c r="B315" s="41"/>
      <c r="C315" s="206" t="s">
        <v>486</v>
      </c>
      <c r="D315" s="206" t="s">
        <v>145</v>
      </c>
      <c r="E315" s="207" t="s">
        <v>487</v>
      </c>
      <c r="F315" s="208" t="s">
        <v>488</v>
      </c>
      <c r="G315" s="209" t="s">
        <v>489</v>
      </c>
      <c r="H315" s="210">
        <v>2</v>
      </c>
      <c r="I315" s="211"/>
      <c r="J315" s="212">
        <f>ROUND(I315*H315,2)</f>
        <v>0</v>
      </c>
      <c r="K315" s="208" t="s">
        <v>149</v>
      </c>
      <c r="L315" s="46"/>
      <c r="M315" s="213" t="s">
        <v>19</v>
      </c>
      <c r="N315" s="214" t="s">
        <v>43</v>
      </c>
      <c r="O315" s="86"/>
      <c r="P315" s="215">
        <f>O315*H315</f>
        <v>0</v>
      </c>
      <c r="Q315" s="215">
        <v>1.02033</v>
      </c>
      <c r="R315" s="215">
        <f>Q315*H315</f>
        <v>2.0406599999999999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150</v>
      </c>
      <c r="AT315" s="217" t="s">
        <v>145</v>
      </c>
      <c r="AU315" s="217" t="s">
        <v>81</v>
      </c>
      <c r="AY315" s="19" t="s">
        <v>143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79</v>
      </c>
      <c r="BK315" s="218">
        <f>ROUND(I315*H315,2)</f>
        <v>0</v>
      </c>
      <c r="BL315" s="19" t="s">
        <v>150</v>
      </c>
      <c r="BM315" s="217" t="s">
        <v>490</v>
      </c>
    </row>
    <row r="316" s="2" customFormat="1">
      <c r="A316" s="40"/>
      <c r="B316" s="41"/>
      <c r="C316" s="42"/>
      <c r="D316" s="219" t="s">
        <v>152</v>
      </c>
      <c r="E316" s="42"/>
      <c r="F316" s="220" t="s">
        <v>491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152</v>
      </c>
      <c r="AU316" s="19" t="s">
        <v>81</v>
      </c>
    </row>
    <row r="317" s="14" customFormat="1">
      <c r="A317" s="14"/>
      <c r="B317" s="236"/>
      <c r="C317" s="237"/>
      <c r="D317" s="226" t="s">
        <v>154</v>
      </c>
      <c r="E317" s="238" t="s">
        <v>19</v>
      </c>
      <c r="F317" s="239" t="s">
        <v>492</v>
      </c>
      <c r="G317" s="237"/>
      <c r="H317" s="238" t="s">
        <v>19</v>
      </c>
      <c r="I317" s="240"/>
      <c r="J317" s="237"/>
      <c r="K317" s="237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154</v>
      </c>
      <c r="AU317" s="245" t="s">
        <v>81</v>
      </c>
      <c r="AV317" s="14" t="s">
        <v>79</v>
      </c>
      <c r="AW317" s="14" t="s">
        <v>33</v>
      </c>
      <c r="AX317" s="14" t="s">
        <v>72</v>
      </c>
      <c r="AY317" s="245" t="s">
        <v>143</v>
      </c>
    </row>
    <row r="318" s="13" customFormat="1">
      <c r="A318" s="13"/>
      <c r="B318" s="224"/>
      <c r="C318" s="225"/>
      <c r="D318" s="226" t="s">
        <v>154</v>
      </c>
      <c r="E318" s="227" t="s">
        <v>19</v>
      </c>
      <c r="F318" s="228" t="s">
        <v>81</v>
      </c>
      <c r="G318" s="225"/>
      <c r="H318" s="229">
        <v>2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154</v>
      </c>
      <c r="AU318" s="235" t="s">
        <v>81</v>
      </c>
      <c r="AV318" s="13" t="s">
        <v>81</v>
      </c>
      <c r="AW318" s="13" t="s">
        <v>33</v>
      </c>
      <c r="AX318" s="13" t="s">
        <v>72</v>
      </c>
      <c r="AY318" s="235" t="s">
        <v>143</v>
      </c>
    </row>
    <row r="319" s="12" customFormat="1" ht="22.8" customHeight="1">
      <c r="A319" s="12"/>
      <c r="B319" s="190"/>
      <c r="C319" s="191"/>
      <c r="D319" s="192" t="s">
        <v>71</v>
      </c>
      <c r="E319" s="204" t="s">
        <v>150</v>
      </c>
      <c r="F319" s="204" t="s">
        <v>493</v>
      </c>
      <c r="G319" s="191"/>
      <c r="H319" s="191"/>
      <c r="I319" s="194"/>
      <c r="J319" s="205">
        <f>BK319</f>
        <v>0</v>
      </c>
      <c r="K319" s="191"/>
      <c r="L319" s="196"/>
      <c r="M319" s="197"/>
      <c r="N319" s="198"/>
      <c r="O319" s="198"/>
      <c r="P319" s="199">
        <f>SUM(P320:P371)</f>
        <v>0</v>
      </c>
      <c r="Q319" s="198"/>
      <c r="R319" s="199">
        <f>SUM(R320:R371)</f>
        <v>13.181668269999999</v>
      </c>
      <c r="S319" s="198"/>
      <c r="T319" s="200">
        <f>SUM(T320:T371)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1" t="s">
        <v>79</v>
      </c>
      <c r="AT319" s="202" t="s">
        <v>71</v>
      </c>
      <c r="AU319" s="202" t="s">
        <v>79</v>
      </c>
      <c r="AY319" s="201" t="s">
        <v>143</v>
      </c>
      <c r="BK319" s="203">
        <f>SUM(BK320:BK371)</f>
        <v>0</v>
      </c>
    </row>
    <row r="320" s="2" customFormat="1" ht="24.15" customHeight="1">
      <c r="A320" s="40"/>
      <c r="B320" s="41"/>
      <c r="C320" s="206" t="s">
        <v>494</v>
      </c>
      <c r="D320" s="206" t="s">
        <v>145</v>
      </c>
      <c r="E320" s="207" t="s">
        <v>495</v>
      </c>
      <c r="F320" s="208" t="s">
        <v>496</v>
      </c>
      <c r="G320" s="209" t="s">
        <v>188</v>
      </c>
      <c r="H320" s="210">
        <v>4.3470000000000004</v>
      </c>
      <c r="I320" s="211"/>
      <c r="J320" s="212">
        <f>ROUND(I320*H320,2)</f>
        <v>0</v>
      </c>
      <c r="K320" s="208" t="s">
        <v>149</v>
      </c>
      <c r="L320" s="46"/>
      <c r="M320" s="213" t="s">
        <v>19</v>
      </c>
      <c r="N320" s="214" t="s">
        <v>43</v>
      </c>
      <c r="O320" s="86"/>
      <c r="P320" s="215">
        <f>O320*H320</f>
        <v>0</v>
      </c>
      <c r="Q320" s="215">
        <v>2.5020099999999998</v>
      </c>
      <c r="R320" s="215">
        <f>Q320*H320</f>
        <v>10.87623747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150</v>
      </c>
      <c r="AT320" s="217" t="s">
        <v>145</v>
      </c>
      <c r="AU320" s="217" t="s">
        <v>81</v>
      </c>
      <c r="AY320" s="19" t="s">
        <v>143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79</v>
      </c>
      <c r="BK320" s="218">
        <f>ROUND(I320*H320,2)</f>
        <v>0</v>
      </c>
      <c r="BL320" s="19" t="s">
        <v>150</v>
      </c>
      <c r="BM320" s="217" t="s">
        <v>497</v>
      </c>
    </row>
    <row r="321" s="2" customFormat="1">
      <c r="A321" s="40"/>
      <c r="B321" s="41"/>
      <c r="C321" s="42"/>
      <c r="D321" s="219" t="s">
        <v>152</v>
      </c>
      <c r="E321" s="42"/>
      <c r="F321" s="220" t="s">
        <v>498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152</v>
      </c>
      <c r="AU321" s="19" t="s">
        <v>81</v>
      </c>
    </row>
    <row r="322" s="14" customFormat="1">
      <c r="A322" s="14"/>
      <c r="B322" s="236"/>
      <c r="C322" s="237"/>
      <c r="D322" s="226" t="s">
        <v>154</v>
      </c>
      <c r="E322" s="238" t="s">
        <v>19</v>
      </c>
      <c r="F322" s="239" t="s">
        <v>499</v>
      </c>
      <c r="G322" s="237"/>
      <c r="H322" s="238" t="s">
        <v>19</v>
      </c>
      <c r="I322" s="240"/>
      <c r="J322" s="237"/>
      <c r="K322" s="237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154</v>
      </c>
      <c r="AU322" s="245" t="s">
        <v>81</v>
      </c>
      <c r="AV322" s="14" t="s">
        <v>79</v>
      </c>
      <c r="AW322" s="14" t="s">
        <v>33</v>
      </c>
      <c r="AX322" s="14" t="s">
        <v>72</v>
      </c>
      <c r="AY322" s="245" t="s">
        <v>143</v>
      </c>
    </row>
    <row r="323" s="13" customFormat="1">
      <c r="A323" s="13"/>
      <c r="B323" s="224"/>
      <c r="C323" s="225"/>
      <c r="D323" s="226" t="s">
        <v>154</v>
      </c>
      <c r="E323" s="227" t="s">
        <v>19</v>
      </c>
      <c r="F323" s="228" t="s">
        <v>500</v>
      </c>
      <c r="G323" s="225"/>
      <c r="H323" s="229">
        <v>2.5499999999999998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154</v>
      </c>
      <c r="AU323" s="235" t="s">
        <v>81</v>
      </c>
      <c r="AV323" s="13" t="s">
        <v>81</v>
      </c>
      <c r="AW323" s="13" t="s">
        <v>33</v>
      </c>
      <c r="AX323" s="13" t="s">
        <v>72</v>
      </c>
      <c r="AY323" s="235" t="s">
        <v>143</v>
      </c>
    </row>
    <row r="324" s="13" customFormat="1">
      <c r="A324" s="13"/>
      <c r="B324" s="224"/>
      <c r="C324" s="225"/>
      <c r="D324" s="226" t="s">
        <v>154</v>
      </c>
      <c r="E324" s="227" t="s">
        <v>19</v>
      </c>
      <c r="F324" s="228" t="s">
        <v>501</v>
      </c>
      <c r="G324" s="225"/>
      <c r="H324" s="229">
        <v>-0.20799999999999999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154</v>
      </c>
      <c r="AU324" s="235" t="s">
        <v>81</v>
      </c>
      <c r="AV324" s="13" t="s">
        <v>81</v>
      </c>
      <c r="AW324" s="13" t="s">
        <v>33</v>
      </c>
      <c r="AX324" s="13" t="s">
        <v>72</v>
      </c>
      <c r="AY324" s="235" t="s">
        <v>143</v>
      </c>
    </row>
    <row r="325" s="13" customFormat="1">
      <c r="A325" s="13"/>
      <c r="B325" s="224"/>
      <c r="C325" s="225"/>
      <c r="D325" s="226" t="s">
        <v>154</v>
      </c>
      <c r="E325" s="227" t="s">
        <v>19</v>
      </c>
      <c r="F325" s="228" t="s">
        <v>502</v>
      </c>
      <c r="G325" s="225"/>
      <c r="H325" s="229">
        <v>2.2130000000000001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154</v>
      </c>
      <c r="AU325" s="235" t="s">
        <v>81</v>
      </c>
      <c r="AV325" s="13" t="s">
        <v>81</v>
      </c>
      <c r="AW325" s="13" t="s">
        <v>33</v>
      </c>
      <c r="AX325" s="13" t="s">
        <v>72</v>
      </c>
      <c r="AY325" s="235" t="s">
        <v>143</v>
      </c>
    </row>
    <row r="326" s="13" customFormat="1">
      <c r="A326" s="13"/>
      <c r="B326" s="224"/>
      <c r="C326" s="225"/>
      <c r="D326" s="226" t="s">
        <v>154</v>
      </c>
      <c r="E326" s="227" t="s">
        <v>19</v>
      </c>
      <c r="F326" s="228" t="s">
        <v>501</v>
      </c>
      <c r="G326" s="225"/>
      <c r="H326" s="229">
        <v>-0.20799999999999999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154</v>
      </c>
      <c r="AU326" s="235" t="s">
        <v>81</v>
      </c>
      <c r="AV326" s="13" t="s">
        <v>81</v>
      </c>
      <c r="AW326" s="13" t="s">
        <v>33</v>
      </c>
      <c r="AX326" s="13" t="s">
        <v>72</v>
      </c>
      <c r="AY326" s="235" t="s">
        <v>143</v>
      </c>
    </row>
    <row r="327" s="2" customFormat="1" ht="21.75" customHeight="1">
      <c r="A327" s="40"/>
      <c r="B327" s="41"/>
      <c r="C327" s="206" t="s">
        <v>503</v>
      </c>
      <c r="D327" s="206" t="s">
        <v>145</v>
      </c>
      <c r="E327" s="207" t="s">
        <v>504</v>
      </c>
      <c r="F327" s="208" t="s">
        <v>505</v>
      </c>
      <c r="G327" s="209" t="s">
        <v>148</v>
      </c>
      <c r="H327" s="210">
        <v>31.423999999999999</v>
      </c>
      <c r="I327" s="211"/>
      <c r="J327" s="212">
        <f>ROUND(I327*H327,2)</f>
        <v>0</v>
      </c>
      <c r="K327" s="208" t="s">
        <v>149</v>
      </c>
      <c r="L327" s="46"/>
      <c r="M327" s="213" t="s">
        <v>19</v>
      </c>
      <c r="N327" s="214" t="s">
        <v>43</v>
      </c>
      <c r="O327" s="86"/>
      <c r="P327" s="215">
        <f>O327*H327</f>
        <v>0</v>
      </c>
      <c r="Q327" s="215">
        <v>0.0053299999999999997</v>
      </c>
      <c r="R327" s="215">
        <f>Q327*H327</f>
        <v>0.16748991999999999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150</v>
      </c>
      <c r="AT327" s="217" t="s">
        <v>145</v>
      </c>
      <c r="AU327" s="217" t="s">
        <v>81</v>
      </c>
      <c r="AY327" s="19" t="s">
        <v>143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79</v>
      </c>
      <c r="BK327" s="218">
        <f>ROUND(I327*H327,2)</f>
        <v>0</v>
      </c>
      <c r="BL327" s="19" t="s">
        <v>150</v>
      </c>
      <c r="BM327" s="217" t="s">
        <v>506</v>
      </c>
    </row>
    <row r="328" s="2" customFormat="1">
      <c r="A328" s="40"/>
      <c r="B328" s="41"/>
      <c r="C328" s="42"/>
      <c r="D328" s="219" t="s">
        <v>152</v>
      </c>
      <c r="E328" s="42"/>
      <c r="F328" s="220" t="s">
        <v>507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152</v>
      </c>
      <c r="AU328" s="19" t="s">
        <v>81</v>
      </c>
    </row>
    <row r="329" s="14" customFormat="1">
      <c r="A329" s="14"/>
      <c r="B329" s="236"/>
      <c r="C329" s="237"/>
      <c r="D329" s="226" t="s">
        <v>154</v>
      </c>
      <c r="E329" s="238" t="s">
        <v>19</v>
      </c>
      <c r="F329" s="239" t="s">
        <v>499</v>
      </c>
      <c r="G329" s="237"/>
      <c r="H329" s="238" t="s">
        <v>19</v>
      </c>
      <c r="I329" s="240"/>
      <c r="J329" s="237"/>
      <c r="K329" s="237"/>
      <c r="L329" s="241"/>
      <c r="M329" s="242"/>
      <c r="N329" s="243"/>
      <c r="O329" s="243"/>
      <c r="P329" s="243"/>
      <c r="Q329" s="243"/>
      <c r="R329" s="243"/>
      <c r="S329" s="243"/>
      <c r="T329" s="24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5" t="s">
        <v>154</v>
      </c>
      <c r="AU329" s="245" t="s">
        <v>81</v>
      </c>
      <c r="AV329" s="14" t="s">
        <v>79</v>
      </c>
      <c r="AW329" s="14" t="s">
        <v>33</v>
      </c>
      <c r="AX329" s="14" t="s">
        <v>72</v>
      </c>
      <c r="AY329" s="245" t="s">
        <v>143</v>
      </c>
    </row>
    <row r="330" s="13" customFormat="1">
      <c r="A330" s="13"/>
      <c r="B330" s="224"/>
      <c r="C330" s="225"/>
      <c r="D330" s="226" t="s">
        <v>154</v>
      </c>
      <c r="E330" s="227" t="s">
        <v>19</v>
      </c>
      <c r="F330" s="228" t="s">
        <v>508</v>
      </c>
      <c r="G330" s="225"/>
      <c r="H330" s="229">
        <v>15.893000000000001</v>
      </c>
      <c r="I330" s="230"/>
      <c r="J330" s="225"/>
      <c r="K330" s="225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154</v>
      </c>
      <c r="AU330" s="235" t="s">
        <v>81</v>
      </c>
      <c r="AV330" s="13" t="s">
        <v>81</v>
      </c>
      <c r="AW330" s="13" t="s">
        <v>33</v>
      </c>
      <c r="AX330" s="13" t="s">
        <v>72</v>
      </c>
      <c r="AY330" s="235" t="s">
        <v>143</v>
      </c>
    </row>
    <row r="331" s="13" customFormat="1">
      <c r="A331" s="13"/>
      <c r="B331" s="224"/>
      <c r="C331" s="225"/>
      <c r="D331" s="226" t="s">
        <v>154</v>
      </c>
      <c r="E331" s="227" t="s">
        <v>19</v>
      </c>
      <c r="F331" s="228" t="s">
        <v>509</v>
      </c>
      <c r="G331" s="225"/>
      <c r="H331" s="229">
        <v>0.72199999999999998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154</v>
      </c>
      <c r="AU331" s="235" t="s">
        <v>81</v>
      </c>
      <c r="AV331" s="13" t="s">
        <v>81</v>
      </c>
      <c r="AW331" s="13" t="s">
        <v>33</v>
      </c>
      <c r="AX331" s="13" t="s">
        <v>72</v>
      </c>
      <c r="AY331" s="235" t="s">
        <v>143</v>
      </c>
    </row>
    <row r="332" s="13" customFormat="1">
      <c r="A332" s="13"/>
      <c r="B332" s="224"/>
      <c r="C332" s="225"/>
      <c r="D332" s="226" t="s">
        <v>154</v>
      </c>
      <c r="E332" s="227" t="s">
        <v>19</v>
      </c>
      <c r="F332" s="228" t="s">
        <v>510</v>
      </c>
      <c r="G332" s="225"/>
      <c r="H332" s="229">
        <v>14.087</v>
      </c>
      <c r="I332" s="230"/>
      <c r="J332" s="225"/>
      <c r="K332" s="225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154</v>
      </c>
      <c r="AU332" s="235" t="s">
        <v>81</v>
      </c>
      <c r="AV332" s="13" t="s">
        <v>81</v>
      </c>
      <c r="AW332" s="13" t="s">
        <v>33</v>
      </c>
      <c r="AX332" s="13" t="s">
        <v>72</v>
      </c>
      <c r="AY332" s="235" t="s">
        <v>143</v>
      </c>
    </row>
    <row r="333" s="13" customFormat="1">
      <c r="A333" s="13"/>
      <c r="B333" s="224"/>
      <c r="C333" s="225"/>
      <c r="D333" s="226" t="s">
        <v>154</v>
      </c>
      <c r="E333" s="227" t="s">
        <v>19</v>
      </c>
      <c r="F333" s="228" t="s">
        <v>509</v>
      </c>
      <c r="G333" s="225"/>
      <c r="H333" s="229">
        <v>0.72199999999999998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154</v>
      </c>
      <c r="AU333" s="235" t="s">
        <v>81</v>
      </c>
      <c r="AV333" s="13" t="s">
        <v>81</v>
      </c>
      <c r="AW333" s="13" t="s">
        <v>33</v>
      </c>
      <c r="AX333" s="13" t="s">
        <v>72</v>
      </c>
      <c r="AY333" s="235" t="s">
        <v>143</v>
      </c>
    </row>
    <row r="334" s="2" customFormat="1" ht="24.15" customHeight="1">
      <c r="A334" s="40"/>
      <c r="B334" s="41"/>
      <c r="C334" s="206" t="s">
        <v>511</v>
      </c>
      <c r="D334" s="206" t="s">
        <v>145</v>
      </c>
      <c r="E334" s="207" t="s">
        <v>512</v>
      </c>
      <c r="F334" s="208" t="s">
        <v>513</v>
      </c>
      <c r="G334" s="209" t="s">
        <v>148</v>
      </c>
      <c r="H334" s="210">
        <v>31.423999999999999</v>
      </c>
      <c r="I334" s="211"/>
      <c r="J334" s="212">
        <f>ROUND(I334*H334,2)</f>
        <v>0</v>
      </c>
      <c r="K334" s="208" t="s">
        <v>149</v>
      </c>
      <c r="L334" s="46"/>
      <c r="M334" s="213" t="s">
        <v>19</v>
      </c>
      <c r="N334" s="214" t="s">
        <v>43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150</v>
      </c>
      <c r="AT334" s="217" t="s">
        <v>145</v>
      </c>
      <c r="AU334" s="217" t="s">
        <v>81</v>
      </c>
      <c r="AY334" s="19" t="s">
        <v>143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79</v>
      </c>
      <c r="BK334" s="218">
        <f>ROUND(I334*H334,2)</f>
        <v>0</v>
      </c>
      <c r="BL334" s="19" t="s">
        <v>150</v>
      </c>
      <c r="BM334" s="217" t="s">
        <v>514</v>
      </c>
    </row>
    <row r="335" s="2" customFormat="1">
      <c r="A335" s="40"/>
      <c r="B335" s="41"/>
      <c r="C335" s="42"/>
      <c r="D335" s="219" t="s">
        <v>152</v>
      </c>
      <c r="E335" s="42"/>
      <c r="F335" s="220" t="s">
        <v>515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152</v>
      </c>
      <c r="AU335" s="19" t="s">
        <v>81</v>
      </c>
    </row>
    <row r="336" s="2" customFormat="1" ht="24.15" customHeight="1">
      <c r="A336" s="40"/>
      <c r="B336" s="41"/>
      <c r="C336" s="206" t="s">
        <v>516</v>
      </c>
      <c r="D336" s="206" t="s">
        <v>145</v>
      </c>
      <c r="E336" s="207" t="s">
        <v>517</v>
      </c>
      <c r="F336" s="208" t="s">
        <v>518</v>
      </c>
      <c r="G336" s="209" t="s">
        <v>148</v>
      </c>
      <c r="H336" s="210">
        <v>23.815000000000001</v>
      </c>
      <c r="I336" s="211"/>
      <c r="J336" s="212">
        <f>ROUND(I336*H336,2)</f>
        <v>0</v>
      </c>
      <c r="K336" s="208" t="s">
        <v>149</v>
      </c>
      <c r="L336" s="46"/>
      <c r="M336" s="213" t="s">
        <v>19</v>
      </c>
      <c r="N336" s="214" t="s">
        <v>43</v>
      </c>
      <c r="O336" s="86"/>
      <c r="P336" s="215">
        <f>O336*H336</f>
        <v>0</v>
      </c>
      <c r="Q336" s="215">
        <v>0.00088000000000000003</v>
      </c>
      <c r="R336" s="215">
        <f>Q336*H336</f>
        <v>0.020957200000000002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150</v>
      </c>
      <c r="AT336" s="217" t="s">
        <v>145</v>
      </c>
      <c r="AU336" s="217" t="s">
        <v>81</v>
      </c>
      <c r="AY336" s="19" t="s">
        <v>143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79</v>
      </c>
      <c r="BK336" s="218">
        <f>ROUND(I336*H336,2)</f>
        <v>0</v>
      </c>
      <c r="BL336" s="19" t="s">
        <v>150</v>
      </c>
      <c r="BM336" s="217" t="s">
        <v>519</v>
      </c>
    </row>
    <row r="337" s="2" customFormat="1">
      <c r="A337" s="40"/>
      <c r="B337" s="41"/>
      <c r="C337" s="42"/>
      <c r="D337" s="219" t="s">
        <v>152</v>
      </c>
      <c r="E337" s="42"/>
      <c r="F337" s="220" t="s">
        <v>520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152</v>
      </c>
      <c r="AU337" s="19" t="s">
        <v>81</v>
      </c>
    </row>
    <row r="338" s="13" customFormat="1">
      <c r="A338" s="13"/>
      <c r="B338" s="224"/>
      <c r="C338" s="225"/>
      <c r="D338" s="226" t="s">
        <v>154</v>
      </c>
      <c r="E338" s="227" t="s">
        <v>19</v>
      </c>
      <c r="F338" s="228" t="s">
        <v>521</v>
      </c>
      <c r="G338" s="225"/>
      <c r="H338" s="229">
        <v>12.75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154</v>
      </c>
      <c r="AU338" s="235" t="s">
        <v>81</v>
      </c>
      <c r="AV338" s="13" t="s">
        <v>81</v>
      </c>
      <c r="AW338" s="13" t="s">
        <v>33</v>
      </c>
      <c r="AX338" s="13" t="s">
        <v>72</v>
      </c>
      <c r="AY338" s="235" t="s">
        <v>143</v>
      </c>
    </row>
    <row r="339" s="13" customFormat="1">
      <c r="A339" s="13"/>
      <c r="B339" s="224"/>
      <c r="C339" s="225"/>
      <c r="D339" s="226" t="s">
        <v>154</v>
      </c>
      <c r="E339" s="227" t="s">
        <v>19</v>
      </c>
      <c r="F339" s="228" t="s">
        <v>522</v>
      </c>
      <c r="G339" s="225"/>
      <c r="H339" s="229">
        <v>11.065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154</v>
      </c>
      <c r="AU339" s="235" t="s">
        <v>81</v>
      </c>
      <c r="AV339" s="13" t="s">
        <v>81</v>
      </c>
      <c r="AW339" s="13" t="s">
        <v>33</v>
      </c>
      <c r="AX339" s="13" t="s">
        <v>72</v>
      </c>
      <c r="AY339" s="235" t="s">
        <v>143</v>
      </c>
    </row>
    <row r="340" s="2" customFormat="1" ht="24.15" customHeight="1">
      <c r="A340" s="40"/>
      <c r="B340" s="41"/>
      <c r="C340" s="206" t="s">
        <v>523</v>
      </c>
      <c r="D340" s="206" t="s">
        <v>145</v>
      </c>
      <c r="E340" s="207" t="s">
        <v>524</v>
      </c>
      <c r="F340" s="208" t="s">
        <v>525</v>
      </c>
      <c r="G340" s="209" t="s">
        <v>148</v>
      </c>
      <c r="H340" s="210">
        <v>23.815000000000001</v>
      </c>
      <c r="I340" s="211"/>
      <c r="J340" s="212">
        <f>ROUND(I340*H340,2)</f>
        <v>0</v>
      </c>
      <c r="K340" s="208" t="s">
        <v>149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150</v>
      </c>
      <c r="AT340" s="217" t="s">
        <v>145</v>
      </c>
      <c r="AU340" s="217" t="s">
        <v>81</v>
      </c>
      <c r="AY340" s="19" t="s">
        <v>143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79</v>
      </c>
      <c r="BK340" s="218">
        <f>ROUND(I340*H340,2)</f>
        <v>0</v>
      </c>
      <c r="BL340" s="19" t="s">
        <v>150</v>
      </c>
      <c r="BM340" s="217" t="s">
        <v>526</v>
      </c>
    </row>
    <row r="341" s="2" customFormat="1">
      <c r="A341" s="40"/>
      <c r="B341" s="41"/>
      <c r="C341" s="42"/>
      <c r="D341" s="219" t="s">
        <v>152</v>
      </c>
      <c r="E341" s="42"/>
      <c r="F341" s="220" t="s">
        <v>527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152</v>
      </c>
      <c r="AU341" s="19" t="s">
        <v>81</v>
      </c>
    </row>
    <row r="342" s="2" customFormat="1" ht="16.5" customHeight="1">
      <c r="A342" s="40"/>
      <c r="B342" s="41"/>
      <c r="C342" s="206" t="s">
        <v>528</v>
      </c>
      <c r="D342" s="206" t="s">
        <v>145</v>
      </c>
      <c r="E342" s="207" t="s">
        <v>529</v>
      </c>
      <c r="F342" s="208" t="s">
        <v>530</v>
      </c>
      <c r="G342" s="209" t="s">
        <v>148</v>
      </c>
      <c r="H342" s="210">
        <v>31.423999999999999</v>
      </c>
      <c r="I342" s="211"/>
      <c r="J342" s="212">
        <f>ROUND(I342*H342,2)</f>
        <v>0</v>
      </c>
      <c r="K342" s="208" t="s">
        <v>149</v>
      </c>
      <c r="L342" s="46"/>
      <c r="M342" s="213" t="s">
        <v>19</v>
      </c>
      <c r="N342" s="214" t="s">
        <v>43</v>
      </c>
      <c r="O342" s="86"/>
      <c r="P342" s="215">
        <f>O342*H342</f>
        <v>0</v>
      </c>
      <c r="Q342" s="215">
        <v>0.0032000000000000002</v>
      </c>
      <c r="R342" s="215">
        <f>Q342*H342</f>
        <v>0.1005568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150</v>
      </c>
      <c r="AT342" s="217" t="s">
        <v>145</v>
      </c>
      <c r="AU342" s="217" t="s">
        <v>81</v>
      </c>
      <c r="AY342" s="19" t="s">
        <v>143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79</v>
      </c>
      <c r="BK342" s="218">
        <f>ROUND(I342*H342,2)</f>
        <v>0</v>
      </c>
      <c r="BL342" s="19" t="s">
        <v>150</v>
      </c>
      <c r="BM342" s="217" t="s">
        <v>531</v>
      </c>
    </row>
    <row r="343" s="2" customFormat="1">
      <c r="A343" s="40"/>
      <c r="B343" s="41"/>
      <c r="C343" s="42"/>
      <c r="D343" s="219" t="s">
        <v>152</v>
      </c>
      <c r="E343" s="42"/>
      <c r="F343" s="220" t="s">
        <v>532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152</v>
      </c>
      <c r="AU343" s="19" t="s">
        <v>81</v>
      </c>
    </row>
    <row r="344" s="2" customFormat="1" ht="44.25" customHeight="1">
      <c r="A344" s="40"/>
      <c r="B344" s="41"/>
      <c r="C344" s="206" t="s">
        <v>533</v>
      </c>
      <c r="D344" s="206" t="s">
        <v>145</v>
      </c>
      <c r="E344" s="207" t="s">
        <v>534</v>
      </c>
      <c r="F344" s="208" t="s">
        <v>535</v>
      </c>
      <c r="G344" s="209" t="s">
        <v>292</v>
      </c>
      <c r="H344" s="210">
        <v>0.65300000000000002</v>
      </c>
      <c r="I344" s="211"/>
      <c r="J344" s="212">
        <f>ROUND(I344*H344,2)</f>
        <v>0</v>
      </c>
      <c r="K344" s="208" t="s">
        <v>149</v>
      </c>
      <c r="L344" s="46"/>
      <c r="M344" s="213" t="s">
        <v>19</v>
      </c>
      <c r="N344" s="214" t="s">
        <v>43</v>
      </c>
      <c r="O344" s="86"/>
      <c r="P344" s="215">
        <f>O344*H344</f>
        <v>0</v>
      </c>
      <c r="Q344" s="215">
        <v>1.05555</v>
      </c>
      <c r="R344" s="215">
        <f>Q344*H344</f>
        <v>0.68927415000000003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150</v>
      </c>
      <c r="AT344" s="217" t="s">
        <v>145</v>
      </c>
      <c r="AU344" s="217" t="s">
        <v>81</v>
      </c>
      <c r="AY344" s="19" t="s">
        <v>143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79</v>
      </c>
      <c r="BK344" s="218">
        <f>ROUND(I344*H344,2)</f>
        <v>0</v>
      </c>
      <c r="BL344" s="19" t="s">
        <v>150</v>
      </c>
      <c r="BM344" s="217" t="s">
        <v>536</v>
      </c>
    </row>
    <row r="345" s="2" customFormat="1">
      <c r="A345" s="40"/>
      <c r="B345" s="41"/>
      <c r="C345" s="42"/>
      <c r="D345" s="219" t="s">
        <v>152</v>
      </c>
      <c r="E345" s="42"/>
      <c r="F345" s="220" t="s">
        <v>537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152</v>
      </c>
      <c r="AU345" s="19" t="s">
        <v>81</v>
      </c>
    </row>
    <row r="346" s="14" customFormat="1">
      <c r="A346" s="14"/>
      <c r="B346" s="236"/>
      <c r="C346" s="237"/>
      <c r="D346" s="226" t="s">
        <v>154</v>
      </c>
      <c r="E346" s="238" t="s">
        <v>19</v>
      </c>
      <c r="F346" s="239" t="s">
        <v>538</v>
      </c>
      <c r="G346" s="237"/>
      <c r="H346" s="238" t="s">
        <v>19</v>
      </c>
      <c r="I346" s="240"/>
      <c r="J346" s="237"/>
      <c r="K346" s="237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154</v>
      </c>
      <c r="AU346" s="245" t="s">
        <v>81</v>
      </c>
      <c r="AV346" s="14" t="s">
        <v>79</v>
      </c>
      <c r="AW346" s="14" t="s">
        <v>33</v>
      </c>
      <c r="AX346" s="14" t="s">
        <v>72</v>
      </c>
      <c r="AY346" s="245" t="s">
        <v>143</v>
      </c>
    </row>
    <row r="347" s="13" customFormat="1">
      <c r="A347" s="13"/>
      <c r="B347" s="224"/>
      <c r="C347" s="225"/>
      <c r="D347" s="226" t="s">
        <v>154</v>
      </c>
      <c r="E347" s="227" t="s">
        <v>19</v>
      </c>
      <c r="F347" s="228" t="s">
        <v>539</v>
      </c>
      <c r="G347" s="225"/>
      <c r="H347" s="229">
        <v>0.65300000000000002</v>
      </c>
      <c r="I347" s="230"/>
      <c r="J347" s="225"/>
      <c r="K347" s="225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154</v>
      </c>
      <c r="AU347" s="235" t="s">
        <v>81</v>
      </c>
      <c r="AV347" s="13" t="s">
        <v>81</v>
      </c>
      <c r="AW347" s="13" t="s">
        <v>33</v>
      </c>
      <c r="AX347" s="13" t="s">
        <v>72</v>
      </c>
      <c r="AY347" s="235" t="s">
        <v>143</v>
      </c>
    </row>
    <row r="348" s="2" customFormat="1" ht="16.5" customHeight="1">
      <c r="A348" s="40"/>
      <c r="B348" s="41"/>
      <c r="C348" s="206" t="s">
        <v>540</v>
      </c>
      <c r="D348" s="206" t="s">
        <v>145</v>
      </c>
      <c r="E348" s="207" t="s">
        <v>541</v>
      </c>
      <c r="F348" s="208" t="s">
        <v>542</v>
      </c>
      <c r="G348" s="209" t="s">
        <v>489</v>
      </c>
      <c r="H348" s="210">
        <v>2</v>
      </c>
      <c r="I348" s="211"/>
      <c r="J348" s="212">
        <f>ROUND(I348*H348,2)</f>
        <v>0</v>
      </c>
      <c r="K348" s="208" t="s">
        <v>19</v>
      </c>
      <c r="L348" s="46"/>
      <c r="M348" s="213" t="s">
        <v>19</v>
      </c>
      <c r="N348" s="214" t="s">
        <v>43</v>
      </c>
      <c r="O348" s="86"/>
      <c r="P348" s="215">
        <f>O348*H348</f>
        <v>0</v>
      </c>
      <c r="Q348" s="215">
        <v>0.066979999999999998</v>
      </c>
      <c r="R348" s="215">
        <f>Q348*H348</f>
        <v>0.13396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150</v>
      </c>
      <c r="AT348" s="217" t="s">
        <v>145</v>
      </c>
      <c r="AU348" s="217" t="s">
        <v>81</v>
      </c>
      <c r="AY348" s="19" t="s">
        <v>143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79</v>
      </c>
      <c r="BK348" s="218">
        <f>ROUND(I348*H348,2)</f>
        <v>0</v>
      </c>
      <c r="BL348" s="19" t="s">
        <v>150</v>
      </c>
      <c r="BM348" s="217" t="s">
        <v>543</v>
      </c>
    </row>
    <row r="349" s="14" customFormat="1">
      <c r="A349" s="14"/>
      <c r="B349" s="236"/>
      <c r="C349" s="237"/>
      <c r="D349" s="226" t="s">
        <v>154</v>
      </c>
      <c r="E349" s="238" t="s">
        <v>19</v>
      </c>
      <c r="F349" s="239" t="s">
        <v>544</v>
      </c>
      <c r="G349" s="237"/>
      <c r="H349" s="238" t="s">
        <v>19</v>
      </c>
      <c r="I349" s="240"/>
      <c r="J349" s="237"/>
      <c r="K349" s="237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154</v>
      </c>
      <c r="AU349" s="245" t="s">
        <v>81</v>
      </c>
      <c r="AV349" s="14" t="s">
        <v>79</v>
      </c>
      <c r="AW349" s="14" t="s">
        <v>33</v>
      </c>
      <c r="AX349" s="14" t="s">
        <v>72</v>
      </c>
      <c r="AY349" s="245" t="s">
        <v>143</v>
      </c>
    </row>
    <row r="350" s="13" customFormat="1">
      <c r="A350" s="13"/>
      <c r="B350" s="224"/>
      <c r="C350" s="225"/>
      <c r="D350" s="226" t="s">
        <v>154</v>
      </c>
      <c r="E350" s="227" t="s">
        <v>19</v>
      </c>
      <c r="F350" s="228" t="s">
        <v>545</v>
      </c>
      <c r="G350" s="225"/>
      <c r="H350" s="229">
        <v>2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154</v>
      </c>
      <c r="AU350" s="235" t="s">
        <v>81</v>
      </c>
      <c r="AV350" s="13" t="s">
        <v>81</v>
      </c>
      <c r="AW350" s="13" t="s">
        <v>33</v>
      </c>
      <c r="AX350" s="13" t="s">
        <v>72</v>
      </c>
      <c r="AY350" s="235" t="s">
        <v>143</v>
      </c>
    </row>
    <row r="351" s="2" customFormat="1" ht="33" customHeight="1">
      <c r="A351" s="40"/>
      <c r="B351" s="41"/>
      <c r="C351" s="206" t="s">
        <v>546</v>
      </c>
      <c r="D351" s="206" t="s">
        <v>145</v>
      </c>
      <c r="E351" s="207" t="s">
        <v>547</v>
      </c>
      <c r="F351" s="208" t="s">
        <v>548</v>
      </c>
      <c r="G351" s="209" t="s">
        <v>188</v>
      </c>
      <c r="H351" s="210">
        <v>0.439</v>
      </c>
      <c r="I351" s="211"/>
      <c r="J351" s="212">
        <f>ROUND(I351*H351,2)</f>
        <v>0</v>
      </c>
      <c r="K351" s="208" t="s">
        <v>149</v>
      </c>
      <c r="L351" s="46"/>
      <c r="M351" s="213" t="s">
        <v>19</v>
      </c>
      <c r="N351" s="214" t="s">
        <v>43</v>
      </c>
      <c r="O351" s="86"/>
      <c r="P351" s="215">
        <f>O351*H351</f>
        <v>0</v>
      </c>
      <c r="Q351" s="215">
        <v>2.5019399999999998</v>
      </c>
      <c r="R351" s="215">
        <f>Q351*H351</f>
        <v>1.0983516599999998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150</v>
      </c>
      <c r="AT351" s="217" t="s">
        <v>145</v>
      </c>
      <c r="AU351" s="217" t="s">
        <v>81</v>
      </c>
      <c r="AY351" s="19" t="s">
        <v>143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79</v>
      </c>
      <c r="BK351" s="218">
        <f>ROUND(I351*H351,2)</f>
        <v>0</v>
      </c>
      <c r="BL351" s="19" t="s">
        <v>150</v>
      </c>
      <c r="BM351" s="217" t="s">
        <v>549</v>
      </c>
    </row>
    <row r="352" s="2" customFormat="1">
      <c r="A352" s="40"/>
      <c r="B352" s="41"/>
      <c r="C352" s="42"/>
      <c r="D352" s="219" t="s">
        <v>152</v>
      </c>
      <c r="E352" s="42"/>
      <c r="F352" s="220" t="s">
        <v>550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152</v>
      </c>
      <c r="AU352" s="19" t="s">
        <v>81</v>
      </c>
    </row>
    <row r="353" s="14" customFormat="1">
      <c r="A353" s="14"/>
      <c r="B353" s="236"/>
      <c r="C353" s="237"/>
      <c r="D353" s="226" t="s">
        <v>154</v>
      </c>
      <c r="E353" s="238" t="s">
        <v>19</v>
      </c>
      <c r="F353" s="239" t="s">
        <v>551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154</v>
      </c>
      <c r="AU353" s="245" t="s">
        <v>81</v>
      </c>
      <c r="AV353" s="14" t="s">
        <v>79</v>
      </c>
      <c r="AW353" s="14" t="s">
        <v>33</v>
      </c>
      <c r="AX353" s="14" t="s">
        <v>72</v>
      </c>
      <c r="AY353" s="245" t="s">
        <v>143</v>
      </c>
    </row>
    <row r="354" s="13" customFormat="1">
      <c r="A354" s="13"/>
      <c r="B354" s="224"/>
      <c r="C354" s="225"/>
      <c r="D354" s="226" t="s">
        <v>154</v>
      </c>
      <c r="E354" s="227" t="s">
        <v>19</v>
      </c>
      <c r="F354" s="228" t="s">
        <v>552</v>
      </c>
      <c r="G354" s="225"/>
      <c r="H354" s="229">
        <v>0.439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154</v>
      </c>
      <c r="AU354" s="235" t="s">
        <v>81</v>
      </c>
      <c r="AV354" s="13" t="s">
        <v>81</v>
      </c>
      <c r="AW354" s="13" t="s">
        <v>33</v>
      </c>
      <c r="AX354" s="13" t="s">
        <v>72</v>
      </c>
      <c r="AY354" s="235" t="s">
        <v>143</v>
      </c>
    </row>
    <row r="355" s="2" customFormat="1" ht="24.15" customHeight="1">
      <c r="A355" s="40"/>
      <c r="B355" s="41"/>
      <c r="C355" s="206" t="s">
        <v>553</v>
      </c>
      <c r="D355" s="206" t="s">
        <v>145</v>
      </c>
      <c r="E355" s="207" t="s">
        <v>554</v>
      </c>
      <c r="F355" s="208" t="s">
        <v>555</v>
      </c>
      <c r="G355" s="209" t="s">
        <v>148</v>
      </c>
      <c r="H355" s="210">
        <v>6.1189999999999998</v>
      </c>
      <c r="I355" s="211"/>
      <c r="J355" s="212">
        <f>ROUND(I355*H355,2)</f>
        <v>0</v>
      </c>
      <c r="K355" s="208" t="s">
        <v>149</v>
      </c>
      <c r="L355" s="46"/>
      <c r="M355" s="213" t="s">
        <v>19</v>
      </c>
      <c r="N355" s="214" t="s">
        <v>43</v>
      </c>
      <c r="O355" s="86"/>
      <c r="P355" s="215">
        <f>O355*H355</f>
        <v>0</v>
      </c>
      <c r="Q355" s="215">
        <v>0.0046499999999999996</v>
      </c>
      <c r="R355" s="215">
        <f>Q355*H355</f>
        <v>0.028453349999999995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150</v>
      </c>
      <c r="AT355" s="217" t="s">
        <v>145</v>
      </c>
      <c r="AU355" s="217" t="s">
        <v>81</v>
      </c>
      <c r="AY355" s="19" t="s">
        <v>143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79</v>
      </c>
      <c r="BK355" s="218">
        <f>ROUND(I355*H355,2)</f>
        <v>0</v>
      </c>
      <c r="BL355" s="19" t="s">
        <v>150</v>
      </c>
      <c r="BM355" s="217" t="s">
        <v>556</v>
      </c>
    </row>
    <row r="356" s="2" customFormat="1">
      <c r="A356" s="40"/>
      <c r="B356" s="41"/>
      <c r="C356" s="42"/>
      <c r="D356" s="219" t="s">
        <v>152</v>
      </c>
      <c r="E356" s="42"/>
      <c r="F356" s="220" t="s">
        <v>557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152</v>
      </c>
      <c r="AU356" s="19" t="s">
        <v>81</v>
      </c>
    </row>
    <row r="357" s="14" customFormat="1">
      <c r="A357" s="14"/>
      <c r="B357" s="236"/>
      <c r="C357" s="237"/>
      <c r="D357" s="226" t="s">
        <v>154</v>
      </c>
      <c r="E357" s="238" t="s">
        <v>19</v>
      </c>
      <c r="F357" s="239" t="s">
        <v>551</v>
      </c>
      <c r="G357" s="237"/>
      <c r="H357" s="238" t="s">
        <v>19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154</v>
      </c>
      <c r="AU357" s="245" t="s">
        <v>81</v>
      </c>
      <c r="AV357" s="14" t="s">
        <v>79</v>
      </c>
      <c r="AW357" s="14" t="s">
        <v>33</v>
      </c>
      <c r="AX357" s="14" t="s">
        <v>72</v>
      </c>
      <c r="AY357" s="245" t="s">
        <v>143</v>
      </c>
    </row>
    <row r="358" s="13" customFormat="1">
      <c r="A358" s="13"/>
      <c r="B358" s="224"/>
      <c r="C358" s="225"/>
      <c r="D358" s="226" t="s">
        <v>154</v>
      </c>
      <c r="E358" s="227" t="s">
        <v>19</v>
      </c>
      <c r="F358" s="228" t="s">
        <v>558</v>
      </c>
      <c r="G358" s="225"/>
      <c r="H358" s="229">
        <v>6.1189999999999998</v>
      </c>
      <c r="I358" s="230"/>
      <c r="J358" s="225"/>
      <c r="K358" s="225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154</v>
      </c>
      <c r="AU358" s="235" t="s">
        <v>81</v>
      </c>
      <c r="AV358" s="13" t="s">
        <v>81</v>
      </c>
      <c r="AW358" s="13" t="s">
        <v>33</v>
      </c>
      <c r="AX358" s="13" t="s">
        <v>72</v>
      </c>
      <c r="AY358" s="235" t="s">
        <v>143</v>
      </c>
    </row>
    <row r="359" s="2" customFormat="1" ht="24.15" customHeight="1">
      <c r="A359" s="40"/>
      <c r="B359" s="41"/>
      <c r="C359" s="206" t="s">
        <v>559</v>
      </c>
      <c r="D359" s="206" t="s">
        <v>145</v>
      </c>
      <c r="E359" s="207" t="s">
        <v>560</v>
      </c>
      <c r="F359" s="208" t="s">
        <v>561</v>
      </c>
      <c r="G359" s="209" t="s">
        <v>148</v>
      </c>
      <c r="H359" s="210">
        <v>6.1189999999999998</v>
      </c>
      <c r="I359" s="211"/>
      <c r="J359" s="212">
        <f>ROUND(I359*H359,2)</f>
        <v>0</v>
      </c>
      <c r="K359" s="208" t="s">
        <v>149</v>
      </c>
      <c r="L359" s="46"/>
      <c r="M359" s="213" t="s">
        <v>19</v>
      </c>
      <c r="N359" s="214" t="s">
        <v>43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150</v>
      </c>
      <c r="AT359" s="217" t="s">
        <v>145</v>
      </c>
      <c r="AU359" s="217" t="s">
        <v>81</v>
      </c>
      <c r="AY359" s="19" t="s">
        <v>143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79</v>
      </c>
      <c r="BK359" s="218">
        <f>ROUND(I359*H359,2)</f>
        <v>0</v>
      </c>
      <c r="BL359" s="19" t="s">
        <v>150</v>
      </c>
      <c r="BM359" s="217" t="s">
        <v>562</v>
      </c>
    </row>
    <row r="360" s="2" customFormat="1">
      <c r="A360" s="40"/>
      <c r="B360" s="41"/>
      <c r="C360" s="42"/>
      <c r="D360" s="219" t="s">
        <v>152</v>
      </c>
      <c r="E360" s="42"/>
      <c r="F360" s="220" t="s">
        <v>563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152</v>
      </c>
      <c r="AU360" s="19" t="s">
        <v>81</v>
      </c>
    </row>
    <row r="361" s="2" customFormat="1" ht="16.5" customHeight="1">
      <c r="A361" s="40"/>
      <c r="B361" s="41"/>
      <c r="C361" s="206" t="s">
        <v>564</v>
      </c>
      <c r="D361" s="206" t="s">
        <v>145</v>
      </c>
      <c r="E361" s="207" t="s">
        <v>565</v>
      </c>
      <c r="F361" s="208" t="s">
        <v>566</v>
      </c>
      <c r="G361" s="209" t="s">
        <v>148</v>
      </c>
      <c r="H361" s="210">
        <v>6.1189999999999998</v>
      </c>
      <c r="I361" s="211"/>
      <c r="J361" s="212">
        <f>ROUND(I361*H361,2)</f>
        <v>0</v>
      </c>
      <c r="K361" s="208" t="s">
        <v>149</v>
      </c>
      <c r="L361" s="46"/>
      <c r="M361" s="213" t="s">
        <v>19</v>
      </c>
      <c r="N361" s="214" t="s">
        <v>43</v>
      </c>
      <c r="O361" s="86"/>
      <c r="P361" s="215">
        <f>O361*H361</f>
        <v>0</v>
      </c>
      <c r="Q361" s="215">
        <v>0.0033999999999999998</v>
      </c>
      <c r="R361" s="215">
        <f>Q361*H361</f>
        <v>0.020804599999999999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150</v>
      </c>
      <c r="AT361" s="217" t="s">
        <v>145</v>
      </c>
      <c r="AU361" s="217" t="s">
        <v>81</v>
      </c>
      <c r="AY361" s="19" t="s">
        <v>143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79</v>
      </c>
      <c r="BK361" s="218">
        <f>ROUND(I361*H361,2)</f>
        <v>0</v>
      </c>
      <c r="BL361" s="19" t="s">
        <v>150</v>
      </c>
      <c r="BM361" s="217" t="s">
        <v>567</v>
      </c>
    </row>
    <row r="362" s="2" customFormat="1">
      <c r="A362" s="40"/>
      <c r="B362" s="41"/>
      <c r="C362" s="42"/>
      <c r="D362" s="219" t="s">
        <v>152</v>
      </c>
      <c r="E362" s="42"/>
      <c r="F362" s="220" t="s">
        <v>568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152</v>
      </c>
      <c r="AU362" s="19" t="s">
        <v>81</v>
      </c>
    </row>
    <row r="363" s="2" customFormat="1" ht="24.15" customHeight="1">
      <c r="A363" s="40"/>
      <c r="B363" s="41"/>
      <c r="C363" s="206" t="s">
        <v>569</v>
      </c>
      <c r="D363" s="206" t="s">
        <v>145</v>
      </c>
      <c r="E363" s="207" t="s">
        <v>570</v>
      </c>
      <c r="F363" s="208" t="s">
        <v>571</v>
      </c>
      <c r="G363" s="209" t="s">
        <v>148</v>
      </c>
      <c r="H363" s="210">
        <v>1.3200000000000001</v>
      </c>
      <c r="I363" s="211"/>
      <c r="J363" s="212">
        <f>ROUND(I363*H363,2)</f>
        <v>0</v>
      </c>
      <c r="K363" s="208" t="s">
        <v>149</v>
      </c>
      <c r="L363" s="46"/>
      <c r="M363" s="213" t="s">
        <v>19</v>
      </c>
      <c r="N363" s="214" t="s">
        <v>43</v>
      </c>
      <c r="O363" s="86"/>
      <c r="P363" s="215">
        <f>O363*H363</f>
        <v>0</v>
      </c>
      <c r="Q363" s="215">
        <v>0.0017600000000000001</v>
      </c>
      <c r="R363" s="215">
        <f>Q363*H363</f>
        <v>0.0023232000000000001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150</v>
      </c>
      <c r="AT363" s="217" t="s">
        <v>145</v>
      </c>
      <c r="AU363" s="217" t="s">
        <v>81</v>
      </c>
      <c r="AY363" s="19" t="s">
        <v>143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79</v>
      </c>
      <c r="BK363" s="218">
        <f>ROUND(I363*H363,2)</f>
        <v>0</v>
      </c>
      <c r="BL363" s="19" t="s">
        <v>150</v>
      </c>
      <c r="BM363" s="217" t="s">
        <v>572</v>
      </c>
    </row>
    <row r="364" s="2" customFormat="1">
      <c r="A364" s="40"/>
      <c r="B364" s="41"/>
      <c r="C364" s="42"/>
      <c r="D364" s="219" t="s">
        <v>152</v>
      </c>
      <c r="E364" s="42"/>
      <c r="F364" s="220" t="s">
        <v>573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152</v>
      </c>
      <c r="AU364" s="19" t="s">
        <v>81</v>
      </c>
    </row>
    <row r="365" s="14" customFormat="1">
      <c r="A365" s="14"/>
      <c r="B365" s="236"/>
      <c r="C365" s="237"/>
      <c r="D365" s="226" t="s">
        <v>154</v>
      </c>
      <c r="E365" s="238" t="s">
        <v>19</v>
      </c>
      <c r="F365" s="239" t="s">
        <v>551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154</v>
      </c>
      <c r="AU365" s="245" t="s">
        <v>81</v>
      </c>
      <c r="AV365" s="14" t="s">
        <v>79</v>
      </c>
      <c r="AW365" s="14" t="s">
        <v>33</v>
      </c>
      <c r="AX365" s="14" t="s">
        <v>72</v>
      </c>
      <c r="AY365" s="245" t="s">
        <v>143</v>
      </c>
    </row>
    <row r="366" s="13" customFormat="1">
      <c r="A366" s="13"/>
      <c r="B366" s="224"/>
      <c r="C366" s="225"/>
      <c r="D366" s="226" t="s">
        <v>154</v>
      </c>
      <c r="E366" s="227" t="s">
        <v>19</v>
      </c>
      <c r="F366" s="228" t="s">
        <v>574</v>
      </c>
      <c r="G366" s="225"/>
      <c r="H366" s="229">
        <v>1.3200000000000001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154</v>
      </c>
      <c r="AU366" s="235" t="s">
        <v>81</v>
      </c>
      <c r="AV366" s="13" t="s">
        <v>81</v>
      </c>
      <c r="AW366" s="13" t="s">
        <v>33</v>
      </c>
      <c r="AX366" s="13" t="s">
        <v>72</v>
      </c>
      <c r="AY366" s="235" t="s">
        <v>143</v>
      </c>
    </row>
    <row r="367" s="2" customFormat="1" ht="24.15" customHeight="1">
      <c r="A367" s="40"/>
      <c r="B367" s="41"/>
      <c r="C367" s="206" t="s">
        <v>575</v>
      </c>
      <c r="D367" s="206" t="s">
        <v>145</v>
      </c>
      <c r="E367" s="207" t="s">
        <v>576</v>
      </c>
      <c r="F367" s="208" t="s">
        <v>577</v>
      </c>
      <c r="G367" s="209" t="s">
        <v>148</v>
      </c>
      <c r="H367" s="210">
        <v>1.3200000000000001</v>
      </c>
      <c r="I367" s="211"/>
      <c r="J367" s="212">
        <f>ROUND(I367*H367,2)</f>
        <v>0</v>
      </c>
      <c r="K367" s="208" t="s">
        <v>149</v>
      </c>
      <c r="L367" s="46"/>
      <c r="M367" s="213" t="s">
        <v>19</v>
      </c>
      <c r="N367" s="214" t="s">
        <v>43</v>
      </c>
      <c r="O367" s="86"/>
      <c r="P367" s="215">
        <f>O367*H367</f>
        <v>0</v>
      </c>
      <c r="Q367" s="215">
        <v>0</v>
      </c>
      <c r="R367" s="215">
        <f>Q367*H367</f>
        <v>0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150</v>
      </c>
      <c r="AT367" s="217" t="s">
        <v>145</v>
      </c>
      <c r="AU367" s="217" t="s">
        <v>81</v>
      </c>
      <c r="AY367" s="19" t="s">
        <v>143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79</v>
      </c>
      <c r="BK367" s="218">
        <f>ROUND(I367*H367,2)</f>
        <v>0</v>
      </c>
      <c r="BL367" s="19" t="s">
        <v>150</v>
      </c>
      <c r="BM367" s="217" t="s">
        <v>578</v>
      </c>
    </row>
    <row r="368" s="2" customFormat="1">
      <c r="A368" s="40"/>
      <c r="B368" s="41"/>
      <c r="C368" s="42"/>
      <c r="D368" s="219" t="s">
        <v>152</v>
      </c>
      <c r="E368" s="42"/>
      <c r="F368" s="220" t="s">
        <v>579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152</v>
      </c>
      <c r="AU368" s="19" t="s">
        <v>81</v>
      </c>
    </row>
    <row r="369" s="2" customFormat="1" ht="37.8" customHeight="1">
      <c r="A369" s="40"/>
      <c r="B369" s="41"/>
      <c r="C369" s="206" t="s">
        <v>580</v>
      </c>
      <c r="D369" s="206" t="s">
        <v>145</v>
      </c>
      <c r="E369" s="207" t="s">
        <v>581</v>
      </c>
      <c r="F369" s="208" t="s">
        <v>582</v>
      </c>
      <c r="G369" s="209" t="s">
        <v>292</v>
      </c>
      <c r="H369" s="210">
        <v>0.041000000000000002</v>
      </c>
      <c r="I369" s="211"/>
      <c r="J369" s="212">
        <f>ROUND(I369*H369,2)</f>
        <v>0</v>
      </c>
      <c r="K369" s="208" t="s">
        <v>149</v>
      </c>
      <c r="L369" s="46"/>
      <c r="M369" s="213" t="s">
        <v>19</v>
      </c>
      <c r="N369" s="214" t="s">
        <v>43</v>
      </c>
      <c r="O369" s="86"/>
      <c r="P369" s="215">
        <f>O369*H369</f>
        <v>0</v>
      </c>
      <c r="Q369" s="215">
        <v>1.0551200000000001</v>
      </c>
      <c r="R369" s="215">
        <f>Q369*H369</f>
        <v>0.043259920000000007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150</v>
      </c>
      <c r="AT369" s="217" t="s">
        <v>145</v>
      </c>
      <c r="AU369" s="217" t="s">
        <v>81</v>
      </c>
      <c r="AY369" s="19" t="s">
        <v>143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79</v>
      </c>
      <c r="BK369" s="218">
        <f>ROUND(I369*H369,2)</f>
        <v>0</v>
      </c>
      <c r="BL369" s="19" t="s">
        <v>150</v>
      </c>
      <c r="BM369" s="217" t="s">
        <v>583</v>
      </c>
    </row>
    <row r="370" s="2" customFormat="1">
      <c r="A370" s="40"/>
      <c r="B370" s="41"/>
      <c r="C370" s="42"/>
      <c r="D370" s="219" t="s">
        <v>152</v>
      </c>
      <c r="E370" s="42"/>
      <c r="F370" s="220" t="s">
        <v>584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152</v>
      </c>
      <c r="AU370" s="19" t="s">
        <v>81</v>
      </c>
    </row>
    <row r="371" s="13" customFormat="1">
      <c r="A371" s="13"/>
      <c r="B371" s="224"/>
      <c r="C371" s="225"/>
      <c r="D371" s="226" t="s">
        <v>154</v>
      </c>
      <c r="E371" s="227" t="s">
        <v>19</v>
      </c>
      <c r="F371" s="228" t="s">
        <v>585</v>
      </c>
      <c r="G371" s="225"/>
      <c r="H371" s="229">
        <v>0.041000000000000002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154</v>
      </c>
      <c r="AU371" s="235" t="s">
        <v>81</v>
      </c>
      <c r="AV371" s="13" t="s">
        <v>81</v>
      </c>
      <c r="AW371" s="13" t="s">
        <v>33</v>
      </c>
      <c r="AX371" s="13" t="s">
        <v>72</v>
      </c>
      <c r="AY371" s="235" t="s">
        <v>143</v>
      </c>
    </row>
    <row r="372" s="12" customFormat="1" ht="22.8" customHeight="1">
      <c r="A372" s="12"/>
      <c r="B372" s="190"/>
      <c r="C372" s="191"/>
      <c r="D372" s="192" t="s">
        <v>71</v>
      </c>
      <c r="E372" s="204" t="s">
        <v>180</v>
      </c>
      <c r="F372" s="204" t="s">
        <v>586</v>
      </c>
      <c r="G372" s="191"/>
      <c r="H372" s="191"/>
      <c r="I372" s="194"/>
      <c r="J372" s="205">
        <f>BK372</f>
        <v>0</v>
      </c>
      <c r="K372" s="191"/>
      <c r="L372" s="196"/>
      <c r="M372" s="197"/>
      <c r="N372" s="198"/>
      <c r="O372" s="198"/>
      <c r="P372" s="199">
        <f>SUM(P373:P379)</f>
        <v>0</v>
      </c>
      <c r="Q372" s="198"/>
      <c r="R372" s="199">
        <f>SUM(R373:R379)</f>
        <v>2.9820000000000002</v>
      </c>
      <c r="S372" s="198"/>
      <c r="T372" s="200">
        <f>SUM(T373:T379)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1" t="s">
        <v>79</v>
      </c>
      <c r="AT372" s="202" t="s">
        <v>71</v>
      </c>
      <c r="AU372" s="202" t="s">
        <v>79</v>
      </c>
      <c r="AY372" s="201" t="s">
        <v>143</v>
      </c>
      <c r="BK372" s="203">
        <f>SUM(BK373:BK379)</f>
        <v>0</v>
      </c>
    </row>
    <row r="373" s="2" customFormat="1" ht="16.5" customHeight="1">
      <c r="A373" s="40"/>
      <c r="B373" s="41"/>
      <c r="C373" s="206" t="s">
        <v>587</v>
      </c>
      <c r="D373" s="206" t="s">
        <v>145</v>
      </c>
      <c r="E373" s="207" t="s">
        <v>588</v>
      </c>
      <c r="F373" s="208" t="s">
        <v>589</v>
      </c>
      <c r="G373" s="209" t="s">
        <v>148</v>
      </c>
      <c r="H373" s="210">
        <v>71</v>
      </c>
      <c r="I373" s="211"/>
      <c r="J373" s="212">
        <f>ROUND(I373*H373,2)</f>
        <v>0</v>
      </c>
      <c r="K373" s="208" t="s">
        <v>149</v>
      </c>
      <c r="L373" s="46"/>
      <c r="M373" s="213" t="s">
        <v>19</v>
      </c>
      <c r="N373" s="214" t="s">
        <v>43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150</v>
      </c>
      <c r="AT373" s="217" t="s">
        <v>145</v>
      </c>
      <c r="AU373" s="217" t="s">
        <v>81</v>
      </c>
      <c r="AY373" s="19" t="s">
        <v>143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79</v>
      </c>
      <c r="BK373" s="218">
        <f>ROUND(I373*H373,2)</f>
        <v>0</v>
      </c>
      <c r="BL373" s="19" t="s">
        <v>150</v>
      </c>
      <c r="BM373" s="217" t="s">
        <v>590</v>
      </c>
    </row>
    <row r="374" s="2" customFormat="1">
      <c r="A374" s="40"/>
      <c r="B374" s="41"/>
      <c r="C374" s="42"/>
      <c r="D374" s="219" t="s">
        <v>152</v>
      </c>
      <c r="E374" s="42"/>
      <c r="F374" s="220" t="s">
        <v>591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152</v>
      </c>
      <c r="AU374" s="19" t="s">
        <v>81</v>
      </c>
    </row>
    <row r="375" s="13" customFormat="1">
      <c r="A375" s="13"/>
      <c r="B375" s="224"/>
      <c r="C375" s="225"/>
      <c r="D375" s="226" t="s">
        <v>154</v>
      </c>
      <c r="E375" s="227" t="s">
        <v>19</v>
      </c>
      <c r="F375" s="228" t="s">
        <v>592</v>
      </c>
      <c r="G375" s="225"/>
      <c r="H375" s="229">
        <v>71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154</v>
      </c>
      <c r="AU375" s="235" t="s">
        <v>81</v>
      </c>
      <c r="AV375" s="13" t="s">
        <v>81</v>
      </c>
      <c r="AW375" s="13" t="s">
        <v>33</v>
      </c>
      <c r="AX375" s="13" t="s">
        <v>72</v>
      </c>
      <c r="AY375" s="235" t="s">
        <v>143</v>
      </c>
    </row>
    <row r="376" s="2" customFormat="1" ht="16.5" customHeight="1">
      <c r="A376" s="40"/>
      <c r="B376" s="41"/>
      <c r="C376" s="206" t="s">
        <v>593</v>
      </c>
      <c r="D376" s="206" t="s">
        <v>145</v>
      </c>
      <c r="E376" s="207" t="s">
        <v>594</v>
      </c>
      <c r="F376" s="208" t="s">
        <v>595</v>
      </c>
      <c r="G376" s="209" t="s">
        <v>148</v>
      </c>
      <c r="H376" s="210">
        <v>71</v>
      </c>
      <c r="I376" s="211"/>
      <c r="J376" s="212">
        <f>ROUND(I376*H376,2)</f>
        <v>0</v>
      </c>
      <c r="K376" s="208" t="s">
        <v>149</v>
      </c>
      <c r="L376" s="46"/>
      <c r="M376" s="213" t="s">
        <v>19</v>
      </c>
      <c r="N376" s="214" t="s">
        <v>43</v>
      </c>
      <c r="O376" s="86"/>
      <c r="P376" s="215">
        <f>O376*H376</f>
        <v>0</v>
      </c>
      <c r="Q376" s="215">
        <v>0.042000000000000003</v>
      </c>
      <c r="R376" s="215">
        <f>Q376*H376</f>
        <v>2.9820000000000002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150</v>
      </c>
      <c r="AT376" s="217" t="s">
        <v>145</v>
      </c>
      <c r="AU376" s="217" t="s">
        <v>81</v>
      </c>
      <c r="AY376" s="19" t="s">
        <v>143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79</v>
      </c>
      <c r="BK376" s="218">
        <f>ROUND(I376*H376,2)</f>
        <v>0</v>
      </c>
      <c r="BL376" s="19" t="s">
        <v>150</v>
      </c>
      <c r="BM376" s="217" t="s">
        <v>596</v>
      </c>
    </row>
    <row r="377" s="2" customFormat="1">
      <c r="A377" s="40"/>
      <c r="B377" s="41"/>
      <c r="C377" s="42"/>
      <c r="D377" s="219" t="s">
        <v>152</v>
      </c>
      <c r="E377" s="42"/>
      <c r="F377" s="220" t="s">
        <v>597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152</v>
      </c>
      <c r="AU377" s="19" t="s">
        <v>81</v>
      </c>
    </row>
    <row r="378" s="14" customFormat="1">
      <c r="A378" s="14"/>
      <c r="B378" s="236"/>
      <c r="C378" s="237"/>
      <c r="D378" s="226" t="s">
        <v>154</v>
      </c>
      <c r="E378" s="238" t="s">
        <v>19</v>
      </c>
      <c r="F378" s="239" t="s">
        <v>598</v>
      </c>
      <c r="G378" s="237"/>
      <c r="H378" s="238" t="s">
        <v>19</v>
      </c>
      <c r="I378" s="240"/>
      <c r="J378" s="237"/>
      <c r="K378" s="237"/>
      <c r="L378" s="241"/>
      <c r="M378" s="242"/>
      <c r="N378" s="243"/>
      <c r="O378" s="243"/>
      <c r="P378" s="243"/>
      <c r="Q378" s="243"/>
      <c r="R378" s="243"/>
      <c r="S378" s="243"/>
      <c r="T378" s="24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5" t="s">
        <v>154</v>
      </c>
      <c r="AU378" s="245" t="s">
        <v>81</v>
      </c>
      <c r="AV378" s="14" t="s">
        <v>79</v>
      </c>
      <c r="AW378" s="14" t="s">
        <v>33</v>
      </c>
      <c r="AX378" s="14" t="s">
        <v>72</v>
      </c>
      <c r="AY378" s="245" t="s">
        <v>143</v>
      </c>
    </row>
    <row r="379" s="13" customFormat="1">
      <c r="A379" s="13"/>
      <c r="B379" s="224"/>
      <c r="C379" s="225"/>
      <c r="D379" s="226" t="s">
        <v>154</v>
      </c>
      <c r="E379" s="227" t="s">
        <v>19</v>
      </c>
      <c r="F379" s="228" t="s">
        <v>592</v>
      </c>
      <c r="G379" s="225"/>
      <c r="H379" s="229">
        <v>71</v>
      </c>
      <c r="I379" s="230"/>
      <c r="J379" s="225"/>
      <c r="K379" s="225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154</v>
      </c>
      <c r="AU379" s="235" t="s">
        <v>81</v>
      </c>
      <c r="AV379" s="13" t="s">
        <v>81</v>
      </c>
      <c r="AW379" s="13" t="s">
        <v>33</v>
      </c>
      <c r="AX379" s="13" t="s">
        <v>72</v>
      </c>
      <c r="AY379" s="235" t="s">
        <v>143</v>
      </c>
    </row>
    <row r="380" s="12" customFormat="1" ht="22.8" customHeight="1">
      <c r="A380" s="12"/>
      <c r="B380" s="190"/>
      <c r="C380" s="191"/>
      <c r="D380" s="192" t="s">
        <v>71</v>
      </c>
      <c r="E380" s="204" t="s">
        <v>193</v>
      </c>
      <c r="F380" s="204" t="s">
        <v>599</v>
      </c>
      <c r="G380" s="191"/>
      <c r="H380" s="191"/>
      <c r="I380" s="194"/>
      <c r="J380" s="205">
        <f>BK380</f>
        <v>0</v>
      </c>
      <c r="K380" s="191"/>
      <c r="L380" s="196"/>
      <c r="M380" s="197"/>
      <c r="N380" s="198"/>
      <c r="O380" s="198"/>
      <c r="P380" s="199">
        <f>SUM(P381:P390)</f>
        <v>0</v>
      </c>
      <c r="Q380" s="198"/>
      <c r="R380" s="199">
        <f>SUM(R381:R390)</f>
        <v>0</v>
      </c>
      <c r="S380" s="198"/>
      <c r="T380" s="200">
        <f>SUM(T381:T390)</f>
        <v>2.5197999999999996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1" t="s">
        <v>79</v>
      </c>
      <c r="AT380" s="202" t="s">
        <v>71</v>
      </c>
      <c r="AU380" s="202" t="s">
        <v>79</v>
      </c>
      <c r="AY380" s="201" t="s">
        <v>143</v>
      </c>
      <c r="BK380" s="203">
        <f>SUM(BK381:BK390)</f>
        <v>0</v>
      </c>
    </row>
    <row r="381" s="2" customFormat="1" ht="21.75" customHeight="1">
      <c r="A381" s="40"/>
      <c r="B381" s="41"/>
      <c r="C381" s="206" t="s">
        <v>600</v>
      </c>
      <c r="D381" s="206" t="s">
        <v>145</v>
      </c>
      <c r="E381" s="207" t="s">
        <v>601</v>
      </c>
      <c r="F381" s="208" t="s">
        <v>602</v>
      </c>
      <c r="G381" s="209" t="s">
        <v>188</v>
      </c>
      <c r="H381" s="210">
        <v>3.5329999999999999</v>
      </c>
      <c r="I381" s="211"/>
      <c r="J381" s="212">
        <f>ROUND(I381*H381,2)</f>
        <v>0</v>
      </c>
      <c r="K381" s="208" t="s">
        <v>149</v>
      </c>
      <c r="L381" s="46"/>
      <c r="M381" s="213" t="s">
        <v>19</v>
      </c>
      <c r="N381" s="214" t="s">
        <v>43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0.59999999999999998</v>
      </c>
      <c r="T381" s="216">
        <f>S381*H381</f>
        <v>2.1197999999999997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150</v>
      </c>
      <c r="AT381" s="217" t="s">
        <v>145</v>
      </c>
      <c r="AU381" s="217" t="s">
        <v>81</v>
      </c>
      <c r="AY381" s="19" t="s">
        <v>143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79</v>
      </c>
      <c r="BK381" s="218">
        <f>ROUND(I381*H381,2)</f>
        <v>0</v>
      </c>
      <c r="BL381" s="19" t="s">
        <v>150</v>
      </c>
      <c r="BM381" s="217" t="s">
        <v>603</v>
      </c>
    </row>
    <row r="382" s="2" customFormat="1">
      <c r="A382" s="40"/>
      <c r="B382" s="41"/>
      <c r="C382" s="42"/>
      <c r="D382" s="219" t="s">
        <v>152</v>
      </c>
      <c r="E382" s="42"/>
      <c r="F382" s="220" t="s">
        <v>604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152</v>
      </c>
      <c r="AU382" s="19" t="s">
        <v>81</v>
      </c>
    </row>
    <row r="383" s="14" customFormat="1">
      <c r="A383" s="14"/>
      <c r="B383" s="236"/>
      <c r="C383" s="237"/>
      <c r="D383" s="226" t="s">
        <v>154</v>
      </c>
      <c r="E383" s="238" t="s">
        <v>19</v>
      </c>
      <c r="F383" s="239" t="s">
        <v>605</v>
      </c>
      <c r="G383" s="237"/>
      <c r="H383" s="238" t="s">
        <v>19</v>
      </c>
      <c r="I383" s="240"/>
      <c r="J383" s="237"/>
      <c r="K383" s="237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154</v>
      </c>
      <c r="AU383" s="245" t="s">
        <v>81</v>
      </c>
      <c r="AV383" s="14" t="s">
        <v>79</v>
      </c>
      <c r="AW383" s="14" t="s">
        <v>33</v>
      </c>
      <c r="AX383" s="14" t="s">
        <v>72</v>
      </c>
      <c r="AY383" s="245" t="s">
        <v>143</v>
      </c>
    </row>
    <row r="384" s="13" customFormat="1">
      <c r="A384" s="13"/>
      <c r="B384" s="224"/>
      <c r="C384" s="225"/>
      <c r="D384" s="226" t="s">
        <v>154</v>
      </c>
      <c r="E384" s="227" t="s">
        <v>19</v>
      </c>
      <c r="F384" s="228" t="s">
        <v>606</v>
      </c>
      <c r="G384" s="225"/>
      <c r="H384" s="229">
        <v>3.5329999999999999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154</v>
      </c>
      <c r="AU384" s="235" t="s">
        <v>81</v>
      </c>
      <c r="AV384" s="13" t="s">
        <v>81</v>
      </c>
      <c r="AW384" s="13" t="s">
        <v>33</v>
      </c>
      <c r="AX384" s="13" t="s">
        <v>72</v>
      </c>
      <c r="AY384" s="235" t="s">
        <v>143</v>
      </c>
    </row>
    <row r="385" s="2" customFormat="1" ht="16.5" customHeight="1">
      <c r="A385" s="40"/>
      <c r="B385" s="41"/>
      <c r="C385" s="206" t="s">
        <v>607</v>
      </c>
      <c r="D385" s="206" t="s">
        <v>145</v>
      </c>
      <c r="E385" s="207" t="s">
        <v>608</v>
      </c>
      <c r="F385" s="208" t="s">
        <v>609</v>
      </c>
      <c r="G385" s="209" t="s">
        <v>489</v>
      </c>
      <c r="H385" s="210">
        <v>2</v>
      </c>
      <c r="I385" s="211"/>
      <c r="J385" s="212">
        <f>ROUND(I385*H385,2)</f>
        <v>0</v>
      </c>
      <c r="K385" s="208" t="s">
        <v>19</v>
      </c>
      <c r="L385" s="46"/>
      <c r="M385" s="213" t="s">
        <v>19</v>
      </c>
      <c r="N385" s="214" t="s">
        <v>43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0.20000000000000001</v>
      </c>
      <c r="T385" s="216">
        <f>S385*H385</f>
        <v>0.40000000000000002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150</v>
      </c>
      <c r="AT385" s="217" t="s">
        <v>145</v>
      </c>
      <c r="AU385" s="217" t="s">
        <v>81</v>
      </c>
      <c r="AY385" s="19" t="s">
        <v>143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79</v>
      </c>
      <c r="BK385" s="218">
        <f>ROUND(I385*H385,2)</f>
        <v>0</v>
      </c>
      <c r="BL385" s="19" t="s">
        <v>150</v>
      </c>
      <c r="BM385" s="217" t="s">
        <v>610</v>
      </c>
    </row>
    <row r="386" s="13" customFormat="1">
      <c r="A386" s="13"/>
      <c r="B386" s="224"/>
      <c r="C386" s="225"/>
      <c r="D386" s="226" t="s">
        <v>154</v>
      </c>
      <c r="E386" s="227" t="s">
        <v>19</v>
      </c>
      <c r="F386" s="228" t="s">
        <v>611</v>
      </c>
      <c r="G386" s="225"/>
      <c r="H386" s="229">
        <v>2</v>
      </c>
      <c r="I386" s="230"/>
      <c r="J386" s="225"/>
      <c r="K386" s="225"/>
      <c r="L386" s="231"/>
      <c r="M386" s="232"/>
      <c r="N386" s="233"/>
      <c r="O386" s="233"/>
      <c r="P386" s="233"/>
      <c r="Q386" s="233"/>
      <c r="R386" s="233"/>
      <c r="S386" s="233"/>
      <c r="T386" s="23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5" t="s">
        <v>154</v>
      </c>
      <c r="AU386" s="235" t="s">
        <v>81</v>
      </c>
      <c r="AV386" s="13" t="s">
        <v>81</v>
      </c>
      <c r="AW386" s="13" t="s">
        <v>33</v>
      </c>
      <c r="AX386" s="13" t="s">
        <v>72</v>
      </c>
      <c r="AY386" s="235" t="s">
        <v>143</v>
      </c>
    </row>
    <row r="387" s="2" customFormat="1" ht="16.5" customHeight="1">
      <c r="A387" s="40"/>
      <c r="B387" s="41"/>
      <c r="C387" s="206" t="s">
        <v>612</v>
      </c>
      <c r="D387" s="206" t="s">
        <v>145</v>
      </c>
      <c r="E387" s="207" t="s">
        <v>613</v>
      </c>
      <c r="F387" s="208" t="s">
        <v>614</v>
      </c>
      <c r="G387" s="209" t="s">
        <v>615</v>
      </c>
      <c r="H387" s="210">
        <v>1</v>
      </c>
      <c r="I387" s="211"/>
      <c r="J387" s="212">
        <f>ROUND(I387*H387,2)</f>
        <v>0</v>
      </c>
      <c r="K387" s="208" t="s">
        <v>19</v>
      </c>
      <c r="L387" s="46"/>
      <c r="M387" s="213" t="s">
        <v>19</v>
      </c>
      <c r="N387" s="214" t="s">
        <v>43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150</v>
      </c>
      <c r="AT387" s="217" t="s">
        <v>145</v>
      </c>
      <c r="AU387" s="217" t="s">
        <v>81</v>
      </c>
      <c r="AY387" s="19" t="s">
        <v>143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79</v>
      </c>
      <c r="BK387" s="218">
        <f>ROUND(I387*H387,2)</f>
        <v>0</v>
      </c>
      <c r="BL387" s="19" t="s">
        <v>150</v>
      </c>
      <c r="BM387" s="217" t="s">
        <v>616</v>
      </c>
    </row>
    <row r="388" s="2" customFormat="1">
      <c r="A388" s="40"/>
      <c r="B388" s="41"/>
      <c r="C388" s="42"/>
      <c r="D388" s="226" t="s">
        <v>328</v>
      </c>
      <c r="E388" s="42"/>
      <c r="F388" s="256" t="s">
        <v>617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328</v>
      </c>
      <c r="AU388" s="19" t="s">
        <v>81</v>
      </c>
    </row>
    <row r="389" s="14" customFormat="1">
      <c r="A389" s="14"/>
      <c r="B389" s="236"/>
      <c r="C389" s="237"/>
      <c r="D389" s="226" t="s">
        <v>154</v>
      </c>
      <c r="E389" s="238" t="s">
        <v>19</v>
      </c>
      <c r="F389" s="239" t="s">
        <v>618</v>
      </c>
      <c r="G389" s="237"/>
      <c r="H389" s="238" t="s">
        <v>19</v>
      </c>
      <c r="I389" s="240"/>
      <c r="J389" s="237"/>
      <c r="K389" s="237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154</v>
      </c>
      <c r="AU389" s="245" t="s">
        <v>81</v>
      </c>
      <c r="AV389" s="14" t="s">
        <v>79</v>
      </c>
      <c r="AW389" s="14" t="s">
        <v>33</v>
      </c>
      <c r="AX389" s="14" t="s">
        <v>72</v>
      </c>
      <c r="AY389" s="245" t="s">
        <v>143</v>
      </c>
    </row>
    <row r="390" s="13" customFormat="1">
      <c r="A390" s="13"/>
      <c r="B390" s="224"/>
      <c r="C390" s="225"/>
      <c r="D390" s="226" t="s">
        <v>154</v>
      </c>
      <c r="E390" s="227" t="s">
        <v>19</v>
      </c>
      <c r="F390" s="228" t="s">
        <v>79</v>
      </c>
      <c r="G390" s="225"/>
      <c r="H390" s="229">
        <v>1</v>
      </c>
      <c r="I390" s="230"/>
      <c r="J390" s="225"/>
      <c r="K390" s="225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154</v>
      </c>
      <c r="AU390" s="235" t="s">
        <v>81</v>
      </c>
      <c r="AV390" s="13" t="s">
        <v>81</v>
      </c>
      <c r="AW390" s="13" t="s">
        <v>33</v>
      </c>
      <c r="AX390" s="13" t="s">
        <v>72</v>
      </c>
      <c r="AY390" s="235" t="s">
        <v>143</v>
      </c>
    </row>
    <row r="391" s="12" customFormat="1" ht="22.8" customHeight="1">
      <c r="A391" s="12"/>
      <c r="B391" s="190"/>
      <c r="C391" s="191"/>
      <c r="D391" s="192" t="s">
        <v>71</v>
      </c>
      <c r="E391" s="204" t="s">
        <v>200</v>
      </c>
      <c r="F391" s="204" t="s">
        <v>619</v>
      </c>
      <c r="G391" s="191"/>
      <c r="H391" s="191"/>
      <c r="I391" s="194"/>
      <c r="J391" s="205">
        <f>BK391</f>
        <v>0</v>
      </c>
      <c r="K391" s="191"/>
      <c r="L391" s="196"/>
      <c r="M391" s="197"/>
      <c r="N391" s="198"/>
      <c r="O391" s="198"/>
      <c r="P391" s="199">
        <f>P392+P402+P426</f>
        <v>0</v>
      </c>
      <c r="Q391" s="198"/>
      <c r="R391" s="199">
        <f>R392+R402+R426</f>
        <v>0.62073599999999995</v>
      </c>
      <c r="S391" s="198"/>
      <c r="T391" s="200">
        <f>T392+T402+T426</f>
        <v>108.85184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1" t="s">
        <v>79</v>
      </c>
      <c r="AT391" s="202" t="s">
        <v>71</v>
      </c>
      <c r="AU391" s="202" t="s">
        <v>79</v>
      </c>
      <c r="AY391" s="201" t="s">
        <v>143</v>
      </c>
      <c r="BK391" s="203">
        <f>BK392+BK402+BK426</f>
        <v>0</v>
      </c>
    </row>
    <row r="392" s="12" customFormat="1" ht="20.88" customHeight="1">
      <c r="A392" s="12"/>
      <c r="B392" s="190"/>
      <c r="C392" s="191"/>
      <c r="D392" s="192" t="s">
        <v>71</v>
      </c>
      <c r="E392" s="204" t="s">
        <v>620</v>
      </c>
      <c r="F392" s="204" t="s">
        <v>621</v>
      </c>
      <c r="G392" s="191"/>
      <c r="H392" s="191"/>
      <c r="I392" s="194"/>
      <c r="J392" s="205">
        <f>BK392</f>
        <v>0</v>
      </c>
      <c r="K392" s="191"/>
      <c r="L392" s="196"/>
      <c r="M392" s="197"/>
      <c r="N392" s="198"/>
      <c r="O392" s="198"/>
      <c r="P392" s="199">
        <f>SUM(P393:P401)</f>
        <v>0</v>
      </c>
      <c r="Q392" s="198"/>
      <c r="R392" s="199">
        <f>SUM(R393:R401)</f>
        <v>0.62073599999999995</v>
      </c>
      <c r="S392" s="198"/>
      <c r="T392" s="200">
        <f>SUM(T393:T401)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1" t="s">
        <v>79</v>
      </c>
      <c r="AT392" s="202" t="s">
        <v>71</v>
      </c>
      <c r="AU392" s="202" t="s">
        <v>81</v>
      </c>
      <c r="AY392" s="201" t="s">
        <v>143</v>
      </c>
      <c r="BK392" s="203">
        <f>SUM(BK393:BK401)</f>
        <v>0</v>
      </c>
    </row>
    <row r="393" s="2" customFormat="1" ht="24.15" customHeight="1">
      <c r="A393" s="40"/>
      <c r="B393" s="41"/>
      <c r="C393" s="206" t="s">
        <v>622</v>
      </c>
      <c r="D393" s="206" t="s">
        <v>145</v>
      </c>
      <c r="E393" s="207" t="s">
        <v>623</v>
      </c>
      <c r="F393" s="208" t="s">
        <v>624</v>
      </c>
      <c r="G393" s="209" t="s">
        <v>170</v>
      </c>
      <c r="H393" s="210">
        <v>2.3999999999999999</v>
      </c>
      <c r="I393" s="211"/>
      <c r="J393" s="212">
        <f>ROUND(I393*H393,2)</f>
        <v>0</v>
      </c>
      <c r="K393" s="208" t="s">
        <v>149</v>
      </c>
      <c r="L393" s="46"/>
      <c r="M393" s="213" t="s">
        <v>19</v>
      </c>
      <c r="N393" s="214" t="s">
        <v>43</v>
      </c>
      <c r="O393" s="86"/>
      <c r="P393" s="215">
        <f>O393*H393</f>
        <v>0</v>
      </c>
      <c r="Q393" s="215">
        <v>0.15256</v>
      </c>
      <c r="R393" s="215">
        <f>Q393*H393</f>
        <v>0.36614399999999997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150</v>
      </c>
      <c r="AT393" s="217" t="s">
        <v>145</v>
      </c>
      <c r="AU393" s="217" t="s">
        <v>163</v>
      </c>
      <c r="AY393" s="19" t="s">
        <v>143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79</v>
      </c>
      <c r="BK393" s="218">
        <f>ROUND(I393*H393,2)</f>
        <v>0</v>
      </c>
      <c r="BL393" s="19" t="s">
        <v>150</v>
      </c>
      <c r="BM393" s="217" t="s">
        <v>625</v>
      </c>
    </row>
    <row r="394" s="2" customFormat="1">
      <c r="A394" s="40"/>
      <c r="B394" s="41"/>
      <c r="C394" s="42"/>
      <c r="D394" s="219" t="s">
        <v>152</v>
      </c>
      <c r="E394" s="42"/>
      <c r="F394" s="220" t="s">
        <v>626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152</v>
      </c>
      <c r="AU394" s="19" t="s">
        <v>163</v>
      </c>
    </row>
    <row r="395" s="13" customFormat="1">
      <c r="A395" s="13"/>
      <c r="B395" s="224"/>
      <c r="C395" s="225"/>
      <c r="D395" s="226" t="s">
        <v>154</v>
      </c>
      <c r="E395" s="227" t="s">
        <v>19</v>
      </c>
      <c r="F395" s="228" t="s">
        <v>627</v>
      </c>
      <c r="G395" s="225"/>
      <c r="H395" s="229">
        <v>2.3999999999999999</v>
      </c>
      <c r="I395" s="230"/>
      <c r="J395" s="225"/>
      <c r="K395" s="225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154</v>
      </c>
      <c r="AU395" s="235" t="s">
        <v>163</v>
      </c>
      <c r="AV395" s="13" t="s">
        <v>81</v>
      </c>
      <c r="AW395" s="13" t="s">
        <v>33</v>
      </c>
      <c r="AX395" s="13" t="s">
        <v>72</v>
      </c>
      <c r="AY395" s="235" t="s">
        <v>143</v>
      </c>
    </row>
    <row r="396" s="2" customFormat="1" ht="16.5" customHeight="1">
      <c r="A396" s="40"/>
      <c r="B396" s="41"/>
      <c r="C396" s="246" t="s">
        <v>628</v>
      </c>
      <c r="D396" s="246" t="s">
        <v>311</v>
      </c>
      <c r="E396" s="247" t="s">
        <v>629</v>
      </c>
      <c r="F396" s="248" t="s">
        <v>630</v>
      </c>
      <c r="G396" s="249" t="s">
        <v>170</v>
      </c>
      <c r="H396" s="250">
        <v>2.448</v>
      </c>
      <c r="I396" s="251"/>
      <c r="J396" s="252">
        <f>ROUND(I396*H396,2)</f>
        <v>0</v>
      </c>
      <c r="K396" s="248" t="s">
        <v>149</v>
      </c>
      <c r="L396" s="253"/>
      <c r="M396" s="254" t="s">
        <v>19</v>
      </c>
      <c r="N396" s="255" t="s">
        <v>43</v>
      </c>
      <c r="O396" s="86"/>
      <c r="P396" s="215">
        <f>O396*H396</f>
        <v>0</v>
      </c>
      <c r="Q396" s="215">
        <v>0.104</v>
      </c>
      <c r="R396" s="215">
        <f>Q396*H396</f>
        <v>0.25459199999999998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193</v>
      </c>
      <c r="AT396" s="217" t="s">
        <v>311</v>
      </c>
      <c r="AU396" s="217" t="s">
        <v>163</v>
      </c>
      <c r="AY396" s="19" t="s">
        <v>143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79</v>
      </c>
      <c r="BK396" s="218">
        <f>ROUND(I396*H396,2)</f>
        <v>0</v>
      </c>
      <c r="BL396" s="19" t="s">
        <v>150</v>
      </c>
      <c r="BM396" s="217" t="s">
        <v>631</v>
      </c>
    </row>
    <row r="397" s="13" customFormat="1">
      <c r="A397" s="13"/>
      <c r="B397" s="224"/>
      <c r="C397" s="225"/>
      <c r="D397" s="226" t="s">
        <v>154</v>
      </c>
      <c r="E397" s="225"/>
      <c r="F397" s="228" t="s">
        <v>632</v>
      </c>
      <c r="G397" s="225"/>
      <c r="H397" s="229">
        <v>2.448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154</v>
      </c>
      <c r="AU397" s="235" t="s">
        <v>163</v>
      </c>
      <c r="AV397" s="13" t="s">
        <v>81</v>
      </c>
      <c r="AW397" s="13" t="s">
        <v>4</v>
      </c>
      <c r="AX397" s="13" t="s">
        <v>79</v>
      </c>
      <c r="AY397" s="235" t="s">
        <v>143</v>
      </c>
    </row>
    <row r="398" s="2" customFormat="1" ht="16.5" customHeight="1">
      <c r="A398" s="40"/>
      <c r="B398" s="41"/>
      <c r="C398" s="206" t="s">
        <v>633</v>
      </c>
      <c r="D398" s="206" t="s">
        <v>145</v>
      </c>
      <c r="E398" s="207" t="s">
        <v>634</v>
      </c>
      <c r="F398" s="208" t="s">
        <v>635</v>
      </c>
      <c r="G398" s="209" t="s">
        <v>170</v>
      </c>
      <c r="H398" s="210">
        <v>24.420000000000002</v>
      </c>
      <c r="I398" s="211"/>
      <c r="J398" s="212">
        <f>ROUND(I398*H398,2)</f>
        <v>0</v>
      </c>
      <c r="K398" s="208" t="s">
        <v>149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150</v>
      </c>
      <c r="AT398" s="217" t="s">
        <v>145</v>
      </c>
      <c r="AU398" s="217" t="s">
        <v>163</v>
      </c>
      <c r="AY398" s="19" t="s">
        <v>143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79</v>
      </c>
      <c r="BK398" s="218">
        <f>ROUND(I398*H398,2)</f>
        <v>0</v>
      </c>
      <c r="BL398" s="19" t="s">
        <v>150</v>
      </c>
      <c r="BM398" s="217" t="s">
        <v>636</v>
      </c>
    </row>
    <row r="399" s="2" customFormat="1">
      <c r="A399" s="40"/>
      <c r="B399" s="41"/>
      <c r="C399" s="42"/>
      <c r="D399" s="219" t="s">
        <v>152</v>
      </c>
      <c r="E399" s="42"/>
      <c r="F399" s="220" t="s">
        <v>637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152</v>
      </c>
      <c r="AU399" s="19" t="s">
        <v>163</v>
      </c>
    </row>
    <row r="400" s="13" customFormat="1">
      <c r="A400" s="13"/>
      <c r="B400" s="224"/>
      <c r="C400" s="225"/>
      <c r="D400" s="226" t="s">
        <v>154</v>
      </c>
      <c r="E400" s="227" t="s">
        <v>19</v>
      </c>
      <c r="F400" s="228" t="s">
        <v>173</v>
      </c>
      <c r="G400" s="225"/>
      <c r="H400" s="229">
        <v>13.24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154</v>
      </c>
      <c r="AU400" s="235" t="s">
        <v>163</v>
      </c>
      <c r="AV400" s="13" t="s">
        <v>81</v>
      </c>
      <c r="AW400" s="13" t="s">
        <v>33</v>
      </c>
      <c r="AX400" s="13" t="s">
        <v>72</v>
      </c>
      <c r="AY400" s="235" t="s">
        <v>143</v>
      </c>
    </row>
    <row r="401" s="13" customFormat="1">
      <c r="A401" s="13"/>
      <c r="B401" s="224"/>
      <c r="C401" s="225"/>
      <c r="D401" s="226" t="s">
        <v>154</v>
      </c>
      <c r="E401" s="227" t="s">
        <v>19</v>
      </c>
      <c r="F401" s="228" t="s">
        <v>638</v>
      </c>
      <c r="G401" s="225"/>
      <c r="H401" s="229">
        <v>11.18</v>
      </c>
      <c r="I401" s="230"/>
      <c r="J401" s="225"/>
      <c r="K401" s="225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154</v>
      </c>
      <c r="AU401" s="235" t="s">
        <v>163</v>
      </c>
      <c r="AV401" s="13" t="s">
        <v>81</v>
      </c>
      <c r="AW401" s="13" t="s">
        <v>33</v>
      </c>
      <c r="AX401" s="13" t="s">
        <v>72</v>
      </c>
      <c r="AY401" s="235" t="s">
        <v>143</v>
      </c>
    </row>
    <row r="402" s="12" customFormat="1" ht="20.88" customHeight="1">
      <c r="A402" s="12"/>
      <c r="B402" s="190"/>
      <c r="C402" s="191"/>
      <c r="D402" s="192" t="s">
        <v>71</v>
      </c>
      <c r="E402" s="204" t="s">
        <v>639</v>
      </c>
      <c r="F402" s="204" t="s">
        <v>640</v>
      </c>
      <c r="G402" s="191"/>
      <c r="H402" s="191"/>
      <c r="I402" s="194"/>
      <c r="J402" s="205">
        <f>BK402</f>
        <v>0</v>
      </c>
      <c r="K402" s="191"/>
      <c r="L402" s="196"/>
      <c r="M402" s="197"/>
      <c r="N402" s="198"/>
      <c r="O402" s="198"/>
      <c r="P402" s="199">
        <f>SUM(P403:P425)</f>
        <v>0</v>
      </c>
      <c r="Q402" s="198"/>
      <c r="R402" s="199">
        <f>SUM(R403:R425)</f>
        <v>0</v>
      </c>
      <c r="S402" s="198"/>
      <c r="T402" s="200">
        <f>SUM(T403:T425)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1" t="s">
        <v>79</v>
      </c>
      <c r="AT402" s="202" t="s">
        <v>71</v>
      </c>
      <c r="AU402" s="202" t="s">
        <v>81</v>
      </c>
      <c r="AY402" s="201" t="s">
        <v>143</v>
      </c>
      <c r="BK402" s="203">
        <f>SUM(BK403:BK425)</f>
        <v>0</v>
      </c>
    </row>
    <row r="403" s="2" customFormat="1" ht="24.15" customHeight="1">
      <c r="A403" s="40"/>
      <c r="B403" s="41"/>
      <c r="C403" s="206" t="s">
        <v>641</v>
      </c>
      <c r="D403" s="206" t="s">
        <v>145</v>
      </c>
      <c r="E403" s="207" t="s">
        <v>642</v>
      </c>
      <c r="F403" s="208" t="s">
        <v>643</v>
      </c>
      <c r="G403" s="209" t="s">
        <v>148</v>
      </c>
      <c r="H403" s="210">
        <v>59.875</v>
      </c>
      <c r="I403" s="211"/>
      <c r="J403" s="212">
        <f>ROUND(I403*H403,2)</f>
        <v>0</v>
      </c>
      <c r="K403" s="208" t="s">
        <v>149</v>
      </c>
      <c r="L403" s="46"/>
      <c r="M403" s="213" t="s">
        <v>19</v>
      </c>
      <c r="N403" s="214" t="s">
        <v>43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150</v>
      </c>
      <c r="AT403" s="217" t="s">
        <v>145</v>
      </c>
      <c r="AU403" s="217" t="s">
        <v>163</v>
      </c>
      <c r="AY403" s="19" t="s">
        <v>143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79</v>
      </c>
      <c r="BK403" s="218">
        <f>ROUND(I403*H403,2)</f>
        <v>0</v>
      </c>
      <c r="BL403" s="19" t="s">
        <v>150</v>
      </c>
      <c r="BM403" s="217" t="s">
        <v>644</v>
      </c>
    </row>
    <row r="404" s="2" customFormat="1">
      <c r="A404" s="40"/>
      <c r="B404" s="41"/>
      <c r="C404" s="42"/>
      <c r="D404" s="219" t="s">
        <v>152</v>
      </c>
      <c r="E404" s="42"/>
      <c r="F404" s="220" t="s">
        <v>645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152</v>
      </c>
      <c r="AU404" s="19" t="s">
        <v>163</v>
      </c>
    </row>
    <row r="405" s="13" customFormat="1">
      <c r="A405" s="13"/>
      <c r="B405" s="224"/>
      <c r="C405" s="225"/>
      <c r="D405" s="226" t="s">
        <v>154</v>
      </c>
      <c r="E405" s="227" t="s">
        <v>19</v>
      </c>
      <c r="F405" s="228" t="s">
        <v>646</v>
      </c>
      <c r="G405" s="225"/>
      <c r="H405" s="229">
        <v>59.875</v>
      </c>
      <c r="I405" s="230"/>
      <c r="J405" s="225"/>
      <c r="K405" s="225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154</v>
      </c>
      <c r="AU405" s="235" t="s">
        <v>163</v>
      </c>
      <c r="AV405" s="13" t="s">
        <v>81</v>
      </c>
      <c r="AW405" s="13" t="s">
        <v>33</v>
      </c>
      <c r="AX405" s="13" t="s">
        <v>72</v>
      </c>
      <c r="AY405" s="235" t="s">
        <v>143</v>
      </c>
    </row>
    <row r="406" s="2" customFormat="1" ht="24.15" customHeight="1">
      <c r="A406" s="40"/>
      <c r="B406" s="41"/>
      <c r="C406" s="206" t="s">
        <v>647</v>
      </c>
      <c r="D406" s="206" t="s">
        <v>145</v>
      </c>
      <c r="E406" s="207" t="s">
        <v>648</v>
      </c>
      <c r="F406" s="208" t="s">
        <v>649</v>
      </c>
      <c r="G406" s="209" t="s">
        <v>148</v>
      </c>
      <c r="H406" s="210">
        <v>3592.5</v>
      </c>
      <c r="I406" s="211"/>
      <c r="J406" s="212">
        <f>ROUND(I406*H406,2)</f>
        <v>0</v>
      </c>
      <c r="K406" s="208" t="s">
        <v>149</v>
      </c>
      <c r="L406" s="46"/>
      <c r="M406" s="213" t="s">
        <v>19</v>
      </c>
      <c r="N406" s="214" t="s">
        <v>43</v>
      </c>
      <c r="O406" s="86"/>
      <c r="P406" s="215">
        <f>O406*H406</f>
        <v>0</v>
      </c>
      <c r="Q406" s="215">
        <v>0</v>
      </c>
      <c r="R406" s="215">
        <f>Q406*H406</f>
        <v>0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150</v>
      </c>
      <c r="AT406" s="217" t="s">
        <v>145</v>
      </c>
      <c r="AU406" s="217" t="s">
        <v>163</v>
      </c>
      <c r="AY406" s="19" t="s">
        <v>143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79</v>
      </c>
      <c r="BK406" s="218">
        <f>ROUND(I406*H406,2)</f>
        <v>0</v>
      </c>
      <c r="BL406" s="19" t="s">
        <v>150</v>
      </c>
      <c r="BM406" s="217" t="s">
        <v>650</v>
      </c>
    </row>
    <row r="407" s="2" customFormat="1">
      <c r="A407" s="40"/>
      <c r="B407" s="41"/>
      <c r="C407" s="42"/>
      <c r="D407" s="219" t="s">
        <v>152</v>
      </c>
      <c r="E407" s="42"/>
      <c r="F407" s="220" t="s">
        <v>651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152</v>
      </c>
      <c r="AU407" s="19" t="s">
        <v>163</v>
      </c>
    </row>
    <row r="408" s="13" customFormat="1">
      <c r="A408" s="13"/>
      <c r="B408" s="224"/>
      <c r="C408" s="225"/>
      <c r="D408" s="226" t="s">
        <v>154</v>
      </c>
      <c r="E408" s="227" t="s">
        <v>19</v>
      </c>
      <c r="F408" s="228" t="s">
        <v>652</v>
      </c>
      <c r="G408" s="225"/>
      <c r="H408" s="229">
        <v>3592.5</v>
      </c>
      <c r="I408" s="230"/>
      <c r="J408" s="225"/>
      <c r="K408" s="225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154</v>
      </c>
      <c r="AU408" s="235" t="s">
        <v>163</v>
      </c>
      <c r="AV408" s="13" t="s">
        <v>81</v>
      </c>
      <c r="AW408" s="13" t="s">
        <v>33</v>
      </c>
      <c r="AX408" s="13" t="s">
        <v>72</v>
      </c>
      <c r="AY408" s="235" t="s">
        <v>143</v>
      </c>
    </row>
    <row r="409" s="2" customFormat="1" ht="24.15" customHeight="1">
      <c r="A409" s="40"/>
      <c r="B409" s="41"/>
      <c r="C409" s="206" t="s">
        <v>653</v>
      </c>
      <c r="D409" s="206" t="s">
        <v>145</v>
      </c>
      <c r="E409" s="207" t="s">
        <v>654</v>
      </c>
      <c r="F409" s="208" t="s">
        <v>655</v>
      </c>
      <c r="G409" s="209" t="s">
        <v>148</v>
      </c>
      <c r="H409" s="210">
        <v>59.875</v>
      </c>
      <c r="I409" s="211"/>
      <c r="J409" s="212">
        <f>ROUND(I409*H409,2)</f>
        <v>0</v>
      </c>
      <c r="K409" s="208" t="s">
        <v>149</v>
      </c>
      <c r="L409" s="46"/>
      <c r="M409" s="213" t="s">
        <v>19</v>
      </c>
      <c r="N409" s="214" t="s">
        <v>43</v>
      </c>
      <c r="O409" s="86"/>
      <c r="P409" s="215">
        <f>O409*H409</f>
        <v>0</v>
      </c>
      <c r="Q409" s="215">
        <v>0</v>
      </c>
      <c r="R409" s="215">
        <f>Q409*H409</f>
        <v>0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150</v>
      </c>
      <c r="AT409" s="217" t="s">
        <v>145</v>
      </c>
      <c r="AU409" s="217" t="s">
        <v>163</v>
      </c>
      <c r="AY409" s="19" t="s">
        <v>143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79</v>
      </c>
      <c r="BK409" s="218">
        <f>ROUND(I409*H409,2)</f>
        <v>0</v>
      </c>
      <c r="BL409" s="19" t="s">
        <v>150</v>
      </c>
      <c r="BM409" s="217" t="s">
        <v>656</v>
      </c>
    </row>
    <row r="410" s="2" customFormat="1">
      <c r="A410" s="40"/>
      <c r="B410" s="41"/>
      <c r="C410" s="42"/>
      <c r="D410" s="219" t="s">
        <v>152</v>
      </c>
      <c r="E410" s="42"/>
      <c r="F410" s="220" t="s">
        <v>657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152</v>
      </c>
      <c r="AU410" s="19" t="s">
        <v>163</v>
      </c>
    </row>
    <row r="411" s="2" customFormat="1" ht="16.5" customHeight="1">
      <c r="A411" s="40"/>
      <c r="B411" s="41"/>
      <c r="C411" s="206" t="s">
        <v>658</v>
      </c>
      <c r="D411" s="206" t="s">
        <v>145</v>
      </c>
      <c r="E411" s="207" t="s">
        <v>659</v>
      </c>
      <c r="F411" s="208" t="s">
        <v>660</v>
      </c>
      <c r="G411" s="209" t="s">
        <v>148</v>
      </c>
      <c r="H411" s="210">
        <v>59.875</v>
      </c>
      <c r="I411" s="211"/>
      <c r="J411" s="212">
        <f>ROUND(I411*H411,2)</f>
        <v>0</v>
      </c>
      <c r="K411" s="208" t="s">
        <v>149</v>
      </c>
      <c r="L411" s="46"/>
      <c r="M411" s="213" t="s">
        <v>19</v>
      </c>
      <c r="N411" s="214" t="s">
        <v>43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150</v>
      </c>
      <c r="AT411" s="217" t="s">
        <v>145</v>
      </c>
      <c r="AU411" s="217" t="s">
        <v>163</v>
      </c>
      <c r="AY411" s="19" t="s">
        <v>143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79</v>
      </c>
      <c r="BK411" s="218">
        <f>ROUND(I411*H411,2)</f>
        <v>0</v>
      </c>
      <c r="BL411" s="19" t="s">
        <v>150</v>
      </c>
      <c r="BM411" s="217" t="s">
        <v>661</v>
      </c>
    </row>
    <row r="412" s="2" customFormat="1">
      <c r="A412" s="40"/>
      <c r="B412" s="41"/>
      <c r="C412" s="42"/>
      <c r="D412" s="219" t="s">
        <v>152</v>
      </c>
      <c r="E412" s="42"/>
      <c r="F412" s="220" t="s">
        <v>662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152</v>
      </c>
      <c r="AU412" s="19" t="s">
        <v>163</v>
      </c>
    </row>
    <row r="413" s="2" customFormat="1" ht="16.5" customHeight="1">
      <c r="A413" s="40"/>
      <c r="B413" s="41"/>
      <c r="C413" s="206" t="s">
        <v>663</v>
      </c>
      <c r="D413" s="206" t="s">
        <v>145</v>
      </c>
      <c r="E413" s="207" t="s">
        <v>664</v>
      </c>
      <c r="F413" s="208" t="s">
        <v>665</v>
      </c>
      <c r="G413" s="209" t="s">
        <v>148</v>
      </c>
      <c r="H413" s="210">
        <v>59.875</v>
      </c>
      <c r="I413" s="211"/>
      <c r="J413" s="212">
        <f>ROUND(I413*H413,2)</f>
        <v>0</v>
      </c>
      <c r="K413" s="208" t="s">
        <v>149</v>
      </c>
      <c r="L413" s="46"/>
      <c r="M413" s="213" t="s">
        <v>19</v>
      </c>
      <c r="N413" s="214" t="s">
        <v>43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150</v>
      </c>
      <c r="AT413" s="217" t="s">
        <v>145</v>
      </c>
      <c r="AU413" s="217" t="s">
        <v>163</v>
      </c>
      <c r="AY413" s="19" t="s">
        <v>143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79</v>
      </c>
      <c r="BK413" s="218">
        <f>ROUND(I413*H413,2)</f>
        <v>0</v>
      </c>
      <c r="BL413" s="19" t="s">
        <v>150</v>
      </c>
      <c r="BM413" s="217" t="s">
        <v>666</v>
      </c>
    </row>
    <row r="414" s="2" customFormat="1">
      <c r="A414" s="40"/>
      <c r="B414" s="41"/>
      <c r="C414" s="42"/>
      <c r="D414" s="219" t="s">
        <v>152</v>
      </c>
      <c r="E414" s="42"/>
      <c r="F414" s="220" t="s">
        <v>667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152</v>
      </c>
      <c r="AU414" s="19" t="s">
        <v>163</v>
      </c>
    </row>
    <row r="415" s="2" customFormat="1" ht="24.15" customHeight="1">
      <c r="A415" s="40"/>
      <c r="B415" s="41"/>
      <c r="C415" s="206" t="s">
        <v>668</v>
      </c>
      <c r="D415" s="206" t="s">
        <v>145</v>
      </c>
      <c r="E415" s="207" t="s">
        <v>669</v>
      </c>
      <c r="F415" s="208" t="s">
        <v>670</v>
      </c>
      <c r="G415" s="209" t="s">
        <v>148</v>
      </c>
      <c r="H415" s="210">
        <v>3592.5</v>
      </c>
      <c r="I415" s="211"/>
      <c r="J415" s="212">
        <f>ROUND(I415*H415,2)</f>
        <v>0</v>
      </c>
      <c r="K415" s="208" t="s">
        <v>149</v>
      </c>
      <c r="L415" s="46"/>
      <c r="M415" s="213" t="s">
        <v>19</v>
      </c>
      <c r="N415" s="214" t="s">
        <v>43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150</v>
      </c>
      <c r="AT415" s="217" t="s">
        <v>145</v>
      </c>
      <c r="AU415" s="217" t="s">
        <v>163</v>
      </c>
      <c r="AY415" s="19" t="s">
        <v>143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79</v>
      </c>
      <c r="BK415" s="218">
        <f>ROUND(I415*H415,2)</f>
        <v>0</v>
      </c>
      <c r="BL415" s="19" t="s">
        <v>150</v>
      </c>
      <c r="BM415" s="217" t="s">
        <v>671</v>
      </c>
    </row>
    <row r="416" s="2" customFormat="1">
      <c r="A416" s="40"/>
      <c r="B416" s="41"/>
      <c r="C416" s="42"/>
      <c r="D416" s="219" t="s">
        <v>152</v>
      </c>
      <c r="E416" s="42"/>
      <c r="F416" s="220" t="s">
        <v>672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152</v>
      </c>
      <c r="AU416" s="19" t="s">
        <v>163</v>
      </c>
    </row>
    <row r="417" s="13" customFormat="1">
      <c r="A417" s="13"/>
      <c r="B417" s="224"/>
      <c r="C417" s="225"/>
      <c r="D417" s="226" t="s">
        <v>154</v>
      </c>
      <c r="E417" s="227" t="s">
        <v>19</v>
      </c>
      <c r="F417" s="228" t="s">
        <v>652</v>
      </c>
      <c r="G417" s="225"/>
      <c r="H417" s="229">
        <v>3592.5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154</v>
      </c>
      <c r="AU417" s="235" t="s">
        <v>163</v>
      </c>
      <c r="AV417" s="13" t="s">
        <v>81</v>
      </c>
      <c r="AW417" s="13" t="s">
        <v>33</v>
      </c>
      <c r="AX417" s="13" t="s">
        <v>72</v>
      </c>
      <c r="AY417" s="235" t="s">
        <v>143</v>
      </c>
    </row>
    <row r="418" s="2" customFormat="1" ht="16.5" customHeight="1">
      <c r="A418" s="40"/>
      <c r="B418" s="41"/>
      <c r="C418" s="206" t="s">
        <v>673</v>
      </c>
      <c r="D418" s="206" t="s">
        <v>145</v>
      </c>
      <c r="E418" s="207" t="s">
        <v>674</v>
      </c>
      <c r="F418" s="208" t="s">
        <v>675</v>
      </c>
      <c r="G418" s="209" t="s">
        <v>148</v>
      </c>
      <c r="H418" s="210">
        <v>59.875</v>
      </c>
      <c r="I418" s="211"/>
      <c r="J418" s="212">
        <f>ROUND(I418*H418,2)</f>
        <v>0</v>
      </c>
      <c r="K418" s="208" t="s">
        <v>149</v>
      </c>
      <c r="L418" s="46"/>
      <c r="M418" s="213" t="s">
        <v>19</v>
      </c>
      <c r="N418" s="214" t="s">
        <v>43</v>
      </c>
      <c r="O418" s="86"/>
      <c r="P418" s="215">
        <f>O418*H418</f>
        <v>0</v>
      </c>
      <c r="Q418" s="215">
        <v>0</v>
      </c>
      <c r="R418" s="215">
        <f>Q418*H418</f>
        <v>0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150</v>
      </c>
      <c r="AT418" s="217" t="s">
        <v>145</v>
      </c>
      <c r="AU418" s="217" t="s">
        <v>163</v>
      </c>
      <c r="AY418" s="19" t="s">
        <v>143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79</v>
      </c>
      <c r="BK418" s="218">
        <f>ROUND(I418*H418,2)</f>
        <v>0</v>
      </c>
      <c r="BL418" s="19" t="s">
        <v>150</v>
      </c>
      <c r="BM418" s="217" t="s">
        <v>676</v>
      </c>
    </row>
    <row r="419" s="2" customFormat="1">
      <c r="A419" s="40"/>
      <c r="B419" s="41"/>
      <c r="C419" s="42"/>
      <c r="D419" s="219" t="s">
        <v>152</v>
      </c>
      <c r="E419" s="42"/>
      <c r="F419" s="220" t="s">
        <v>677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152</v>
      </c>
      <c r="AU419" s="19" t="s">
        <v>163</v>
      </c>
    </row>
    <row r="420" s="2" customFormat="1" ht="24.15" customHeight="1">
      <c r="A420" s="40"/>
      <c r="B420" s="41"/>
      <c r="C420" s="206" t="s">
        <v>678</v>
      </c>
      <c r="D420" s="206" t="s">
        <v>145</v>
      </c>
      <c r="E420" s="207" t="s">
        <v>679</v>
      </c>
      <c r="F420" s="208" t="s">
        <v>680</v>
      </c>
      <c r="G420" s="209" t="s">
        <v>148</v>
      </c>
      <c r="H420" s="210">
        <v>9.6850000000000005</v>
      </c>
      <c r="I420" s="211"/>
      <c r="J420" s="212">
        <f>ROUND(I420*H420,2)</f>
        <v>0</v>
      </c>
      <c r="K420" s="208" t="s">
        <v>149</v>
      </c>
      <c r="L420" s="46"/>
      <c r="M420" s="213" t="s">
        <v>19</v>
      </c>
      <c r="N420" s="214" t="s">
        <v>43</v>
      </c>
      <c r="O420" s="86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150</v>
      </c>
      <c r="AT420" s="217" t="s">
        <v>145</v>
      </c>
      <c r="AU420" s="217" t="s">
        <v>163</v>
      </c>
      <c r="AY420" s="19" t="s">
        <v>143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79</v>
      </c>
      <c r="BK420" s="218">
        <f>ROUND(I420*H420,2)</f>
        <v>0</v>
      </c>
      <c r="BL420" s="19" t="s">
        <v>150</v>
      </c>
      <c r="BM420" s="217" t="s">
        <v>681</v>
      </c>
    </row>
    <row r="421" s="2" customFormat="1">
      <c r="A421" s="40"/>
      <c r="B421" s="41"/>
      <c r="C421" s="42"/>
      <c r="D421" s="219" t="s">
        <v>152</v>
      </c>
      <c r="E421" s="42"/>
      <c r="F421" s="220" t="s">
        <v>682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152</v>
      </c>
      <c r="AU421" s="19" t="s">
        <v>163</v>
      </c>
    </row>
    <row r="422" s="13" customFormat="1">
      <c r="A422" s="13"/>
      <c r="B422" s="224"/>
      <c r="C422" s="225"/>
      <c r="D422" s="226" t="s">
        <v>154</v>
      </c>
      <c r="E422" s="227" t="s">
        <v>19</v>
      </c>
      <c r="F422" s="228" t="s">
        <v>683</v>
      </c>
      <c r="G422" s="225"/>
      <c r="H422" s="229">
        <v>9.6850000000000005</v>
      </c>
      <c r="I422" s="230"/>
      <c r="J422" s="225"/>
      <c r="K422" s="225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154</v>
      </c>
      <c r="AU422" s="235" t="s">
        <v>163</v>
      </c>
      <c r="AV422" s="13" t="s">
        <v>81</v>
      </c>
      <c r="AW422" s="13" t="s">
        <v>33</v>
      </c>
      <c r="AX422" s="13" t="s">
        <v>72</v>
      </c>
      <c r="AY422" s="235" t="s">
        <v>143</v>
      </c>
    </row>
    <row r="423" s="2" customFormat="1" ht="24.15" customHeight="1">
      <c r="A423" s="40"/>
      <c r="B423" s="41"/>
      <c r="C423" s="206" t="s">
        <v>684</v>
      </c>
      <c r="D423" s="206" t="s">
        <v>145</v>
      </c>
      <c r="E423" s="207" t="s">
        <v>685</v>
      </c>
      <c r="F423" s="208" t="s">
        <v>686</v>
      </c>
      <c r="G423" s="209" t="s">
        <v>148</v>
      </c>
      <c r="H423" s="210">
        <v>17.643999999999998</v>
      </c>
      <c r="I423" s="211"/>
      <c r="J423" s="212">
        <f>ROUND(I423*H423,2)</f>
        <v>0</v>
      </c>
      <c r="K423" s="208" t="s">
        <v>149</v>
      </c>
      <c r="L423" s="46"/>
      <c r="M423" s="213" t="s">
        <v>19</v>
      </c>
      <c r="N423" s="214" t="s">
        <v>43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150</v>
      </c>
      <c r="AT423" s="217" t="s">
        <v>145</v>
      </c>
      <c r="AU423" s="217" t="s">
        <v>163</v>
      </c>
      <c r="AY423" s="19" t="s">
        <v>143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79</v>
      </c>
      <c r="BK423" s="218">
        <f>ROUND(I423*H423,2)</f>
        <v>0</v>
      </c>
      <c r="BL423" s="19" t="s">
        <v>150</v>
      </c>
      <c r="BM423" s="217" t="s">
        <v>687</v>
      </c>
    </row>
    <row r="424" s="2" customFormat="1">
      <c r="A424" s="40"/>
      <c r="B424" s="41"/>
      <c r="C424" s="42"/>
      <c r="D424" s="219" t="s">
        <v>152</v>
      </c>
      <c r="E424" s="42"/>
      <c r="F424" s="220" t="s">
        <v>688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152</v>
      </c>
      <c r="AU424" s="19" t="s">
        <v>163</v>
      </c>
    </row>
    <row r="425" s="13" customFormat="1">
      <c r="A425" s="13"/>
      <c r="B425" s="224"/>
      <c r="C425" s="225"/>
      <c r="D425" s="226" t="s">
        <v>154</v>
      </c>
      <c r="E425" s="227" t="s">
        <v>19</v>
      </c>
      <c r="F425" s="228" t="s">
        <v>689</v>
      </c>
      <c r="G425" s="225"/>
      <c r="H425" s="229">
        <v>17.643999999999998</v>
      </c>
      <c r="I425" s="230"/>
      <c r="J425" s="225"/>
      <c r="K425" s="225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154</v>
      </c>
      <c r="AU425" s="235" t="s">
        <v>163</v>
      </c>
      <c r="AV425" s="13" t="s">
        <v>81</v>
      </c>
      <c r="AW425" s="13" t="s">
        <v>33</v>
      </c>
      <c r="AX425" s="13" t="s">
        <v>72</v>
      </c>
      <c r="AY425" s="235" t="s">
        <v>143</v>
      </c>
    </row>
    <row r="426" s="12" customFormat="1" ht="20.88" customHeight="1">
      <c r="A426" s="12"/>
      <c r="B426" s="190"/>
      <c r="C426" s="191"/>
      <c r="D426" s="192" t="s">
        <v>71</v>
      </c>
      <c r="E426" s="204" t="s">
        <v>690</v>
      </c>
      <c r="F426" s="204" t="s">
        <v>691</v>
      </c>
      <c r="G426" s="191"/>
      <c r="H426" s="191"/>
      <c r="I426" s="194"/>
      <c r="J426" s="205">
        <f>BK426</f>
        <v>0</v>
      </c>
      <c r="K426" s="191"/>
      <c r="L426" s="196"/>
      <c r="M426" s="197"/>
      <c r="N426" s="198"/>
      <c r="O426" s="198"/>
      <c r="P426" s="199">
        <f>SUM(P427:P453)</f>
        <v>0</v>
      </c>
      <c r="Q426" s="198"/>
      <c r="R426" s="199">
        <f>SUM(R427:R453)</f>
        <v>0</v>
      </c>
      <c r="S426" s="198"/>
      <c r="T426" s="200">
        <f>SUM(T427:T453)</f>
        <v>108.85184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01" t="s">
        <v>79</v>
      </c>
      <c r="AT426" s="202" t="s">
        <v>71</v>
      </c>
      <c r="AU426" s="202" t="s">
        <v>81</v>
      </c>
      <c r="AY426" s="201" t="s">
        <v>143</v>
      </c>
      <c r="BK426" s="203">
        <f>SUM(BK427:BK453)</f>
        <v>0</v>
      </c>
    </row>
    <row r="427" s="2" customFormat="1" ht="16.5" customHeight="1">
      <c r="A427" s="40"/>
      <c r="B427" s="41"/>
      <c r="C427" s="206" t="s">
        <v>692</v>
      </c>
      <c r="D427" s="206" t="s">
        <v>145</v>
      </c>
      <c r="E427" s="207" t="s">
        <v>693</v>
      </c>
      <c r="F427" s="208" t="s">
        <v>694</v>
      </c>
      <c r="G427" s="209" t="s">
        <v>188</v>
      </c>
      <c r="H427" s="210">
        <v>1.8879999999999999</v>
      </c>
      <c r="I427" s="211"/>
      <c r="J427" s="212">
        <f>ROUND(I427*H427,2)</f>
        <v>0</v>
      </c>
      <c r="K427" s="208" t="s">
        <v>149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2.3999999999999999</v>
      </c>
      <c r="T427" s="216">
        <f>S427*H427</f>
        <v>4.5311999999999992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150</v>
      </c>
      <c r="AT427" s="217" t="s">
        <v>145</v>
      </c>
      <c r="AU427" s="217" t="s">
        <v>163</v>
      </c>
      <c r="AY427" s="19" t="s">
        <v>143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79</v>
      </c>
      <c r="BK427" s="218">
        <f>ROUND(I427*H427,2)</f>
        <v>0</v>
      </c>
      <c r="BL427" s="19" t="s">
        <v>150</v>
      </c>
      <c r="BM427" s="217" t="s">
        <v>695</v>
      </c>
    </row>
    <row r="428" s="2" customFormat="1">
      <c r="A428" s="40"/>
      <c r="B428" s="41"/>
      <c r="C428" s="42"/>
      <c r="D428" s="219" t="s">
        <v>152</v>
      </c>
      <c r="E428" s="42"/>
      <c r="F428" s="220" t="s">
        <v>696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152</v>
      </c>
      <c r="AU428" s="19" t="s">
        <v>163</v>
      </c>
    </row>
    <row r="429" s="13" customFormat="1">
      <c r="A429" s="13"/>
      <c r="B429" s="224"/>
      <c r="C429" s="225"/>
      <c r="D429" s="226" t="s">
        <v>154</v>
      </c>
      <c r="E429" s="227" t="s">
        <v>19</v>
      </c>
      <c r="F429" s="228" t="s">
        <v>697</v>
      </c>
      <c r="G429" s="225"/>
      <c r="H429" s="229">
        <v>1.8879999999999999</v>
      </c>
      <c r="I429" s="230"/>
      <c r="J429" s="225"/>
      <c r="K429" s="225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154</v>
      </c>
      <c r="AU429" s="235" t="s">
        <v>163</v>
      </c>
      <c r="AV429" s="13" t="s">
        <v>81</v>
      </c>
      <c r="AW429" s="13" t="s">
        <v>33</v>
      </c>
      <c r="AX429" s="13" t="s">
        <v>72</v>
      </c>
      <c r="AY429" s="235" t="s">
        <v>143</v>
      </c>
    </row>
    <row r="430" s="2" customFormat="1" ht="16.5" customHeight="1">
      <c r="A430" s="40"/>
      <c r="B430" s="41"/>
      <c r="C430" s="206" t="s">
        <v>698</v>
      </c>
      <c r="D430" s="206" t="s">
        <v>145</v>
      </c>
      <c r="E430" s="207" t="s">
        <v>699</v>
      </c>
      <c r="F430" s="208" t="s">
        <v>700</v>
      </c>
      <c r="G430" s="209" t="s">
        <v>188</v>
      </c>
      <c r="H430" s="210">
        <v>40.170000000000002</v>
      </c>
      <c r="I430" s="211"/>
      <c r="J430" s="212">
        <f>ROUND(I430*H430,2)</f>
        <v>0</v>
      </c>
      <c r="K430" s="208" t="s">
        <v>149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2.3999999999999999</v>
      </c>
      <c r="T430" s="216">
        <f>S430*H430</f>
        <v>96.408000000000001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150</v>
      </c>
      <c r="AT430" s="217" t="s">
        <v>145</v>
      </c>
      <c r="AU430" s="217" t="s">
        <v>163</v>
      </c>
      <c r="AY430" s="19" t="s">
        <v>143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79</v>
      </c>
      <c r="BK430" s="218">
        <f>ROUND(I430*H430,2)</f>
        <v>0</v>
      </c>
      <c r="BL430" s="19" t="s">
        <v>150</v>
      </c>
      <c r="BM430" s="217" t="s">
        <v>701</v>
      </c>
    </row>
    <row r="431" s="2" customFormat="1">
      <c r="A431" s="40"/>
      <c r="B431" s="41"/>
      <c r="C431" s="42"/>
      <c r="D431" s="219" t="s">
        <v>152</v>
      </c>
      <c r="E431" s="42"/>
      <c r="F431" s="220" t="s">
        <v>702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152</v>
      </c>
      <c r="AU431" s="19" t="s">
        <v>163</v>
      </c>
    </row>
    <row r="432" s="13" customFormat="1">
      <c r="A432" s="13"/>
      <c r="B432" s="224"/>
      <c r="C432" s="225"/>
      <c r="D432" s="226" t="s">
        <v>154</v>
      </c>
      <c r="E432" s="227" t="s">
        <v>19</v>
      </c>
      <c r="F432" s="228" t="s">
        <v>703</v>
      </c>
      <c r="G432" s="225"/>
      <c r="H432" s="229">
        <v>4.5410000000000004</v>
      </c>
      <c r="I432" s="230"/>
      <c r="J432" s="225"/>
      <c r="K432" s="225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154</v>
      </c>
      <c r="AU432" s="235" t="s">
        <v>163</v>
      </c>
      <c r="AV432" s="13" t="s">
        <v>81</v>
      </c>
      <c r="AW432" s="13" t="s">
        <v>33</v>
      </c>
      <c r="AX432" s="13" t="s">
        <v>72</v>
      </c>
      <c r="AY432" s="235" t="s">
        <v>143</v>
      </c>
    </row>
    <row r="433" s="13" customFormat="1">
      <c r="A433" s="13"/>
      <c r="B433" s="224"/>
      <c r="C433" s="225"/>
      <c r="D433" s="226" t="s">
        <v>154</v>
      </c>
      <c r="E433" s="227" t="s">
        <v>19</v>
      </c>
      <c r="F433" s="228" t="s">
        <v>704</v>
      </c>
      <c r="G433" s="225"/>
      <c r="H433" s="229">
        <v>0.83699999999999997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154</v>
      </c>
      <c r="AU433" s="235" t="s">
        <v>163</v>
      </c>
      <c r="AV433" s="13" t="s">
        <v>81</v>
      </c>
      <c r="AW433" s="13" t="s">
        <v>33</v>
      </c>
      <c r="AX433" s="13" t="s">
        <v>72</v>
      </c>
      <c r="AY433" s="235" t="s">
        <v>143</v>
      </c>
    </row>
    <row r="434" s="13" customFormat="1">
      <c r="A434" s="13"/>
      <c r="B434" s="224"/>
      <c r="C434" s="225"/>
      <c r="D434" s="226" t="s">
        <v>154</v>
      </c>
      <c r="E434" s="227" t="s">
        <v>19</v>
      </c>
      <c r="F434" s="228" t="s">
        <v>705</v>
      </c>
      <c r="G434" s="225"/>
      <c r="H434" s="229">
        <v>14.510999999999999</v>
      </c>
      <c r="I434" s="230"/>
      <c r="J434" s="225"/>
      <c r="K434" s="225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154</v>
      </c>
      <c r="AU434" s="235" t="s">
        <v>163</v>
      </c>
      <c r="AV434" s="13" t="s">
        <v>81</v>
      </c>
      <c r="AW434" s="13" t="s">
        <v>33</v>
      </c>
      <c r="AX434" s="13" t="s">
        <v>72</v>
      </c>
      <c r="AY434" s="235" t="s">
        <v>143</v>
      </c>
    </row>
    <row r="435" s="13" customFormat="1">
      <c r="A435" s="13"/>
      <c r="B435" s="224"/>
      <c r="C435" s="225"/>
      <c r="D435" s="226" t="s">
        <v>154</v>
      </c>
      <c r="E435" s="227" t="s">
        <v>19</v>
      </c>
      <c r="F435" s="228" t="s">
        <v>706</v>
      </c>
      <c r="G435" s="225"/>
      <c r="H435" s="229">
        <v>5.1879999999999997</v>
      </c>
      <c r="I435" s="230"/>
      <c r="J435" s="225"/>
      <c r="K435" s="225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154</v>
      </c>
      <c r="AU435" s="235" t="s">
        <v>163</v>
      </c>
      <c r="AV435" s="13" t="s">
        <v>81</v>
      </c>
      <c r="AW435" s="13" t="s">
        <v>33</v>
      </c>
      <c r="AX435" s="13" t="s">
        <v>72</v>
      </c>
      <c r="AY435" s="235" t="s">
        <v>143</v>
      </c>
    </row>
    <row r="436" s="14" customFormat="1">
      <c r="A436" s="14"/>
      <c r="B436" s="236"/>
      <c r="C436" s="237"/>
      <c r="D436" s="226" t="s">
        <v>154</v>
      </c>
      <c r="E436" s="238" t="s">
        <v>19</v>
      </c>
      <c r="F436" s="239" t="s">
        <v>707</v>
      </c>
      <c r="G436" s="237"/>
      <c r="H436" s="238" t="s">
        <v>19</v>
      </c>
      <c r="I436" s="240"/>
      <c r="J436" s="237"/>
      <c r="K436" s="237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154</v>
      </c>
      <c r="AU436" s="245" t="s">
        <v>163</v>
      </c>
      <c r="AV436" s="14" t="s">
        <v>79</v>
      </c>
      <c r="AW436" s="14" t="s">
        <v>33</v>
      </c>
      <c r="AX436" s="14" t="s">
        <v>72</v>
      </c>
      <c r="AY436" s="245" t="s">
        <v>143</v>
      </c>
    </row>
    <row r="437" s="13" customFormat="1">
      <c r="A437" s="13"/>
      <c r="B437" s="224"/>
      <c r="C437" s="225"/>
      <c r="D437" s="226" t="s">
        <v>154</v>
      </c>
      <c r="E437" s="227" t="s">
        <v>19</v>
      </c>
      <c r="F437" s="228" t="s">
        <v>708</v>
      </c>
      <c r="G437" s="225"/>
      <c r="H437" s="229">
        <v>2.423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154</v>
      </c>
      <c r="AU437" s="235" t="s">
        <v>163</v>
      </c>
      <c r="AV437" s="13" t="s">
        <v>81</v>
      </c>
      <c r="AW437" s="13" t="s">
        <v>33</v>
      </c>
      <c r="AX437" s="13" t="s">
        <v>72</v>
      </c>
      <c r="AY437" s="235" t="s">
        <v>143</v>
      </c>
    </row>
    <row r="438" s="13" customFormat="1">
      <c r="A438" s="13"/>
      <c r="B438" s="224"/>
      <c r="C438" s="225"/>
      <c r="D438" s="226" t="s">
        <v>154</v>
      </c>
      <c r="E438" s="227" t="s">
        <v>19</v>
      </c>
      <c r="F438" s="228" t="s">
        <v>709</v>
      </c>
      <c r="G438" s="225"/>
      <c r="H438" s="229">
        <v>12.67</v>
      </c>
      <c r="I438" s="230"/>
      <c r="J438" s="225"/>
      <c r="K438" s="225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154</v>
      </c>
      <c r="AU438" s="235" t="s">
        <v>163</v>
      </c>
      <c r="AV438" s="13" t="s">
        <v>81</v>
      </c>
      <c r="AW438" s="13" t="s">
        <v>33</v>
      </c>
      <c r="AX438" s="13" t="s">
        <v>72</v>
      </c>
      <c r="AY438" s="235" t="s">
        <v>143</v>
      </c>
    </row>
    <row r="439" s="2" customFormat="1" ht="16.5" customHeight="1">
      <c r="A439" s="40"/>
      <c r="B439" s="41"/>
      <c r="C439" s="206" t="s">
        <v>710</v>
      </c>
      <c r="D439" s="206" t="s">
        <v>145</v>
      </c>
      <c r="E439" s="207" t="s">
        <v>711</v>
      </c>
      <c r="F439" s="208" t="s">
        <v>712</v>
      </c>
      <c r="G439" s="209" t="s">
        <v>188</v>
      </c>
      <c r="H439" s="210">
        <v>19.699000000000002</v>
      </c>
      <c r="I439" s="211"/>
      <c r="J439" s="212">
        <f>ROUND(I439*H439,2)</f>
        <v>0</v>
      </c>
      <c r="K439" s="208" t="s">
        <v>19</v>
      </c>
      <c r="L439" s="46"/>
      <c r="M439" s="213" t="s">
        <v>19</v>
      </c>
      <c r="N439" s="214" t="s">
        <v>43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150</v>
      </c>
      <c r="AT439" s="217" t="s">
        <v>145</v>
      </c>
      <c r="AU439" s="217" t="s">
        <v>163</v>
      </c>
      <c r="AY439" s="19" t="s">
        <v>143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79</v>
      </c>
      <c r="BK439" s="218">
        <f>ROUND(I439*H439,2)</f>
        <v>0</v>
      </c>
      <c r="BL439" s="19" t="s">
        <v>150</v>
      </c>
      <c r="BM439" s="217" t="s">
        <v>713</v>
      </c>
    </row>
    <row r="440" s="14" customFormat="1">
      <c r="A440" s="14"/>
      <c r="B440" s="236"/>
      <c r="C440" s="237"/>
      <c r="D440" s="226" t="s">
        <v>154</v>
      </c>
      <c r="E440" s="238" t="s">
        <v>19</v>
      </c>
      <c r="F440" s="239" t="s">
        <v>714</v>
      </c>
      <c r="G440" s="237"/>
      <c r="H440" s="238" t="s">
        <v>19</v>
      </c>
      <c r="I440" s="240"/>
      <c r="J440" s="237"/>
      <c r="K440" s="237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154</v>
      </c>
      <c r="AU440" s="245" t="s">
        <v>163</v>
      </c>
      <c r="AV440" s="14" t="s">
        <v>79</v>
      </c>
      <c r="AW440" s="14" t="s">
        <v>33</v>
      </c>
      <c r="AX440" s="14" t="s">
        <v>72</v>
      </c>
      <c r="AY440" s="245" t="s">
        <v>143</v>
      </c>
    </row>
    <row r="441" s="13" customFormat="1">
      <c r="A441" s="13"/>
      <c r="B441" s="224"/>
      <c r="C441" s="225"/>
      <c r="D441" s="226" t="s">
        <v>154</v>
      </c>
      <c r="E441" s="227" t="s">
        <v>19</v>
      </c>
      <c r="F441" s="228" t="s">
        <v>705</v>
      </c>
      <c r="G441" s="225"/>
      <c r="H441" s="229">
        <v>14.510999999999999</v>
      </c>
      <c r="I441" s="230"/>
      <c r="J441" s="225"/>
      <c r="K441" s="225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154</v>
      </c>
      <c r="AU441" s="235" t="s">
        <v>163</v>
      </c>
      <c r="AV441" s="13" t="s">
        <v>81</v>
      </c>
      <c r="AW441" s="13" t="s">
        <v>33</v>
      </c>
      <c r="AX441" s="13" t="s">
        <v>72</v>
      </c>
      <c r="AY441" s="235" t="s">
        <v>143</v>
      </c>
    </row>
    <row r="442" s="13" customFormat="1">
      <c r="A442" s="13"/>
      <c r="B442" s="224"/>
      <c r="C442" s="225"/>
      <c r="D442" s="226" t="s">
        <v>154</v>
      </c>
      <c r="E442" s="227" t="s">
        <v>19</v>
      </c>
      <c r="F442" s="228" t="s">
        <v>706</v>
      </c>
      <c r="G442" s="225"/>
      <c r="H442" s="229">
        <v>5.1879999999999997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154</v>
      </c>
      <c r="AU442" s="235" t="s">
        <v>163</v>
      </c>
      <c r="AV442" s="13" t="s">
        <v>81</v>
      </c>
      <c r="AW442" s="13" t="s">
        <v>33</v>
      </c>
      <c r="AX442" s="13" t="s">
        <v>72</v>
      </c>
      <c r="AY442" s="235" t="s">
        <v>143</v>
      </c>
    </row>
    <row r="443" s="2" customFormat="1" ht="16.5" customHeight="1">
      <c r="A443" s="40"/>
      <c r="B443" s="41"/>
      <c r="C443" s="206" t="s">
        <v>715</v>
      </c>
      <c r="D443" s="206" t="s">
        <v>145</v>
      </c>
      <c r="E443" s="207" t="s">
        <v>716</v>
      </c>
      <c r="F443" s="208" t="s">
        <v>717</v>
      </c>
      <c r="G443" s="209" t="s">
        <v>170</v>
      </c>
      <c r="H443" s="210">
        <v>42.960000000000001</v>
      </c>
      <c r="I443" s="211"/>
      <c r="J443" s="212">
        <f>ROUND(I443*H443,2)</f>
        <v>0</v>
      </c>
      <c r="K443" s="208" t="s">
        <v>149</v>
      </c>
      <c r="L443" s="46"/>
      <c r="M443" s="213" t="s">
        <v>19</v>
      </c>
      <c r="N443" s="214" t="s">
        <v>43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0.070000000000000007</v>
      </c>
      <c r="T443" s="216">
        <f>S443*H443</f>
        <v>3.0072000000000005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150</v>
      </c>
      <c r="AT443" s="217" t="s">
        <v>145</v>
      </c>
      <c r="AU443" s="217" t="s">
        <v>163</v>
      </c>
      <c r="AY443" s="19" t="s">
        <v>143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79</v>
      </c>
      <c r="BK443" s="218">
        <f>ROUND(I443*H443,2)</f>
        <v>0</v>
      </c>
      <c r="BL443" s="19" t="s">
        <v>150</v>
      </c>
      <c r="BM443" s="217" t="s">
        <v>718</v>
      </c>
    </row>
    <row r="444" s="2" customFormat="1">
      <c r="A444" s="40"/>
      <c r="B444" s="41"/>
      <c r="C444" s="42"/>
      <c r="D444" s="219" t="s">
        <v>152</v>
      </c>
      <c r="E444" s="42"/>
      <c r="F444" s="220" t="s">
        <v>719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152</v>
      </c>
      <c r="AU444" s="19" t="s">
        <v>163</v>
      </c>
    </row>
    <row r="445" s="13" customFormat="1">
      <c r="A445" s="13"/>
      <c r="B445" s="224"/>
      <c r="C445" s="225"/>
      <c r="D445" s="226" t="s">
        <v>154</v>
      </c>
      <c r="E445" s="227" t="s">
        <v>19</v>
      </c>
      <c r="F445" s="228" t="s">
        <v>720</v>
      </c>
      <c r="G445" s="225"/>
      <c r="H445" s="229">
        <v>42.960000000000001</v>
      </c>
      <c r="I445" s="230"/>
      <c r="J445" s="225"/>
      <c r="K445" s="225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154</v>
      </c>
      <c r="AU445" s="235" t="s">
        <v>163</v>
      </c>
      <c r="AV445" s="13" t="s">
        <v>81</v>
      </c>
      <c r="AW445" s="13" t="s">
        <v>33</v>
      </c>
      <c r="AX445" s="13" t="s">
        <v>72</v>
      </c>
      <c r="AY445" s="235" t="s">
        <v>143</v>
      </c>
    </row>
    <row r="446" s="2" customFormat="1" ht="16.5" customHeight="1">
      <c r="A446" s="40"/>
      <c r="B446" s="41"/>
      <c r="C446" s="206" t="s">
        <v>721</v>
      </c>
      <c r="D446" s="206" t="s">
        <v>145</v>
      </c>
      <c r="E446" s="207" t="s">
        <v>722</v>
      </c>
      <c r="F446" s="208" t="s">
        <v>723</v>
      </c>
      <c r="G446" s="209" t="s">
        <v>148</v>
      </c>
      <c r="H446" s="210">
        <v>13.603999999999999</v>
      </c>
      <c r="I446" s="211"/>
      <c r="J446" s="212">
        <f>ROUND(I446*H446,2)</f>
        <v>0</v>
      </c>
      <c r="K446" s="208" t="s">
        <v>149</v>
      </c>
      <c r="L446" s="46"/>
      <c r="M446" s="213" t="s">
        <v>19</v>
      </c>
      <c r="N446" s="214" t="s">
        <v>43</v>
      </c>
      <c r="O446" s="86"/>
      <c r="P446" s="215">
        <f>O446*H446</f>
        <v>0</v>
      </c>
      <c r="Q446" s="215">
        <v>0</v>
      </c>
      <c r="R446" s="215">
        <f>Q446*H446</f>
        <v>0</v>
      </c>
      <c r="S446" s="215">
        <v>0.35999999999999999</v>
      </c>
      <c r="T446" s="216">
        <f>S446*H446</f>
        <v>4.8974399999999996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150</v>
      </c>
      <c r="AT446" s="217" t="s">
        <v>145</v>
      </c>
      <c r="AU446" s="217" t="s">
        <v>163</v>
      </c>
      <c r="AY446" s="19" t="s">
        <v>143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79</v>
      </c>
      <c r="BK446" s="218">
        <f>ROUND(I446*H446,2)</f>
        <v>0</v>
      </c>
      <c r="BL446" s="19" t="s">
        <v>150</v>
      </c>
      <c r="BM446" s="217" t="s">
        <v>724</v>
      </c>
    </row>
    <row r="447" s="2" customFormat="1">
      <c r="A447" s="40"/>
      <c r="B447" s="41"/>
      <c r="C447" s="42"/>
      <c r="D447" s="219" t="s">
        <v>152</v>
      </c>
      <c r="E447" s="42"/>
      <c r="F447" s="220" t="s">
        <v>725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152</v>
      </c>
      <c r="AU447" s="19" t="s">
        <v>163</v>
      </c>
    </row>
    <row r="448" s="14" customFormat="1">
      <c r="A448" s="14"/>
      <c r="B448" s="236"/>
      <c r="C448" s="237"/>
      <c r="D448" s="226" t="s">
        <v>154</v>
      </c>
      <c r="E448" s="238" t="s">
        <v>19</v>
      </c>
      <c r="F448" s="239" t="s">
        <v>726</v>
      </c>
      <c r="G448" s="237"/>
      <c r="H448" s="238" t="s">
        <v>19</v>
      </c>
      <c r="I448" s="240"/>
      <c r="J448" s="237"/>
      <c r="K448" s="237"/>
      <c r="L448" s="241"/>
      <c r="M448" s="242"/>
      <c r="N448" s="243"/>
      <c r="O448" s="243"/>
      <c r="P448" s="243"/>
      <c r="Q448" s="243"/>
      <c r="R448" s="243"/>
      <c r="S448" s="243"/>
      <c r="T448" s="24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5" t="s">
        <v>154</v>
      </c>
      <c r="AU448" s="245" t="s">
        <v>163</v>
      </c>
      <c r="AV448" s="14" t="s">
        <v>79</v>
      </c>
      <c r="AW448" s="14" t="s">
        <v>33</v>
      </c>
      <c r="AX448" s="14" t="s">
        <v>72</v>
      </c>
      <c r="AY448" s="245" t="s">
        <v>143</v>
      </c>
    </row>
    <row r="449" s="13" customFormat="1">
      <c r="A449" s="13"/>
      <c r="B449" s="224"/>
      <c r="C449" s="225"/>
      <c r="D449" s="226" t="s">
        <v>154</v>
      </c>
      <c r="E449" s="227" t="s">
        <v>19</v>
      </c>
      <c r="F449" s="228" t="s">
        <v>727</v>
      </c>
      <c r="G449" s="225"/>
      <c r="H449" s="229">
        <v>13.603999999999999</v>
      </c>
      <c r="I449" s="230"/>
      <c r="J449" s="225"/>
      <c r="K449" s="225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154</v>
      </c>
      <c r="AU449" s="235" t="s">
        <v>163</v>
      </c>
      <c r="AV449" s="13" t="s">
        <v>81</v>
      </c>
      <c r="AW449" s="13" t="s">
        <v>33</v>
      </c>
      <c r="AX449" s="13" t="s">
        <v>72</v>
      </c>
      <c r="AY449" s="235" t="s">
        <v>143</v>
      </c>
    </row>
    <row r="450" s="2" customFormat="1" ht="21.75" customHeight="1">
      <c r="A450" s="40"/>
      <c r="B450" s="41"/>
      <c r="C450" s="206" t="s">
        <v>728</v>
      </c>
      <c r="D450" s="206" t="s">
        <v>145</v>
      </c>
      <c r="E450" s="207" t="s">
        <v>729</v>
      </c>
      <c r="F450" s="208" t="s">
        <v>730</v>
      </c>
      <c r="G450" s="209" t="s">
        <v>489</v>
      </c>
      <c r="H450" s="210">
        <v>2</v>
      </c>
      <c r="I450" s="211"/>
      <c r="J450" s="212">
        <f>ROUND(I450*H450,2)</f>
        <v>0</v>
      </c>
      <c r="K450" s="208" t="s">
        <v>149</v>
      </c>
      <c r="L450" s="46"/>
      <c r="M450" s="213" t="s">
        <v>19</v>
      </c>
      <c r="N450" s="214" t="s">
        <v>43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0.0040000000000000001</v>
      </c>
      <c r="T450" s="216">
        <f>S450*H450</f>
        <v>0.0080000000000000002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150</v>
      </c>
      <c r="AT450" s="217" t="s">
        <v>145</v>
      </c>
      <c r="AU450" s="217" t="s">
        <v>163</v>
      </c>
      <c r="AY450" s="19" t="s">
        <v>143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79</v>
      </c>
      <c r="BK450" s="218">
        <f>ROUND(I450*H450,2)</f>
        <v>0</v>
      </c>
      <c r="BL450" s="19" t="s">
        <v>150</v>
      </c>
      <c r="BM450" s="217" t="s">
        <v>731</v>
      </c>
    </row>
    <row r="451" s="2" customFormat="1">
      <c r="A451" s="40"/>
      <c r="B451" s="41"/>
      <c r="C451" s="42"/>
      <c r="D451" s="219" t="s">
        <v>152</v>
      </c>
      <c r="E451" s="42"/>
      <c r="F451" s="220" t="s">
        <v>732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152</v>
      </c>
      <c r="AU451" s="19" t="s">
        <v>163</v>
      </c>
    </row>
    <row r="452" s="14" customFormat="1">
      <c r="A452" s="14"/>
      <c r="B452" s="236"/>
      <c r="C452" s="237"/>
      <c r="D452" s="226" t="s">
        <v>154</v>
      </c>
      <c r="E452" s="238" t="s">
        <v>19</v>
      </c>
      <c r="F452" s="239" t="s">
        <v>544</v>
      </c>
      <c r="G452" s="237"/>
      <c r="H452" s="238" t="s">
        <v>19</v>
      </c>
      <c r="I452" s="240"/>
      <c r="J452" s="237"/>
      <c r="K452" s="237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154</v>
      </c>
      <c r="AU452" s="245" t="s">
        <v>163</v>
      </c>
      <c r="AV452" s="14" t="s">
        <v>79</v>
      </c>
      <c r="AW452" s="14" t="s">
        <v>33</v>
      </c>
      <c r="AX452" s="14" t="s">
        <v>72</v>
      </c>
      <c r="AY452" s="245" t="s">
        <v>143</v>
      </c>
    </row>
    <row r="453" s="13" customFormat="1">
      <c r="A453" s="13"/>
      <c r="B453" s="224"/>
      <c r="C453" s="225"/>
      <c r="D453" s="226" t="s">
        <v>154</v>
      </c>
      <c r="E453" s="227" t="s">
        <v>19</v>
      </c>
      <c r="F453" s="228" t="s">
        <v>545</v>
      </c>
      <c r="G453" s="225"/>
      <c r="H453" s="229">
        <v>2</v>
      </c>
      <c r="I453" s="230"/>
      <c r="J453" s="225"/>
      <c r="K453" s="225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154</v>
      </c>
      <c r="AU453" s="235" t="s">
        <v>163</v>
      </c>
      <c r="AV453" s="13" t="s">
        <v>81</v>
      </c>
      <c r="AW453" s="13" t="s">
        <v>33</v>
      </c>
      <c r="AX453" s="13" t="s">
        <v>72</v>
      </c>
      <c r="AY453" s="235" t="s">
        <v>143</v>
      </c>
    </row>
    <row r="454" s="12" customFormat="1" ht="22.8" customHeight="1">
      <c r="A454" s="12"/>
      <c r="B454" s="190"/>
      <c r="C454" s="191"/>
      <c r="D454" s="192" t="s">
        <v>71</v>
      </c>
      <c r="E454" s="204" t="s">
        <v>733</v>
      </c>
      <c r="F454" s="204" t="s">
        <v>734</v>
      </c>
      <c r="G454" s="191"/>
      <c r="H454" s="191"/>
      <c r="I454" s="194"/>
      <c r="J454" s="205">
        <f>BK454</f>
        <v>0</v>
      </c>
      <c r="K454" s="191"/>
      <c r="L454" s="196"/>
      <c r="M454" s="197"/>
      <c r="N454" s="198"/>
      <c r="O454" s="198"/>
      <c r="P454" s="199">
        <f>SUM(P455:P472)</f>
        <v>0</v>
      </c>
      <c r="Q454" s="198"/>
      <c r="R454" s="199">
        <f>SUM(R455:R472)</f>
        <v>0</v>
      </c>
      <c r="S454" s="198"/>
      <c r="T454" s="200">
        <f>SUM(T455:T472)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01" t="s">
        <v>79</v>
      </c>
      <c r="AT454" s="202" t="s">
        <v>71</v>
      </c>
      <c r="AU454" s="202" t="s">
        <v>79</v>
      </c>
      <c r="AY454" s="201" t="s">
        <v>143</v>
      </c>
      <c r="BK454" s="203">
        <f>SUM(BK455:BK472)</f>
        <v>0</v>
      </c>
    </row>
    <row r="455" s="2" customFormat="1" ht="24.15" customHeight="1">
      <c r="A455" s="40"/>
      <c r="B455" s="41"/>
      <c r="C455" s="206" t="s">
        <v>620</v>
      </c>
      <c r="D455" s="206" t="s">
        <v>145</v>
      </c>
      <c r="E455" s="207" t="s">
        <v>735</v>
      </c>
      <c r="F455" s="208" t="s">
        <v>736</v>
      </c>
      <c r="G455" s="209" t="s">
        <v>292</v>
      </c>
      <c r="H455" s="210">
        <v>172.768</v>
      </c>
      <c r="I455" s="211"/>
      <c r="J455" s="212">
        <f>ROUND(I455*H455,2)</f>
        <v>0</v>
      </c>
      <c r="K455" s="208" t="s">
        <v>149</v>
      </c>
      <c r="L455" s="46"/>
      <c r="M455" s="213" t="s">
        <v>19</v>
      </c>
      <c r="N455" s="214" t="s">
        <v>43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150</v>
      </c>
      <c r="AT455" s="217" t="s">
        <v>145</v>
      </c>
      <c r="AU455" s="217" t="s">
        <v>81</v>
      </c>
      <c r="AY455" s="19" t="s">
        <v>143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79</v>
      </c>
      <c r="BK455" s="218">
        <f>ROUND(I455*H455,2)</f>
        <v>0</v>
      </c>
      <c r="BL455" s="19" t="s">
        <v>150</v>
      </c>
      <c r="BM455" s="217" t="s">
        <v>737</v>
      </c>
    </row>
    <row r="456" s="2" customFormat="1">
      <c r="A456" s="40"/>
      <c r="B456" s="41"/>
      <c r="C456" s="42"/>
      <c r="D456" s="219" t="s">
        <v>152</v>
      </c>
      <c r="E456" s="42"/>
      <c r="F456" s="220" t="s">
        <v>738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152</v>
      </c>
      <c r="AU456" s="19" t="s">
        <v>81</v>
      </c>
    </row>
    <row r="457" s="2" customFormat="1" ht="24.15" customHeight="1">
      <c r="A457" s="40"/>
      <c r="B457" s="41"/>
      <c r="C457" s="206" t="s">
        <v>739</v>
      </c>
      <c r="D457" s="206" t="s">
        <v>145</v>
      </c>
      <c r="E457" s="207" t="s">
        <v>740</v>
      </c>
      <c r="F457" s="208" t="s">
        <v>741</v>
      </c>
      <c r="G457" s="209" t="s">
        <v>292</v>
      </c>
      <c r="H457" s="210">
        <v>2418.752</v>
      </c>
      <c r="I457" s="211"/>
      <c r="J457" s="212">
        <f>ROUND(I457*H457,2)</f>
        <v>0</v>
      </c>
      <c r="K457" s="208" t="s">
        <v>149</v>
      </c>
      <c r="L457" s="46"/>
      <c r="M457" s="213" t="s">
        <v>19</v>
      </c>
      <c r="N457" s="214" t="s">
        <v>43</v>
      </c>
      <c r="O457" s="86"/>
      <c r="P457" s="215">
        <f>O457*H457</f>
        <v>0</v>
      </c>
      <c r="Q457" s="215">
        <v>0</v>
      </c>
      <c r="R457" s="215">
        <f>Q457*H457</f>
        <v>0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150</v>
      </c>
      <c r="AT457" s="217" t="s">
        <v>145</v>
      </c>
      <c r="AU457" s="217" t="s">
        <v>81</v>
      </c>
      <c r="AY457" s="19" t="s">
        <v>143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79</v>
      </c>
      <c r="BK457" s="218">
        <f>ROUND(I457*H457,2)</f>
        <v>0</v>
      </c>
      <c r="BL457" s="19" t="s">
        <v>150</v>
      </c>
      <c r="BM457" s="217" t="s">
        <v>742</v>
      </c>
    </row>
    <row r="458" s="2" customFormat="1">
      <c r="A458" s="40"/>
      <c r="B458" s="41"/>
      <c r="C458" s="42"/>
      <c r="D458" s="219" t="s">
        <v>152</v>
      </c>
      <c r="E458" s="42"/>
      <c r="F458" s="220" t="s">
        <v>743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152</v>
      </c>
      <c r="AU458" s="19" t="s">
        <v>81</v>
      </c>
    </row>
    <row r="459" s="13" customFormat="1">
      <c r="A459" s="13"/>
      <c r="B459" s="224"/>
      <c r="C459" s="225"/>
      <c r="D459" s="226" t="s">
        <v>154</v>
      </c>
      <c r="E459" s="225"/>
      <c r="F459" s="228" t="s">
        <v>744</v>
      </c>
      <c r="G459" s="225"/>
      <c r="H459" s="229">
        <v>2418.752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154</v>
      </c>
      <c r="AU459" s="235" t="s">
        <v>81</v>
      </c>
      <c r="AV459" s="13" t="s">
        <v>81</v>
      </c>
      <c r="AW459" s="13" t="s">
        <v>4</v>
      </c>
      <c r="AX459" s="13" t="s">
        <v>79</v>
      </c>
      <c r="AY459" s="235" t="s">
        <v>143</v>
      </c>
    </row>
    <row r="460" s="2" customFormat="1" ht="16.5" customHeight="1">
      <c r="A460" s="40"/>
      <c r="B460" s="41"/>
      <c r="C460" s="206" t="s">
        <v>745</v>
      </c>
      <c r="D460" s="206" t="s">
        <v>145</v>
      </c>
      <c r="E460" s="207" t="s">
        <v>746</v>
      </c>
      <c r="F460" s="208" t="s">
        <v>747</v>
      </c>
      <c r="G460" s="209" t="s">
        <v>292</v>
      </c>
      <c r="H460" s="210">
        <v>172.768</v>
      </c>
      <c r="I460" s="211"/>
      <c r="J460" s="212">
        <f>ROUND(I460*H460,2)</f>
        <v>0</v>
      </c>
      <c r="K460" s="208" t="s">
        <v>149</v>
      </c>
      <c r="L460" s="46"/>
      <c r="M460" s="213" t="s">
        <v>19</v>
      </c>
      <c r="N460" s="214" t="s">
        <v>43</v>
      </c>
      <c r="O460" s="86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150</v>
      </c>
      <c r="AT460" s="217" t="s">
        <v>145</v>
      </c>
      <c r="AU460" s="217" t="s">
        <v>81</v>
      </c>
      <c r="AY460" s="19" t="s">
        <v>143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79</v>
      </c>
      <c r="BK460" s="218">
        <f>ROUND(I460*H460,2)</f>
        <v>0</v>
      </c>
      <c r="BL460" s="19" t="s">
        <v>150</v>
      </c>
      <c r="BM460" s="217" t="s">
        <v>748</v>
      </c>
    </row>
    <row r="461" s="2" customFormat="1">
      <c r="A461" s="40"/>
      <c r="B461" s="41"/>
      <c r="C461" s="42"/>
      <c r="D461" s="219" t="s">
        <v>152</v>
      </c>
      <c r="E461" s="42"/>
      <c r="F461" s="220" t="s">
        <v>749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152</v>
      </c>
      <c r="AU461" s="19" t="s">
        <v>81</v>
      </c>
    </row>
    <row r="462" s="2" customFormat="1" ht="24.15" customHeight="1">
      <c r="A462" s="40"/>
      <c r="B462" s="41"/>
      <c r="C462" s="206" t="s">
        <v>639</v>
      </c>
      <c r="D462" s="206" t="s">
        <v>145</v>
      </c>
      <c r="E462" s="207" t="s">
        <v>750</v>
      </c>
      <c r="F462" s="208" t="s">
        <v>751</v>
      </c>
      <c r="G462" s="209" t="s">
        <v>292</v>
      </c>
      <c r="H462" s="210">
        <v>18.149999999999999</v>
      </c>
      <c r="I462" s="211"/>
      <c r="J462" s="212">
        <f>ROUND(I462*H462,2)</f>
        <v>0</v>
      </c>
      <c r="K462" s="208" t="s">
        <v>149</v>
      </c>
      <c r="L462" s="46"/>
      <c r="M462" s="213" t="s">
        <v>19</v>
      </c>
      <c r="N462" s="214" t="s">
        <v>43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150</v>
      </c>
      <c r="AT462" s="217" t="s">
        <v>145</v>
      </c>
      <c r="AU462" s="217" t="s">
        <v>81</v>
      </c>
      <c r="AY462" s="19" t="s">
        <v>143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79</v>
      </c>
      <c r="BK462" s="218">
        <f>ROUND(I462*H462,2)</f>
        <v>0</v>
      </c>
      <c r="BL462" s="19" t="s">
        <v>150</v>
      </c>
      <c r="BM462" s="217" t="s">
        <v>752</v>
      </c>
    </row>
    <row r="463" s="2" customFormat="1">
      <c r="A463" s="40"/>
      <c r="B463" s="41"/>
      <c r="C463" s="42"/>
      <c r="D463" s="219" t="s">
        <v>152</v>
      </c>
      <c r="E463" s="42"/>
      <c r="F463" s="220" t="s">
        <v>753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152</v>
      </c>
      <c r="AU463" s="19" t="s">
        <v>81</v>
      </c>
    </row>
    <row r="464" s="13" customFormat="1">
      <c r="A464" s="13"/>
      <c r="B464" s="224"/>
      <c r="C464" s="225"/>
      <c r="D464" s="226" t="s">
        <v>154</v>
      </c>
      <c r="E464" s="227" t="s">
        <v>19</v>
      </c>
      <c r="F464" s="228" t="s">
        <v>754</v>
      </c>
      <c r="G464" s="225"/>
      <c r="H464" s="229">
        <v>18.149999999999999</v>
      </c>
      <c r="I464" s="230"/>
      <c r="J464" s="225"/>
      <c r="K464" s="225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154</v>
      </c>
      <c r="AU464" s="235" t="s">
        <v>81</v>
      </c>
      <c r="AV464" s="13" t="s">
        <v>81</v>
      </c>
      <c r="AW464" s="13" t="s">
        <v>33</v>
      </c>
      <c r="AX464" s="13" t="s">
        <v>72</v>
      </c>
      <c r="AY464" s="235" t="s">
        <v>143</v>
      </c>
    </row>
    <row r="465" s="2" customFormat="1" ht="24.15" customHeight="1">
      <c r="A465" s="40"/>
      <c r="B465" s="41"/>
      <c r="C465" s="206" t="s">
        <v>755</v>
      </c>
      <c r="D465" s="206" t="s">
        <v>145</v>
      </c>
      <c r="E465" s="207" t="s">
        <v>756</v>
      </c>
      <c r="F465" s="208" t="s">
        <v>291</v>
      </c>
      <c r="G465" s="209" t="s">
        <v>292</v>
      </c>
      <c r="H465" s="210">
        <v>36.299999999999997</v>
      </c>
      <c r="I465" s="211"/>
      <c r="J465" s="212">
        <f>ROUND(I465*H465,2)</f>
        <v>0</v>
      </c>
      <c r="K465" s="208" t="s">
        <v>149</v>
      </c>
      <c r="L465" s="46"/>
      <c r="M465" s="213" t="s">
        <v>19</v>
      </c>
      <c r="N465" s="214" t="s">
        <v>43</v>
      </c>
      <c r="O465" s="86"/>
      <c r="P465" s="215">
        <f>O465*H465</f>
        <v>0</v>
      </c>
      <c r="Q465" s="215">
        <v>0</v>
      </c>
      <c r="R465" s="215">
        <f>Q465*H465</f>
        <v>0</v>
      </c>
      <c r="S465" s="215">
        <v>0</v>
      </c>
      <c r="T465" s="216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7" t="s">
        <v>150</v>
      </c>
      <c r="AT465" s="217" t="s">
        <v>145</v>
      </c>
      <c r="AU465" s="217" t="s">
        <v>81</v>
      </c>
      <c r="AY465" s="19" t="s">
        <v>143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9" t="s">
        <v>79</v>
      </c>
      <c r="BK465" s="218">
        <f>ROUND(I465*H465,2)</f>
        <v>0</v>
      </c>
      <c r="BL465" s="19" t="s">
        <v>150</v>
      </c>
      <c r="BM465" s="217" t="s">
        <v>757</v>
      </c>
    </row>
    <row r="466" s="2" customFormat="1">
      <c r="A466" s="40"/>
      <c r="B466" s="41"/>
      <c r="C466" s="42"/>
      <c r="D466" s="219" t="s">
        <v>152</v>
      </c>
      <c r="E466" s="42"/>
      <c r="F466" s="220" t="s">
        <v>758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152</v>
      </c>
      <c r="AU466" s="19" t="s">
        <v>81</v>
      </c>
    </row>
    <row r="467" s="13" customFormat="1">
      <c r="A467" s="13"/>
      <c r="B467" s="224"/>
      <c r="C467" s="225"/>
      <c r="D467" s="226" t="s">
        <v>154</v>
      </c>
      <c r="E467" s="227" t="s">
        <v>19</v>
      </c>
      <c r="F467" s="228" t="s">
        <v>759</v>
      </c>
      <c r="G467" s="225"/>
      <c r="H467" s="229">
        <v>36.299999999999997</v>
      </c>
      <c r="I467" s="230"/>
      <c r="J467" s="225"/>
      <c r="K467" s="225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154</v>
      </c>
      <c r="AU467" s="235" t="s">
        <v>81</v>
      </c>
      <c r="AV467" s="13" t="s">
        <v>81</v>
      </c>
      <c r="AW467" s="13" t="s">
        <v>33</v>
      </c>
      <c r="AX467" s="13" t="s">
        <v>72</v>
      </c>
      <c r="AY467" s="235" t="s">
        <v>143</v>
      </c>
    </row>
    <row r="468" s="2" customFormat="1" ht="24.15" customHeight="1">
      <c r="A468" s="40"/>
      <c r="B468" s="41"/>
      <c r="C468" s="206" t="s">
        <v>690</v>
      </c>
      <c r="D468" s="206" t="s">
        <v>145</v>
      </c>
      <c r="E468" s="207" t="s">
        <v>760</v>
      </c>
      <c r="F468" s="208" t="s">
        <v>761</v>
      </c>
      <c r="G468" s="209" t="s">
        <v>292</v>
      </c>
      <c r="H468" s="210">
        <v>118.318</v>
      </c>
      <c r="I468" s="211"/>
      <c r="J468" s="212">
        <f>ROUND(I468*H468,2)</f>
        <v>0</v>
      </c>
      <c r="K468" s="208" t="s">
        <v>149</v>
      </c>
      <c r="L468" s="46"/>
      <c r="M468" s="213" t="s">
        <v>19</v>
      </c>
      <c r="N468" s="214" t="s">
        <v>43</v>
      </c>
      <c r="O468" s="86"/>
      <c r="P468" s="215">
        <f>O468*H468</f>
        <v>0</v>
      </c>
      <c r="Q468" s="215">
        <v>0</v>
      </c>
      <c r="R468" s="215">
        <f>Q468*H468</f>
        <v>0</v>
      </c>
      <c r="S468" s="215">
        <v>0</v>
      </c>
      <c r="T468" s="216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7" t="s">
        <v>150</v>
      </c>
      <c r="AT468" s="217" t="s">
        <v>145</v>
      </c>
      <c r="AU468" s="217" t="s">
        <v>81</v>
      </c>
      <c r="AY468" s="19" t="s">
        <v>143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9" t="s">
        <v>79</v>
      </c>
      <c r="BK468" s="218">
        <f>ROUND(I468*H468,2)</f>
        <v>0</v>
      </c>
      <c r="BL468" s="19" t="s">
        <v>150</v>
      </c>
      <c r="BM468" s="217" t="s">
        <v>762</v>
      </c>
    </row>
    <row r="469" s="2" customFormat="1">
      <c r="A469" s="40"/>
      <c r="B469" s="41"/>
      <c r="C469" s="42"/>
      <c r="D469" s="219" t="s">
        <v>152</v>
      </c>
      <c r="E469" s="42"/>
      <c r="F469" s="220" t="s">
        <v>763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152</v>
      </c>
      <c r="AU469" s="19" t="s">
        <v>81</v>
      </c>
    </row>
    <row r="470" s="13" customFormat="1">
      <c r="A470" s="13"/>
      <c r="B470" s="224"/>
      <c r="C470" s="225"/>
      <c r="D470" s="226" t="s">
        <v>154</v>
      </c>
      <c r="E470" s="227" t="s">
        <v>19</v>
      </c>
      <c r="F470" s="228" t="s">
        <v>764</v>
      </c>
      <c r="G470" s="225"/>
      <c r="H470" s="229">
        <v>172.768</v>
      </c>
      <c r="I470" s="230"/>
      <c r="J470" s="225"/>
      <c r="K470" s="225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154</v>
      </c>
      <c r="AU470" s="235" t="s">
        <v>81</v>
      </c>
      <c r="AV470" s="13" t="s">
        <v>81</v>
      </c>
      <c r="AW470" s="13" t="s">
        <v>33</v>
      </c>
      <c r="AX470" s="13" t="s">
        <v>72</v>
      </c>
      <c r="AY470" s="235" t="s">
        <v>143</v>
      </c>
    </row>
    <row r="471" s="13" customFormat="1">
      <c r="A471" s="13"/>
      <c r="B471" s="224"/>
      <c r="C471" s="225"/>
      <c r="D471" s="226" t="s">
        <v>154</v>
      </c>
      <c r="E471" s="227" t="s">
        <v>19</v>
      </c>
      <c r="F471" s="228" t="s">
        <v>765</v>
      </c>
      <c r="G471" s="225"/>
      <c r="H471" s="229">
        <v>-18.149999999999999</v>
      </c>
      <c r="I471" s="230"/>
      <c r="J471" s="225"/>
      <c r="K471" s="225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154</v>
      </c>
      <c r="AU471" s="235" t="s">
        <v>81</v>
      </c>
      <c r="AV471" s="13" t="s">
        <v>81</v>
      </c>
      <c r="AW471" s="13" t="s">
        <v>33</v>
      </c>
      <c r="AX471" s="13" t="s">
        <v>72</v>
      </c>
      <c r="AY471" s="235" t="s">
        <v>143</v>
      </c>
    </row>
    <row r="472" s="13" customFormat="1">
      <c r="A472" s="13"/>
      <c r="B472" s="224"/>
      <c r="C472" s="225"/>
      <c r="D472" s="226" t="s">
        <v>154</v>
      </c>
      <c r="E472" s="227" t="s">
        <v>19</v>
      </c>
      <c r="F472" s="228" t="s">
        <v>766</v>
      </c>
      <c r="G472" s="225"/>
      <c r="H472" s="229">
        <v>-36.299999999999997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154</v>
      </c>
      <c r="AU472" s="235" t="s">
        <v>81</v>
      </c>
      <c r="AV472" s="13" t="s">
        <v>81</v>
      </c>
      <c r="AW472" s="13" t="s">
        <v>33</v>
      </c>
      <c r="AX472" s="13" t="s">
        <v>72</v>
      </c>
      <c r="AY472" s="235" t="s">
        <v>143</v>
      </c>
    </row>
    <row r="473" s="12" customFormat="1" ht="22.8" customHeight="1">
      <c r="A473" s="12"/>
      <c r="B473" s="190"/>
      <c r="C473" s="191"/>
      <c r="D473" s="192" t="s">
        <v>71</v>
      </c>
      <c r="E473" s="204" t="s">
        <v>767</v>
      </c>
      <c r="F473" s="204" t="s">
        <v>768</v>
      </c>
      <c r="G473" s="191"/>
      <c r="H473" s="191"/>
      <c r="I473" s="194"/>
      <c r="J473" s="205">
        <f>BK473</f>
        <v>0</v>
      </c>
      <c r="K473" s="191"/>
      <c r="L473" s="196"/>
      <c r="M473" s="197"/>
      <c r="N473" s="198"/>
      <c r="O473" s="198"/>
      <c r="P473" s="199">
        <f>SUM(P474:P475)</f>
        <v>0</v>
      </c>
      <c r="Q473" s="198"/>
      <c r="R473" s="199">
        <f>SUM(R474:R475)</f>
        <v>0</v>
      </c>
      <c r="S473" s="198"/>
      <c r="T473" s="200">
        <f>SUM(T474:T475)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01" t="s">
        <v>79</v>
      </c>
      <c r="AT473" s="202" t="s">
        <v>71</v>
      </c>
      <c r="AU473" s="202" t="s">
        <v>79</v>
      </c>
      <c r="AY473" s="201" t="s">
        <v>143</v>
      </c>
      <c r="BK473" s="203">
        <f>SUM(BK474:BK475)</f>
        <v>0</v>
      </c>
    </row>
    <row r="474" s="2" customFormat="1" ht="24.15" customHeight="1">
      <c r="A474" s="40"/>
      <c r="B474" s="41"/>
      <c r="C474" s="206" t="s">
        <v>769</v>
      </c>
      <c r="D474" s="206" t="s">
        <v>145</v>
      </c>
      <c r="E474" s="207" t="s">
        <v>770</v>
      </c>
      <c r="F474" s="208" t="s">
        <v>771</v>
      </c>
      <c r="G474" s="209" t="s">
        <v>292</v>
      </c>
      <c r="H474" s="210">
        <v>143.261</v>
      </c>
      <c r="I474" s="211"/>
      <c r="J474" s="212">
        <f>ROUND(I474*H474,2)</f>
        <v>0</v>
      </c>
      <c r="K474" s="208" t="s">
        <v>149</v>
      </c>
      <c r="L474" s="46"/>
      <c r="M474" s="213" t="s">
        <v>19</v>
      </c>
      <c r="N474" s="214" t="s">
        <v>43</v>
      </c>
      <c r="O474" s="86"/>
      <c r="P474" s="215">
        <f>O474*H474</f>
        <v>0</v>
      </c>
      <c r="Q474" s="215">
        <v>0</v>
      </c>
      <c r="R474" s="215">
        <f>Q474*H474</f>
        <v>0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150</v>
      </c>
      <c r="AT474" s="217" t="s">
        <v>145</v>
      </c>
      <c r="AU474" s="217" t="s">
        <v>81</v>
      </c>
      <c r="AY474" s="19" t="s">
        <v>143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79</v>
      </c>
      <c r="BK474" s="218">
        <f>ROUND(I474*H474,2)</f>
        <v>0</v>
      </c>
      <c r="BL474" s="19" t="s">
        <v>150</v>
      </c>
      <c r="BM474" s="217" t="s">
        <v>772</v>
      </c>
    </row>
    <row r="475" s="2" customFormat="1">
      <c r="A475" s="40"/>
      <c r="B475" s="41"/>
      <c r="C475" s="42"/>
      <c r="D475" s="219" t="s">
        <v>152</v>
      </c>
      <c r="E475" s="42"/>
      <c r="F475" s="220" t="s">
        <v>773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152</v>
      </c>
      <c r="AU475" s="19" t="s">
        <v>81</v>
      </c>
    </row>
    <row r="476" s="12" customFormat="1" ht="25.92" customHeight="1">
      <c r="A476" s="12"/>
      <c r="B476" s="190"/>
      <c r="C476" s="191"/>
      <c r="D476" s="192" t="s">
        <v>71</v>
      </c>
      <c r="E476" s="193" t="s">
        <v>774</v>
      </c>
      <c r="F476" s="193" t="s">
        <v>775</v>
      </c>
      <c r="G476" s="191"/>
      <c r="H476" s="191"/>
      <c r="I476" s="194"/>
      <c r="J476" s="195">
        <f>BK476</f>
        <v>0</v>
      </c>
      <c r="K476" s="191"/>
      <c r="L476" s="196"/>
      <c r="M476" s="197"/>
      <c r="N476" s="198"/>
      <c r="O476" s="198"/>
      <c r="P476" s="199">
        <f>P477+P482+P545+P552+P591+P599+P608</f>
        <v>0</v>
      </c>
      <c r="Q476" s="198"/>
      <c r="R476" s="199">
        <f>R477+R482+R545+R552+R591+R599+R608</f>
        <v>1.3562500100000001</v>
      </c>
      <c r="S476" s="198"/>
      <c r="T476" s="200">
        <f>T477+T482+T545+T552+T591+T599+T608</f>
        <v>3.9015171799999999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1" t="s">
        <v>81</v>
      </c>
      <c r="AT476" s="202" t="s">
        <v>71</v>
      </c>
      <c r="AU476" s="202" t="s">
        <v>72</v>
      </c>
      <c r="AY476" s="201" t="s">
        <v>143</v>
      </c>
      <c r="BK476" s="203">
        <f>BK477+BK482+BK545+BK552+BK591+BK599+BK608</f>
        <v>0</v>
      </c>
    </row>
    <row r="477" s="12" customFormat="1" ht="22.8" customHeight="1">
      <c r="A477" s="12"/>
      <c r="B477" s="190"/>
      <c r="C477" s="191"/>
      <c r="D477" s="192" t="s">
        <v>71</v>
      </c>
      <c r="E477" s="204" t="s">
        <v>776</v>
      </c>
      <c r="F477" s="204" t="s">
        <v>777</v>
      </c>
      <c r="G477" s="191"/>
      <c r="H477" s="191"/>
      <c r="I477" s="194"/>
      <c r="J477" s="205">
        <f>BK477</f>
        <v>0</v>
      </c>
      <c r="K477" s="191"/>
      <c r="L477" s="196"/>
      <c r="M477" s="197"/>
      <c r="N477" s="198"/>
      <c r="O477" s="198"/>
      <c r="P477" s="199">
        <f>SUM(P478:P481)</f>
        <v>0</v>
      </c>
      <c r="Q477" s="198"/>
      <c r="R477" s="199">
        <f>SUM(R478:R481)</f>
        <v>0</v>
      </c>
      <c r="S477" s="198"/>
      <c r="T477" s="200">
        <f>SUM(T478:T481)</f>
        <v>0.00020000000000000001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1" t="s">
        <v>81</v>
      </c>
      <c r="AT477" s="202" t="s">
        <v>71</v>
      </c>
      <c r="AU477" s="202" t="s">
        <v>79</v>
      </c>
      <c r="AY477" s="201" t="s">
        <v>143</v>
      </c>
      <c r="BK477" s="203">
        <f>SUM(BK478:BK481)</f>
        <v>0</v>
      </c>
    </row>
    <row r="478" s="2" customFormat="1" ht="16.5" customHeight="1">
      <c r="A478" s="40"/>
      <c r="B478" s="41"/>
      <c r="C478" s="206" t="s">
        <v>778</v>
      </c>
      <c r="D478" s="206" t="s">
        <v>145</v>
      </c>
      <c r="E478" s="207" t="s">
        <v>779</v>
      </c>
      <c r="F478" s="208" t="s">
        <v>780</v>
      </c>
      <c r="G478" s="209" t="s">
        <v>489</v>
      </c>
      <c r="H478" s="210">
        <v>2</v>
      </c>
      <c r="I478" s="211"/>
      <c r="J478" s="212">
        <f>ROUND(I478*H478,2)</f>
        <v>0</v>
      </c>
      <c r="K478" s="208" t="s">
        <v>149</v>
      </c>
      <c r="L478" s="46"/>
      <c r="M478" s="213" t="s">
        <v>19</v>
      </c>
      <c r="N478" s="214" t="s">
        <v>43</v>
      </c>
      <c r="O478" s="86"/>
      <c r="P478" s="215">
        <f>O478*H478</f>
        <v>0</v>
      </c>
      <c r="Q478" s="215">
        <v>0</v>
      </c>
      <c r="R478" s="215">
        <f>Q478*H478</f>
        <v>0</v>
      </c>
      <c r="S478" s="215">
        <v>0.00010000000000000001</v>
      </c>
      <c r="T478" s="216">
        <f>S478*H478</f>
        <v>0.00020000000000000001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7" t="s">
        <v>239</v>
      </c>
      <c r="AT478" s="217" t="s">
        <v>145</v>
      </c>
      <c r="AU478" s="217" t="s">
        <v>81</v>
      </c>
      <c r="AY478" s="19" t="s">
        <v>143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9" t="s">
        <v>79</v>
      </c>
      <c r="BK478" s="218">
        <f>ROUND(I478*H478,2)</f>
        <v>0</v>
      </c>
      <c r="BL478" s="19" t="s">
        <v>239</v>
      </c>
      <c r="BM478" s="217" t="s">
        <v>781</v>
      </c>
    </row>
    <row r="479" s="2" customFormat="1">
      <c r="A479" s="40"/>
      <c r="B479" s="41"/>
      <c r="C479" s="42"/>
      <c r="D479" s="219" t="s">
        <v>152</v>
      </c>
      <c r="E479" s="42"/>
      <c r="F479" s="220" t="s">
        <v>782</v>
      </c>
      <c r="G479" s="42"/>
      <c r="H479" s="42"/>
      <c r="I479" s="221"/>
      <c r="J479" s="42"/>
      <c r="K479" s="42"/>
      <c r="L479" s="46"/>
      <c r="M479" s="222"/>
      <c r="N479" s="223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152</v>
      </c>
      <c r="AU479" s="19" t="s">
        <v>81</v>
      </c>
    </row>
    <row r="480" s="14" customFormat="1">
      <c r="A480" s="14"/>
      <c r="B480" s="236"/>
      <c r="C480" s="237"/>
      <c r="D480" s="226" t="s">
        <v>154</v>
      </c>
      <c r="E480" s="238" t="s">
        <v>19</v>
      </c>
      <c r="F480" s="239" t="s">
        <v>707</v>
      </c>
      <c r="G480" s="237"/>
      <c r="H480" s="238" t="s">
        <v>19</v>
      </c>
      <c r="I480" s="240"/>
      <c r="J480" s="237"/>
      <c r="K480" s="237"/>
      <c r="L480" s="241"/>
      <c r="M480" s="242"/>
      <c r="N480" s="243"/>
      <c r="O480" s="243"/>
      <c r="P480" s="243"/>
      <c r="Q480" s="243"/>
      <c r="R480" s="243"/>
      <c r="S480" s="243"/>
      <c r="T480" s="24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5" t="s">
        <v>154</v>
      </c>
      <c r="AU480" s="245" t="s">
        <v>81</v>
      </c>
      <c r="AV480" s="14" t="s">
        <v>79</v>
      </c>
      <c r="AW480" s="14" t="s">
        <v>33</v>
      </c>
      <c r="AX480" s="14" t="s">
        <v>72</v>
      </c>
      <c r="AY480" s="245" t="s">
        <v>143</v>
      </c>
    </row>
    <row r="481" s="13" customFormat="1">
      <c r="A481" s="13"/>
      <c r="B481" s="224"/>
      <c r="C481" s="225"/>
      <c r="D481" s="226" t="s">
        <v>154</v>
      </c>
      <c r="E481" s="227" t="s">
        <v>19</v>
      </c>
      <c r="F481" s="228" t="s">
        <v>783</v>
      </c>
      <c r="G481" s="225"/>
      <c r="H481" s="229">
        <v>2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154</v>
      </c>
      <c r="AU481" s="235" t="s">
        <v>81</v>
      </c>
      <c r="AV481" s="13" t="s">
        <v>81</v>
      </c>
      <c r="AW481" s="13" t="s">
        <v>33</v>
      </c>
      <c r="AX481" s="13" t="s">
        <v>72</v>
      </c>
      <c r="AY481" s="235" t="s">
        <v>143</v>
      </c>
    </row>
    <row r="482" s="12" customFormat="1" ht="22.8" customHeight="1">
      <c r="A482" s="12"/>
      <c r="B482" s="190"/>
      <c r="C482" s="191"/>
      <c r="D482" s="192" t="s">
        <v>71</v>
      </c>
      <c r="E482" s="204" t="s">
        <v>784</v>
      </c>
      <c r="F482" s="204" t="s">
        <v>785</v>
      </c>
      <c r="G482" s="191"/>
      <c r="H482" s="191"/>
      <c r="I482" s="194"/>
      <c r="J482" s="205">
        <f>BK482</f>
        <v>0</v>
      </c>
      <c r="K482" s="191"/>
      <c r="L482" s="196"/>
      <c r="M482" s="197"/>
      <c r="N482" s="198"/>
      <c r="O482" s="198"/>
      <c r="P482" s="199">
        <f>SUM(P483:P544)</f>
        <v>0</v>
      </c>
      <c r="Q482" s="198"/>
      <c r="R482" s="199">
        <f>SUM(R483:R544)</f>
        <v>0.95929688000000002</v>
      </c>
      <c r="S482" s="198"/>
      <c r="T482" s="200">
        <f>SUM(T483:T544)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1" t="s">
        <v>81</v>
      </c>
      <c r="AT482" s="202" t="s">
        <v>71</v>
      </c>
      <c r="AU482" s="202" t="s">
        <v>79</v>
      </c>
      <c r="AY482" s="201" t="s">
        <v>143</v>
      </c>
      <c r="BK482" s="203">
        <f>SUM(BK483:BK544)</f>
        <v>0</v>
      </c>
    </row>
    <row r="483" s="2" customFormat="1" ht="24.15" customHeight="1">
      <c r="A483" s="40"/>
      <c r="B483" s="41"/>
      <c r="C483" s="206" t="s">
        <v>786</v>
      </c>
      <c r="D483" s="206" t="s">
        <v>145</v>
      </c>
      <c r="E483" s="207" t="s">
        <v>787</v>
      </c>
      <c r="F483" s="208" t="s">
        <v>788</v>
      </c>
      <c r="G483" s="209" t="s">
        <v>188</v>
      </c>
      <c r="H483" s="210">
        <v>1.506</v>
      </c>
      <c r="I483" s="211"/>
      <c r="J483" s="212">
        <f>ROUND(I483*H483,2)</f>
        <v>0</v>
      </c>
      <c r="K483" s="208" t="s">
        <v>149</v>
      </c>
      <c r="L483" s="46"/>
      <c r="M483" s="213" t="s">
        <v>19</v>
      </c>
      <c r="N483" s="214" t="s">
        <v>43</v>
      </c>
      <c r="O483" s="86"/>
      <c r="P483" s="215">
        <f>O483*H483</f>
        <v>0</v>
      </c>
      <c r="Q483" s="215">
        <v>0.00189</v>
      </c>
      <c r="R483" s="215">
        <f>Q483*H483</f>
        <v>0.0028463400000000002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239</v>
      </c>
      <c r="AT483" s="217" t="s">
        <v>145</v>
      </c>
      <c r="AU483" s="217" t="s">
        <v>81</v>
      </c>
      <c r="AY483" s="19" t="s">
        <v>143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79</v>
      </c>
      <c r="BK483" s="218">
        <f>ROUND(I483*H483,2)</f>
        <v>0</v>
      </c>
      <c r="BL483" s="19" t="s">
        <v>239</v>
      </c>
      <c r="BM483" s="217" t="s">
        <v>789</v>
      </c>
    </row>
    <row r="484" s="2" customFormat="1">
      <c r="A484" s="40"/>
      <c r="B484" s="41"/>
      <c r="C484" s="42"/>
      <c r="D484" s="219" t="s">
        <v>152</v>
      </c>
      <c r="E484" s="42"/>
      <c r="F484" s="220" t="s">
        <v>790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152</v>
      </c>
      <c r="AU484" s="19" t="s">
        <v>81</v>
      </c>
    </row>
    <row r="485" s="14" customFormat="1">
      <c r="A485" s="14"/>
      <c r="B485" s="236"/>
      <c r="C485" s="237"/>
      <c r="D485" s="226" t="s">
        <v>154</v>
      </c>
      <c r="E485" s="238" t="s">
        <v>19</v>
      </c>
      <c r="F485" s="239" t="s">
        <v>791</v>
      </c>
      <c r="G485" s="237"/>
      <c r="H485" s="238" t="s">
        <v>19</v>
      </c>
      <c r="I485" s="240"/>
      <c r="J485" s="237"/>
      <c r="K485" s="237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154</v>
      </c>
      <c r="AU485" s="245" t="s">
        <v>81</v>
      </c>
      <c r="AV485" s="14" t="s">
        <v>79</v>
      </c>
      <c r="AW485" s="14" t="s">
        <v>33</v>
      </c>
      <c r="AX485" s="14" t="s">
        <v>72</v>
      </c>
      <c r="AY485" s="245" t="s">
        <v>143</v>
      </c>
    </row>
    <row r="486" s="13" customFormat="1">
      <c r="A486" s="13"/>
      <c r="B486" s="224"/>
      <c r="C486" s="225"/>
      <c r="D486" s="226" t="s">
        <v>154</v>
      </c>
      <c r="E486" s="227" t="s">
        <v>19</v>
      </c>
      <c r="F486" s="228" t="s">
        <v>792</v>
      </c>
      <c r="G486" s="225"/>
      <c r="H486" s="229">
        <v>0.83199999999999996</v>
      </c>
      <c r="I486" s="230"/>
      <c r="J486" s="225"/>
      <c r="K486" s="225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154</v>
      </c>
      <c r="AU486" s="235" t="s">
        <v>81</v>
      </c>
      <c r="AV486" s="13" t="s">
        <v>81</v>
      </c>
      <c r="AW486" s="13" t="s">
        <v>33</v>
      </c>
      <c r="AX486" s="13" t="s">
        <v>72</v>
      </c>
      <c r="AY486" s="235" t="s">
        <v>143</v>
      </c>
    </row>
    <row r="487" s="14" customFormat="1">
      <c r="A487" s="14"/>
      <c r="B487" s="236"/>
      <c r="C487" s="237"/>
      <c r="D487" s="226" t="s">
        <v>154</v>
      </c>
      <c r="E487" s="238" t="s">
        <v>19</v>
      </c>
      <c r="F487" s="239" t="s">
        <v>793</v>
      </c>
      <c r="G487" s="237"/>
      <c r="H487" s="238" t="s">
        <v>19</v>
      </c>
      <c r="I487" s="240"/>
      <c r="J487" s="237"/>
      <c r="K487" s="237"/>
      <c r="L487" s="241"/>
      <c r="M487" s="242"/>
      <c r="N487" s="243"/>
      <c r="O487" s="243"/>
      <c r="P487" s="243"/>
      <c r="Q487" s="243"/>
      <c r="R487" s="243"/>
      <c r="S487" s="243"/>
      <c r="T487" s="24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5" t="s">
        <v>154</v>
      </c>
      <c r="AU487" s="245" t="s">
        <v>81</v>
      </c>
      <c r="AV487" s="14" t="s">
        <v>79</v>
      </c>
      <c r="AW487" s="14" t="s">
        <v>33</v>
      </c>
      <c r="AX487" s="14" t="s">
        <v>72</v>
      </c>
      <c r="AY487" s="245" t="s">
        <v>143</v>
      </c>
    </row>
    <row r="488" s="13" customFormat="1">
      <c r="A488" s="13"/>
      <c r="B488" s="224"/>
      <c r="C488" s="225"/>
      <c r="D488" s="226" t="s">
        <v>154</v>
      </c>
      <c r="E488" s="227" t="s">
        <v>19</v>
      </c>
      <c r="F488" s="228" t="s">
        <v>794</v>
      </c>
      <c r="G488" s="225"/>
      <c r="H488" s="229">
        <v>0.20899999999999999</v>
      </c>
      <c r="I488" s="230"/>
      <c r="J488" s="225"/>
      <c r="K488" s="225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154</v>
      </c>
      <c r="AU488" s="235" t="s">
        <v>81</v>
      </c>
      <c r="AV488" s="13" t="s">
        <v>81</v>
      </c>
      <c r="AW488" s="13" t="s">
        <v>33</v>
      </c>
      <c r="AX488" s="13" t="s">
        <v>72</v>
      </c>
      <c r="AY488" s="235" t="s">
        <v>143</v>
      </c>
    </row>
    <row r="489" s="14" customFormat="1">
      <c r="A489" s="14"/>
      <c r="B489" s="236"/>
      <c r="C489" s="237"/>
      <c r="D489" s="226" t="s">
        <v>154</v>
      </c>
      <c r="E489" s="238" t="s">
        <v>19</v>
      </c>
      <c r="F489" s="239" t="s">
        <v>795</v>
      </c>
      <c r="G489" s="237"/>
      <c r="H489" s="238" t="s">
        <v>19</v>
      </c>
      <c r="I489" s="240"/>
      <c r="J489" s="237"/>
      <c r="K489" s="237"/>
      <c r="L489" s="241"/>
      <c r="M489" s="242"/>
      <c r="N489" s="243"/>
      <c r="O489" s="243"/>
      <c r="P489" s="243"/>
      <c r="Q489" s="243"/>
      <c r="R489" s="243"/>
      <c r="S489" s="243"/>
      <c r="T489" s="24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5" t="s">
        <v>154</v>
      </c>
      <c r="AU489" s="245" t="s">
        <v>81</v>
      </c>
      <c r="AV489" s="14" t="s">
        <v>79</v>
      </c>
      <c r="AW489" s="14" t="s">
        <v>33</v>
      </c>
      <c r="AX489" s="14" t="s">
        <v>72</v>
      </c>
      <c r="AY489" s="245" t="s">
        <v>143</v>
      </c>
    </row>
    <row r="490" s="13" customFormat="1">
      <c r="A490" s="13"/>
      <c r="B490" s="224"/>
      <c r="C490" s="225"/>
      <c r="D490" s="226" t="s">
        <v>154</v>
      </c>
      <c r="E490" s="227" t="s">
        <v>19</v>
      </c>
      <c r="F490" s="228" t="s">
        <v>796</v>
      </c>
      <c r="G490" s="225"/>
      <c r="H490" s="229">
        <v>0.34399999999999997</v>
      </c>
      <c r="I490" s="230"/>
      <c r="J490" s="225"/>
      <c r="K490" s="225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154</v>
      </c>
      <c r="AU490" s="235" t="s">
        <v>81</v>
      </c>
      <c r="AV490" s="13" t="s">
        <v>81</v>
      </c>
      <c r="AW490" s="13" t="s">
        <v>33</v>
      </c>
      <c r="AX490" s="13" t="s">
        <v>72</v>
      </c>
      <c r="AY490" s="235" t="s">
        <v>143</v>
      </c>
    </row>
    <row r="491" s="14" customFormat="1">
      <c r="A491" s="14"/>
      <c r="B491" s="236"/>
      <c r="C491" s="237"/>
      <c r="D491" s="226" t="s">
        <v>154</v>
      </c>
      <c r="E491" s="238" t="s">
        <v>19</v>
      </c>
      <c r="F491" s="239" t="s">
        <v>797</v>
      </c>
      <c r="G491" s="237"/>
      <c r="H491" s="238" t="s">
        <v>19</v>
      </c>
      <c r="I491" s="240"/>
      <c r="J491" s="237"/>
      <c r="K491" s="237"/>
      <c r="L491" s="241"/>
      <c r="M491" s="242"/>
      <c r="N491" s="243"/>
      <c r="O491" s="243"/>
      <c r="P491" s="243"/>
      <c r="Q491" s="243"/>
      <c r="R491" s="243"/>
      <c r="S491" s="243"/>
      <c r="T491" s="24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5" t="s">
        <v>154</v>
      </c>
      <c r="AU491" s="245" t="s">
        <v>81</v>
      </c>
      <c r="AV491" s="14" t="s">
        <v>79</v>
      </c>
      <c r="AW491" s="14" t="s">
        <v>33</v>
      </c>
      <c r="AX491" s="14" t="s">
        <v>72</v>
      </c>
      <c r="AY491" s="245" t="s">
        <v>143</v>
      </c>
    </row>
    <row r="492" s="13" customFormat="1">
      <c r="A492" s="13"/>
      <c r="B492" s="224"/>
      <c r="C492" s="225"/>
      <c r="D492" s="226" t="s">
        <v>154</v>
      </c>
      <c r="E492" s="227" t="s">
        <v>19</v>
      </c>
      <c r="F492" s="228" t="s">
        <v>798</v>
      </c>
      <c r="G492" s="225"/>
      <c r="H492" s="229">
        <v>0.121</v>
      </c>
      <c r="I492" s="230"/>
      <c r="J492" s="225"/>
      <c r="K492" s="225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154</v>
      </c>
      <c r="AU492" s="235" t="s">
        <v>81</v>
      </c>
      <c r="AV492" s="13" t="s">
        <v>81</v>
      </c>
      <c r="AW492" s="13" t="s">
        <v>33</v>
      </c>
      <c r="AX492" s="13" t="s">
        <v>72</v>
      </c>
      <c r="AY492" s="235" t="s">
        <v>143</v>
      </c>
    </row>
    <row r="493" s="2" customFormat="1" ht="16.5" customHeight="1">
      <c r="A493" s="40"/>
      <c r="B493" s="41"/>
      <c r="C493" s="206" t="s">
        <v>799</v>
      </c>
      <c r="D493" s="206" t="s">
        <v>145</v>
      </c>
      <c r="E493" s="207" t="s">
        <v>800</v>
      </c>
      <c r="F493" s="208" t="s">
        <v>801</v>
      </c>
      <c r="G493" s="209" t="s">
        <v>170</v>
      </c>
      <c r="H493" s="210">
        <v>34.375</v>
      </c>
      <c r="I493" s="211"/>
      <c r="J493" s="212">
        <f>ROUND(I493*H493,2)</f>
        <v>0</v>
      </c>
      <c r="K493" s="208" t="s">
        <v>149</v>
      </c>
      <c r="L493" s="46"/>
      <c r="M493" s="213" t="s">
        <v>19</v>
      </c>
      <c r="N493" s="214" t="s">
        <v>43</v>
      </c>
      <c r="O493" s="86"/>
      <c r="P493" s="215">
        <f>O493*H493</f>
        <v>0</v>
      </c>
      <c r="Q493" s="215">
        <v>0</v>
      </c>
      <c r="R493" s="215">
        <f>Q493*H493</f>
        <v>0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239</v>
      </c>
      <c r="AT493" s="217" t="s">
        <v>145</v>
      </c>
      <c r="AU493" s="217" t="s">
        <v>81</v>
      </c>
      <c r="AY493" s="19" t="s">
        <v>143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79</v>
      </c>
      <c r="BK493" s="218">
        <f>ROUND(I493*H493,2)</f>
        <v>0</v>
      </c>
      <c r="BL493" s="19" t="s">
        <v>239</v>
      </c>
      <c r="BM493" s="217" t="s">
        <v>802</v>
      </c>
    </row>
    <row r="494" s="2" customFormat="1">
      <c r="A494" s="40"/>
      <c r="B494" s="41"/>
      <c r="C494" s="42"/>
      <c r="D494" s="219" t="s">
        <v>152</v>
      </c>
      <c r="E494" s="42"/>
      <c r="F494" s="220" t="s">
        <v>803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152</v>
      </c>
      <c r="AU494" s="19" t="s">
        <v>81</v>
      </c>
    </row>
    <row r="495" s="14" customFormat="1">
      <c r="A495" s="14"/>
      <c r="B495" s="236"/>
      <c r="C495" s="237"/>
      <c r="D495" s="226" t="s">
        <v>154</v>
      </c>
      <c r="E495" s="238" t="s">
        <v>19</v>
      </c>
      <c r="F495" s="239" t="s">
        <v>804</v>
      </c>
      <c r="G495" s="237"/>
      <c r="H495" s="238" t="s">
        <v>19</v>
      </c>
      <c r="I495" s="240"/>
      <c r="J495" s="237"/>
      <c r="K495" s="237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154</v>
      </c>
      <c r="AU495" s="245" t="s">
        <v>81</v>
      </c>
      <c r="AV495" s="14" t="s">
        <v>79</v>
      </c>
      <c r="AW495" s="14" t="s">
        <v>33</v>
      </c>
      <c r="AX495" s="14" t="s">
        <v>72</v>
      </c>
      <c r="AY495" s="245" t="s">
        <v>143</v>
      </c>
    </row>
    <row r="496" s="13" customFormat="1">
      <c r="A496" s="13"/>
      <c r="B496" s="224"/>
      <c r="C496" s="225"/>
      <c r="D496" s="226" t="s">
        <v>154</v>
      </c>
      <c r="E496" s="227" t="s">
        <v>19</v>
      </c>
      <c r="F496" s="228" t="s">
        <v>805</v>
      </c>
      <c r="G496" s="225"/>
      <c r="H496" s="229">
        <v>17.535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154</v>
      </c>
      <c r="AU496" s="235" t="s">
        <v>81</v>
      </c>
      <c r="AV496" s="13" t="s">
        <v>81</v>
      </c>
      <c r="AW496" s="13" t="s">
        <v>33</v>
      </c>
      <c r="AX496" s="13" t="s">
        <v>72</v>
      </c>
      <c r="AY496" s="235" t="s">
        <v>143</v>
      </c>
    </row>
    <row r="497" s="14" customFormat="1">
      <c r="A497" s="14"/>
      <c r="B497" s="236"/>
      <c r="C497" s="237"/>
      <c r="D497" s="226" t="s">
        <v>154</v>
      </c>
      <c r="E497" s="238" t="s">
        <v>19</v>
      </c>
      <c r="F497" s="239" t="s">
        <v>806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5" t="s">
        <v>154</v>
      </c>
      <c r="AU497" s="245" t="s">
        <v>81</v>
      </c>
      <c r="AV497" s="14" t="s">
        <v>79</v>
      </c>
      <c r="AW497" s="14" t="s">
        <v>33</v>
      </c>
      <c r="AX497" s="14" t="s">
        <v>72</v>
      </c>
      <c r="AY497" s="245" t="s">
        <v>143</v>
      </c>
    </row>
    <row r="498" s="13" customFormat="1">
      <c r="A498" s="13"/>
      <c r="B498" s="224"/>
      <c r="C498" s="225"/>
      <c r="D498" s="226" t="s">
        <v>154</v>
      </c>
      <c r="E498" s="227" t="s">
        <v>19</v>
      </c>
      <c r="F498" s="228" t="s">
        <v>807</v>
      </c>
      <c r="G498" s="225"/>
      <c r="H498" s="229">
        <v>13.24</v>
      </c>
      <c r="I498" s="230"/>
      <c r="J498" s="225"/>
      <c r="K498" s="225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154</v>
      </c>
      <c r="AU498" s="235" t="s">
        <v>81</v>
      </c>
      <c r="AV498" s="13" t="s">
        <v>81</v>
      </c>
      <c r="AW498" s="13" t="s">
        <v>33</v>
      </c>
      <c r="AX498" s="13" t="s">
        <v>72</v>
      </c>
      <c r="AY498" s="235" t="s">
        <v>143</v>
      </c>
    </row>
    <row r="499" s="14" customFormat="1">
      <c r="A499" s="14"/>
      <c r="B499" s="236"/>
      <c r="C499" s="237"/>
      <c r="D499" s="226" t="s">
        <v>154</v>
      </c>
      <c r="E499" s="238" t="s">
        <v>19</v>
      </c>
      <c r="F499" s="239" t="s">
        <v>808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154</v>
      </c>
      <c r="AU499" s="245" t="s">
        <v>81</v>
      </c>
      <c r="AV499" s="14" t="s">
        <v>79</v>
      </c>
      <c r="AW499" s="14" t="s">
        <v>33</v>
      </c>
      <c r="AX499" s="14" t="s">
        <v>72</v>
      </c>
      <c r="AY499" s="245" t="s">
        <v>143</v>
      </c>
    </row>
    <row r="500" s="13" customFormat="1">
      <c r="A500" s="13"/>
      <c r="B500" s="224"/>
      <c r="C500" s="225"/>
      <c r="D500" s="226" t="s">
        <v>154</v>
      </c>
      <c r="E500" s="227" t="s">
        <v>19</v>
      </c>
      <c r="F500" s="228" t="s">
        <v>809</v>
      </c>
      <c r="G500" s="225"/>
      <c r="H500" s="229">
        <v>3.6000000000000001</v>
      </c>
      <c r="I500" s="230"/>
      <c r="J500" s="225"/>
      <c r="K500" s="225"/>
      <c r="L500" s="231"/>
      <c r="M500" s="232"/>
      <c r="N500" s="233"/>
      <c r="O500" s="233"/>
      <c r="P500" s="233"/>
      <c r="Q500" s="233"/>
      <c r="R500" s="233"/>
      <c r="S500" s="233"/>
      <c r="T500" s="23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5" t="s">
        <v>154</v>
      </c>
      <c r="AU500" s="235" t="s">
        <v>81</v>
      </c>
      <c r="AV500" s="13" t="s">
        <v>81</v>
      </c>
      <c r="AW500" s="13" t="s">
        <v>33</v>
      </c>
      <c r="AX500" s="13" t="s">
        <v>72</v>
      </c>
      <c r="AY500" s="235" t="s">
        <v>143</v>
      </c>
    </row>
    <row r="501" s="2" customFormat="1" ht="16.5" customHeight="1">
      <c r="A501" s="40"/>
      <c r="B501" s="41"/>
      <c r="C501" s="246" t="s">
        <v>810</v>
      </c>
      <c r="D501" s="246" t="s">
        <v>311</v>
      </c>
      <c r="E501" s="247" t="s">
        <v>811</v>
      </c>
      <c r="F501" s="248" t="s">
        <v>812</v>
      </c>
      <c r="G501" s="249" t="s">
        <v>148</v>
      </c>
      <c r="H501" s="250">
        <v>40.838000000000001</v>
      </c>
      <c r="I501" s="251"/>
      <c r="J501" s="252">
        <f>ROUND(I501*H501,2)</f>
        <v>0</v>
      </c>
      <c r="K501" s="248" t="s">
        <v>149</v>
      </c>
      <c r="L501" s="253"/>
      <c r="M501" s="254" t="s">
        <v>19</v>
      </c>
      <c r="N501" s="255" t="s">
        <v>43</v>
      </c>
      <c r="O501" s="86"/>
      <c r="P501" s="215">
        <f>O501*H501</f>
        <v>0</v>
      </c>
      <c r="Q501" s="215">
        <v>0.012800000000000001</v>
      </c>
      <c r="R501" s="215">
        <f>Q501*H501</f>
        <v>0.52272640000000004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349</v>
      </c>
      <c r="AT501" s="217" t="s">
        <v>311</v>
      </c>
      <c r="AU501" s="217" t="s">
        <v>81</v>
      </c>
      <c r="AY501" s="19" t="s">
        <v>143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79</v>
      </c>
      <c r="BK501" s="218">
        <f>ROUND(I501*H501,2)</f>
        <v>0</v>
      </c>
      <c r="BL501" s="19" t="s">
        <v>239</v>
      </c>
      <c r="BM501" s="217" t="s">
        <v>813</v>
      </c>
    </row>
    <row r="502" s="14" customFormat="1">
      <c r="A502" s="14"/>
      <c r="B502" s="236"/>
      <c r="C502" s="237"/>
      <c r="D502" s="226" t="s">
        <v>154</v>
      </c>
      <c r="E502" s="238" t="s">
        <v>19</v>
      </c>
      <c r="F502" s="239" t="s">
        <v>804</v>
      </c>
      <c r="G502" s="237"/>
      <c r="H502" s="238" t="s">
        <v>19</v>
      </c>
      <c r="I502" s="240"/>
      <c r="J502" s="237"/>
      <c r="K502" s="237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154</v>
      </c>
      <c r="AU502" s="245" t="s">
        <v>81</v>
      </c>
      <c r="AV502" s="14" t="s">
        <v>79</v>
      </c>
      <c r="AW502" s="14" t="s">
        <v>33</v>
      </c>
      <c r="AX502" s="14" t="s">
        <v>72</v>
      </c>
      <c r="AY502" s="245" t="s">
        <v>143</v>
      </c>
    </row>
    <row r="503" s="13" customFormat="1">
      <c r="A503" s="13"/>
      <c r="B503" s="224"/>
      <c r="C503" s="225"/>
      <c r="D503" s="226" t="s">
        <v>154</v>
      </c>
      <c r="E503" s="227" t="s">
        <v>19</v>
      </c>
      <c r="F503" s="228" t="s">
        <v>814</v>
      </c>
      <c r="G503" s="225"/>
      <c r="H503" s="229">
        <v>19.289000000000001</v>
      </c>
      <c r="I503" s="230"/>
      <c r="J503" s="225"/>
      <c r="K503" s="225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154</v>
      </c>
      <c r="AU503" s="235" t="s">
        <v>81</v>
      </c>
      <c r="AV503" s="13" t="s">
        <v>81</v>
      </c>
      <c r="AW503" s="13" t="s">
        <v>33</v>
      </c>
      <c r="AX503" s="13" t="s">
        <v>72</v>
      </c>
      <c r="AY503" s="235" t="s">
        <v>143</v>
      </c>
    </row>
    <row r="504" s="14" customFormat="1">
      <c r="A504" s="14"/>
      <c r="B504" s="236"/>
      <c r="C504" s="237"/>
      <c r="D504" s="226" t="s">
        <v>154</v>
      </c>
      <c r="E504" s="238" t="s">
        <v>19</v>
      </c>
      <c r="F504" s="239" t="s">
        <v>806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154</v>
      </c>
      <c r="AU504" s="245" t="s">
        <v>81</v>
      </c>
      <c r="AV504" s="14" t="s">
        <v>79</v>
      </c>
      <c r="AW504" s="14" t="s">
        <v>33</v>
      </c>
      <c r="AX504" s="14" t="s">
        <v>72</v>
      </c>
      <c r="AY504" s="245" t="s">
        <v>143</v>
      </c>
    </row>
    <row r="505" s="13" customFormat="1">
      <c r="A505" s="13"/>
      <c r="B505" s="224"/>
      <c r="C505" s="225"/>
      <c r="D505" s="226" t="s">
        <v>154</v>
      </c>
      <c r="E505" s="227" t="s">
        <v>19</v>
      </c>
      <c r="F505" s="228" t="s">
        <v>815</v>
      </c>
      <c r="G505" s="225"/>
      <c r="H505" s="229">
        <v>14.564</v>
      </c>
      <c r="I505" s="230"/>
      <c r="J505" s="225"/>
      <c r="K505" s="225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154</v>
      </c>
      <c r="AU505" s="235" t="s">
        <v>81</v>
      </c>
      <c r="AV505" s="13" t="s">
        <v>81</v>
      </c>
      <c r="AW505" s="13" t="s">
        <v>33</v>
      </c>
      <c r="AX505" s="13" t="s">
        <v>72</v>
      </c>
      <c r="AY505" s="235" t="s">
        <v>143</v>
      </c>
    </row>
    <row r="506" s="14" customFormat="1">
      <c r="A506" s="14"/>
      <c r="B506" s="236"/>
      <c r="C506" s="237"/>
      <c r="D506" s="226" t="s">
        <v>154</v>
      </c>
      <c r="E506" s="238" t="s">
        <v>19</v>
      </c>
      <c r="F506" s="239" t="s">
        <v>808</v>
      </c>
      <c r="G506" s="237"/>
      <c r="H506" s="238" t="s">
        <v>19</v>
      </c>
      <c r="I506" s="240"/>
      <c r="J506" s="237"/>
      <c r="K506" s="237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154</v>
      </c>
      <c r="AU506" s="245" t="s">
        <v>81</v>
      </c>
      <c r="AV506" s="14" t="s">
        <v>79</v>
      </c>
      <c r="AW506" s="14" t="s">
        <v>33</v>
      </c>
      <c r="AX506" s="14" t="s">
        <v>72</v>
      </c>
      <c r="AY506" s="245" t="s">
        <v>143</v>
      </c>
    </row>
    <row r="507" s="13" customFormat="1">
      <c r="A507" s="13"/>
      <c r="B507" s="224"/>
      <c r="C507" s="225"/>
      <c r="D507" s="226" t="s">
        <v>154</v>
      </c>
      <c r="E507" s="227" t="s">
        <v>19</v>
      </c>
      <c r="F507" s="228" t="s">
        <v>816</v>
      </c>
      <c r="G507" s="225"/>
      <c r="H507" s="229">
        <v>3.96</v>
      </c>
      <c r="I507" s="230"/>
      <c r="J507" s="225"/>
      <c r="K507" s="225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154</v>
      </c>
      <c r="AU507" s="235" t="s">
        <v>81</v>
      </c>
      <c r="AV507" s="13" t="s">
        <v>81</v>
      </c>
      <c r="AW507" s="13" t="s">
        <v>33</v>
      </c>
      <c r="AX507" s="13" t="s">
        <v>72</v>
      </c>
      <c r="AY507" s="235" t="s">
        <v>143</v>
      </c>
    </row>
    <row r="508" s="13" customFormat="1">
      <c r="A508" s="13"/>
      <c r="B508" s="224"/>
      <c r="C508" s="225"/>
      <c r="D508" s="226" t="s">
        <v>154</v>
      </c>
      <c r="E508" s="225"/>
      <c r="F508" s="228" t="s">
        <v>817</v>
      </c>
      <c r="G508" s="225"/>
      <c r="H508" s="229">
        <v>40.838000000000001</v>
      </c>
      <c r="I508" s="230"/>
      <c r="J508" s="225"/>
      <c r="K508" s="225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154</v>
      </c>
      <c r="AU508" s="235" t="s">
        <v>81</v>
      </c>
      <c r="AV508" s="13" t="s">
        <v>81</v>
      </c>
      <c r="AW508" s="13" t="s">
        <v>4</v>
      </c>
      <c r="AX508" s="13" t="s">
        <v>79</v>
      </c>
      <c r="AY508" s="235" t="s">
        <v>143</v>
      </c>
    </row>
    <row r="509" s="2" customFormat="1" ht="16.5" customHeight="1">
      <c r="A509" s="40"/>
      <c r="B509" s="41"/>
      <c r="C509" s="246" t="s">
        <v>818</v>
      </c>
      <c r="D509" s="246" t="s">
        <v>311</v>
      </c>
      <c r="E509" s="247" t="s">
        <v>819</v>
      </c>
      <c r="F509" s="248" t="s">
        <v>820</v>
      </c>
      <c r="G509" s="249" t="s">
        <v>188</v>
      </c>
      <c r="H509" s="250">
        <v>0.23000000000000001</v>
      </c>
      <c r="I509" s="251"/>
      <c r="J509" s="252">
        <f>ROUND(I509*H509,2)</f>
        <v>0</v>
      </c>
      <c r="K509" s="248" t="s">
        <v>149</v>
      </c>
      <c r="L509" s="253"/>
      <c r="M509" s="254" t="s">
        <v>19</v>
      </c>
      <c r="N509" s="255" t="s">
        <v>43</v>
      </c>
      <c r="O509" s="86"/>
      <c r="P509" s="215">
        <f>O509*H509</f>
        <v>0</v>
      </c>
      <c r="Q509" s="215">
        <v>0.55000000000000004</v>
      </c>
      <c r="R509" s="215">
        <f>Q509*H509</f>
        <v>0.12650000000000003</v>
      </c>
      <c r="S509" s="215">
        <v>0</v>
      </c>
      <c r="T509" s="216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7" t="s">
        <v>349</v>
      </c>
      <c r="AT509" s="217" t="s">
        <v>311</v>
      </c>
      <c r="AU509" s="217" t="s">
        <v>81</v>
      </c>
      <c r="AY509" s="19" t="s">
        <v>143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9" t="s">
        <v>79</v>
      </c>
      <c r="BK509" s="218">
        <f>ROUND(I509*H509,2)</f>
        <v>0</v>
      </c>
      <c r="BL509" s="19" t="s">
        <v>239</v>
      </c>
      <c r="BM509" s="217" t="s">
        <v>821</v>
      </c>
    </row>
    <row r="510" s="14" customFormat="1">
      <c r="A510" s="14"/>
      <c r="B510" s="236"/>
      <c r="C510" s="237"/>
      <c r="D510" s="226" t="s">
        <v>154</v>
      </c>
      <c r="E510" s="238" t="s">
        <v>19</v>
      </c>
      <c r="F510" s="239" t="s">
        <v>822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5" t="s">
        <v>154</v>
      </c>
      <c r="AU510" s="245" t="s">
        <v>81</v>
      </c>
      <c r="AV510" s="14" t="s">
        <v>79</v>
      </c>
      <c r="AW510" s="14" t="s">
        <v>33</v>
      </c>
      <c r="AX510" s="14" t="s">
        <v>72</v>
      </c>
      <c r="AY510" s="245" t="s">
        <v>143</v>
      </c>
    </row>
    <row r="511" s="13" customFormat="1">
      <c r="A511" s="13"/>
      <c r="B511" s="224"/>
      <c r="C511" s="225"/>
      <c r="D511" s="226" t="s">
        <v>154</v>
      </c>
      <c r="E511" s="227" t="s">
        <v>19</v>
      </c>
      <c r="F511" s="228" t="s">
        <v>823</v>
      </c>
      <c r="G511" s="225"/>
      <c r="H511" s="229">
        <v>0.087999999999999995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154</v>
      </c>
      <c r="AU511" s="235" t="s">
        <v>81</v>
      </c>
      <c r="AV511" s="13" t="s">
        <v>81</v>
      </c>
      <c r="AW511" s="13" t="s">
        <v>33</v>
      </c>
      <c r="AX511" s="13" t="s">
        <v>72</v>
      </c>
      <c r="AY511" s="235" t="s">
        <v>143</v>
      </c>
    </row>
    <row r="512" s="14" customFormat="1">
      <c r="A512" s="14"/>
      <c r="B512" s="236"/>
      <c r="C512" s="237"/>
      <c r="D512" s="226" t="s">
        <v>154</v>
      </c>
      <c r="E512" s="238" t="s">
        <v>19</v>
      </c>
      <c r="F512" s="239" t="s">
        <v>806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5" t="s">
        <v>154</v>
      </c>
      <c r="AU512" s="245" t="s">
        <v>81</v>
      </c>
      <c r="AV512" s="14" t="s">
        <v>79</v>
      </c>
      <c r="AW512" s="14" t="s">
        <v>33</v>
      </c>
      <c r="AX512" s="14" t="s">
        <v>72</v>
      </c>
      <c r="AY512" s="245" t="s">
        <v>143</v>
      </c>
    </row>
    <row r="513" s="13" customFormat="1">
      <c r="A513" s="13"/>
      <c r="B513" s="224"/>
      <c r="C513" s="225"/>
      <c r="D513" s="226" t="s">
        <v>154</v>
      </c>
      <c r="E513" s="227" t="s">
        <v>19</v>
      </c>
      <c r="F513" s="228" t="s">
        <v>824</v>
      </c>
      <c r="G513" s="225"/>
      <c r="H513" s="229">
        <v>0.087999999999999995</v>
      </c>
      <c r="I513" s="230"/>
      <c r="J513" s="225"/>
      <c r="K513" s="225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154</v>
      </c>
      <c r="AU513" s="235" t="s">
        <v>81</v>
      </c>
      <c r="AV513" s="13" t="s">
        <v>81</v>
      </c>
      <c r="AW513" s="13" t="s">
        <v>33</v>
      </c>
      <c r="AX513" s="13" t="s">
        <v>72</v>
      </c>
      <c r="AY513" s="235" t="s">
        <v>143</v>
      </c>
    </row>
    <row r="514" s="14" customFormat="1">
      <c r="A514" s="14"/>
      <c r="B514" s="236"/>
      <c r="C514" s="237"/>
      <c r="D514" s="226" t="s">
        <v>154</v>
      </c>
      <c r="E514" s="238" t="s">
        <v>19</v>
      </c>
      <c r="F514" s="239" t="s">
        <v>808</v>
      </c>
      <c r="G514" s="237"/>
      <c r="H514" s="238" t="s">
        <v>19</v>
      </c>
      <c r="I514" s="240"/>
      <c r="J514" s="237"/>
      <c r="K514" s="237"/>
      <c r="L514" s="241"/>
      <c r="M514" s="242"/>
      <c r="N514" s="243"/>
      <c r="O514" s="243"/>
      <c r="P514" s="243"/>
      <c r="Q514" s="243"/>
      <c r="R514" s="243"/>
      <c r="S514" s="243"/>
      <c r="T514" s="24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5" t="s">
        <v>154</v>
      </c>
      <c r="AU514" s="245" t="s">
        <v>81</v>
      </c>
      <c r="AV514" s="14" t="s">
        <v>79</v>
      </c>
      <c r="AW514" s="14" t="s">
        <v>33</v>
      </c>
      <c r="AX514" s="14" t="s">
        <v>72</v>
      </c>
      <c r="AY514" s="245" t="s">
        <v>143</v>
      </c>
    </row>
    <row r="515" s="13" customFormat="1">
      <c r="A515" s="13"/>
      <c r="B515" s="224"/>
      <c r="C515" s="225"/>
      <c r="D515" s="226" t="s">
        <v>154</v>
      </c>
      <c r="E515" s="227" t="s">
        <v>19</v>
      </c>
      <c r="F515" s="228" t="s">
        <v>825</v>
      </c>
      <c r="G515" s="225"/>
      <c r="H515" s="229">
        <v>0.033000000000000002</v>
      </c>
      <c r="I515" s="230"/>
      <c r="J515" s="225"/>
      <c r="K515" s="225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154</v>
      </c>
      <c r="AU515" s="235" t="s">
        <v>81</v>
      </c>
      <c r="AV515" s="13" t="s">
        <v>81</v>
      </c>
      <c r="AW515" s="13" t="s">
        <v>33</v>
      </c>
      <c r="AX515" s="13" t="s">
        <v>72</v>
      </c>
      <c r="AY515" s="235" t="s">
        <v>143</v>
      </c>
    </row>
    <row r="516" s="13" customFormat="1">
      <c r="A516" s="13"/>
      <c r="B516" s="224"/>
      <c r="C516" s="225"/>
      <c r="D516" s="226" t="s">
        <v>154</v>
      </c>
      <c r="E516" s="225"/>
      <c r="F516" s="228" t="s">
        <v>826</v>
      </c>
      <c r="G516" s="225"/>
      <c r="H516" s="229">
        <v>0.23000000000000001</v>
      </c>
      <c r="I516" s="230"/>
      <c r="J516" s="225"/>
      <c r="K516" s="225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154</v>
      </c>
      <c r="AU516" s="235" t="s">
        <v>81</v>
      </c>
      <c r="AV516" s="13" t="s">
        <v>81</v>
      </c>
      <c r="AW516" s="13" t="s">
        <v>4</v>
      </c>
      <c r="AX516" s="13" t="s">
        <v>79</v>
      </c>
      <c r="AY516" s="235" t="s">
        <v>143</v>
      </c>
    </row>
    <row r="517" s="2" customFormat="1" ht="16.5" customHeight="1">
      <c r="A517" s="40"/>
      <c r="B517" s="41"/>
      <c r="C517" s="206" t="s">
        <v>827</v>
      </c>
      <c r="D517" s="206" t="s">
        <v>145</v>
      </c>
      <c r="E517" s="207" t="s">
        <v>828</v>
      </c>
      <c r="F517" s="208" t="s">
        <v>829</v>
      </c>
      <c r="G517" s="209" t="s">
        <v>188</v>
      </c>
      <c r="H517" s="210">
        <v>1.02</v>
      </c>
      <c r="I517" s="211"/>
      <c r="J517" s="212">
        <f>ROUND(I517*H517,2)</f>
        <v>0</v>
      </c>
      <c r="K517" s="208" t="s">
        <v>149</v>
      </c>
      <c r="L517" s="46"/>
      <c r="M517" s="213" t="s">
        <v>19</v>
      </c>
      <c r="N517" s="214" t="s">
        <v>43</v>
      </c>
      <c r="O517" s="86"/>
      <c r="P517" s="215">
        <f>O517*H517</f>
        <v>0</v>
      </c>
      <c r="Q517" s="215">
        <v>0.012540000000000001</v>
      </c>
      <c r="R517" s="215">
        <f>Q517*H517</f>
        <v>0.012790800000000002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239</v>
      </c>
      <c r="AT517" s="217" t="s">
        <v>145</v>
      </c>
      <c r="AU517" s="217" t="s">
        <v>81</v>
      </c>
      <c r="AY517" s="19" t="s">
        <v>143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79</v>
      </c>
      <c r="BK517" s="218">
        <f>ROUND(I517*H517,2)</f>
        <v>0</v>
      </c>
      <c r="BL517" s="19" t="s">
        <v>239</v>
      </c>
      <c r="BM517" s="217" t="s">
        <v>830</v>
      </c>
    </row>
    <row r="518" s="2" customFormat="1">
      <c r="A518" s="40"/>
      <c r="B518" s="41"/>
      <c r="C518" s="42"/>
      <c r="D518" s="219" t="s">
        <v>152</v>
      </c>
      <c r="E518" s="42"/>
      <c r="F518" s="220" t="s">
        <v>831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152</v>
      </c>
      <c r="AU518" s="19" t="s">
        <v>81</v>
      </c>
    </row>
    <row r="519" s="14" customFormat="1">
      <c r="A519" s="14"/>
      <c r="B519" s="236"/>
      <c r="C519" s="237"/>
      <c r="D519" s="226" t="s">
        <v>154</v>
      </c>
      <c r="E519" s="238" t="s">
        <v>19</v>
      </c>
      <c r="F519" s="239" t="s">
        <v>832</v>
      </c>
      <c r="G519" s="237"/>
      <c r="H519" s="238" t="s">
        <v>19</v>
      </c>
      <c r="I519" s="240"/>
      <c r="J519" s="237"/>
      <c r="K519" s="237"/>
      <c r="L519" s="241"/>
      <c r="M519" s="242"/>
      <c r="N519" s="243"/>
      <c r="O519" s="243"/>
      <c r="P519" s="243"/>
      <c r="Q519" s="243"/>
      <c r="R519" s="243"/>
      <c r="S519" s="243"/>
      <c r="T519" s="24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5" t="s">
        <v>154</v>
      </c>
      <c r="AU519" s="245" t="s">
        <v>81</v>
      </c>
      <c r="AV519" s="14" t="s">
        <v>79</v>
      </c>
      <c r="AW519" s="14" t="s">
        <v>33</v>
      </c>
      <c r="AX519" s="14" t="s">
        <v>72</v>
      </c>
      <c r="AY519" s="245" t="s">
        <v>143</v>
      </c>
    </row>
    <row r="520" s="14" customFormat="1">
      <c r="A520" s="14"/>
      <c r="B520" s="236"/>
      <c r="C520" s="237"/>
      <c r="D520" s="226" t="s">
        <v>154</v>
      </c>
      <c r="E520" s="238" t="s">
        <v>19</v>
      </c>
      <c r="F520" s="239" t="s">
        <v>804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5" t="s">
        <v>154</v>
      </c>
      <c r="AU520" s="245" t="s">
        <v>81</v>
      </c>
      <c r="AV520" s="14" t="s">
        <v>79</v>
      </c>
      <c r="AW520" s="14" t="s">
        <v>33</v>
      </c>
      <c r="AX520" s="14" t="s">
        <v>72</v>
      </c>
      <c r="AY520" s="245" t="s">
        <v>143</v>
      </c>
    </row>
    <row r="521" s="13" customFormat="1">
      <c r="A521" s="13"/>
      <c r="B521" s="224"/>
      <c r="C521" s="225"/>
      <c r="D521" s="226" t="s">
        <v>154</v>
      </c>
      <c r="E521" s="227" t="s">
        <v>19</v>
      </c>
      <c r="F521" s="228" t="s">
        <v>833</v>
      </c>
      <c r="G521" s="225"/>
      <c r="H521" s="229">
        <v>0.42399999999999999</v>
      </c>
      <c r="I521" s="230"/>
      <c r="J521" s="225"/>
      <c r="K521" s="225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154</v>
      </c>
      <c r="AU521" s="235" t="s">
        <v>81</v>
      </c>
      <c r="AV521" s="13" t="s">
        <v>81</v>
      </c>
      <c r="AW521" s="13" t="s">
        <v>33</v>
      </c>
      <c r="AX521" s="13" t="s">
        <v>72</v>
      </c>
      <c r="AY521" s="235" t="s">
        <v>143</v>
      </c>
    </row>
    <row r="522" s="14" customFormat="1">
      <c r="A522" s="14"/>
      <c r="B522" s="236"/>
      <c r="C522" s="237"/>
      <c r="D522" s="226" t="s">
        <v>154</v>
      </c>
      <c r="E522" s="238" t="s">
        <v>19</v>
      </c>
      <c r="F522" s="239" t="s">
        <v>806</v>
      </c>
      <c r="G522" s="237"/>
      <c r="H522" s="238" t="s">
        <v>19</v>
      </c>
      <c r="I522" s="240"/>
      <c r="J522" s="237"/>
      <c r="K522" s="237"/>
      <c r="L522" s="241"/>
      <c r="M522" s="242"/>
      <c r="N522" s="243"/>
      <c r="O522" s="243"/>
      <c r="P522" s="243"/>
      <c r="Q522" s="243"/>
      <c r="R522" s="243"/>
      <c r="S522" s="243"/>
      <c r="T522" s="24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5" t="s">
        <v>154</v>
      </c>
      <c r="AU522" s="245" t="s">
        <v>81</v>
      </c>
      <c r="AV522" s="14" t="s">
        <v>79</v>
      </c>
      <c r="AW522" s="14" t="s">
        <v>33</v>
      </c>
      <c r="AX522" s="14" t="s">
        <v>72</v>
      </c>
      <c r="AY522" s="245" t="s">
        <v>143</v>
      </c>
    </row>
    <row r="523" s="13" customFormat="1">
      <c r="A523" s="13"/>
      <c r="B523" s="224"/>
      <c r="C523" s="225"/>
      <c r="D523" s="226" t="s">
        <v>154</v>
      </c>
      <c r="E523" s="227" t="s">
        <v>19</v>
      </c>
      <c r="F523" s="228" t="s">
        <v>834</v>
      </c>
      <c r="G523" s="225"/>
      <c r="H523" s="229">
        <v>0.32000000000000001</v>
      </c>
      <c r="I523" s="230"/>
      <c r="J523" s="225"/>
      <c r="K523" s="225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154</v>
      </c>
      <c r="AU523" s="235" t="s">
        <v>81</v>
      </c>
      <c r="AV523" s="13" t="s">
        <v>81</v>
      </c>
      <c r="AW523" s="13" t="s">
        <v>33</v>
      </c>
      <c r="AX523" s="13" t="s">
        <v>72</v>
      </c>
      <c r="AY523" s="235" t="s">
        <v>143</v>
      </c>
    </row>
    <row r="524" s="14" customFormat="1">
      <c r="A524" s="14"/>
      <c r="B524" s="236"/>
      <c r="C524" s="237"/>
      <c r="D524" s="226" t="s">
        <v>154</v>
      </c>
      <c r="E524" s="238" t="s">
        <v>19</v>
      </c>
      <c r="F524" s="239" t="s">
        <v>808</v>
      </c>
      <c r="G524" s="237"/>
      <c r="H524" s="238" t="s">
        <v>19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5" t="s">
        <v>154</v>
      </c>
      <c r="AU524" s="245" t="s">
        <v>81</v>
      </c>
      <c r="AV524" s="14" t="s">
        <v>79</v>
      </c>
      <c r="AW524" s="14" t="s">
        <v>33</v>
      </c>
      <c r="AX524" s="14" t="s">
        <v>72</v>
      </c>
      <c r="AY524" s="245" t="s">
        <v>143</v>
      </c>
    </row>
    <row r="525" s="13" customFormat="1">
      <c r="A525" s="13"/>
      <c r="B525" s="224"/>
      <c r="C525" s="225"/>
      <c r="D525" s="226" t="s">
        <v>154</v>
      </c>
      <c r="E525" s="227" t="s">
        <v>19</v>
      </c>
      <c r="F525" s="228" t="s">
        <v>835</v>
      </c>
      <c r="G525" s="225"/>
      <c r="H525" s="229">
        <v>0.086999999999999994</v>
      </c>
      <c r="I525" s="230"/>
      <c r="J525" s="225"/>
      <c r="K525" s="225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154</v>
      </c>
      <c r="AU525" s="235" t="s">
        <v>81</v>
      </c>
      <c r="AV525" s="13" t="s">
        <v>81</v>
      </c>
      <c r="AW525" s="13" t="s">
        <v>33</v>
      </c>
      <c r="AX525" s="13" t="s">
        <v>72</v>
      </c>
      <c r="AY525" s="235" t="s">
        <v>143</v>
      </c>
    </row>
    <row r="526" s="14" customFormat="1">
      <c r="A526" s="14"/>
      <c r="B526" s="236"/>
      <c r="C526" s="237"/>
      <c r="D526" s="226" t="s">
        <v>154</v>
      </c>
      <c r="E526" s="238" t="s">
        <v>19</v>
      </c>
      <c r="F526" s="239" t="s">
        <v>836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5" t="s">
        <v>154</v>
      </c>
      <c r="AU526" s="245" t="s">
        <v>81</v>
      </c>
      <c r="AV526" s="14" t="s">
        <v>79</v>
      </c>
      <c r="AW526" s="14" t="s">
        <v>33</v>
      </c>
      <c r="AX526" s="14" t="s">
        <v>72</v>
      </c>
      <c r="AY526" s="245" t="s">
        <v>143</v>
      </c>
    </row>
    <row r="527" s="14" customFormat="1">
      <c r="A527" s="14"/>
      <c r="B527" s="236"/>
      <c r="C527" s="237"/>
      <c r="D527" s="226" t="s">
        <v>154</v>
      </c>
      <c r="E527" s="238" t="s">
        <v>19</v>
      </c>
      <c r="F527" s="239" t="s">
        <v>837</v>
      </c>
      <c r="G527" s="237"/>
      <c r="H527" s="238" t="s">
        <v>19</v>
      </c>
      <c r="I527" s="240"/>
      <c r="J527" s="237"/>
      <c r="K527" s="237"/>
      <c r="L527" s="241"/>
      <c r="M527" s="242"/>
      <c r="N527" s="243"/>
      <c r="O527" s="243"/>
      <c r="P527" s="243"/>
      <c r="Q527" s="243"/>
      <c r="R527" s="243"/>
      <c r="S527" s="243"/>
      <c r="T527" s="24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5" t="s">
        <v>154</v>
      </c>
      <c r="AU527" s="245" t="s">
        <v>81</v>
      </c>
      <c r="AV527" s="14" t="s">
        <v>79</v>
      </c>
      <c r="AW527" s="14" t="s">
        <v>33</v>
      </c>
      <c r="AX527" s="14" t="s">
        <v>72</v>
      </c>
      <c r="AY527" s="245" t="s">
        <v>143</v>
      </c>
    </row>
    <row r="528" s="13" customFormat="1">
      <c r="A528" s="13"/>
      <c r="B528" s="224"/>
      <c r="C528" s="225"/>
      <c r="D528" s="226" t="s">
        <v>154</v>
      </c>
      <c r="E528" s="227" t="s">
        <v>19</v>
      </c>
      <c r="F528" s="228" t="s">
        <v>838</v>
      </c>
      <c r="G528" s="225"/>
      <c r="H528" s="229">
        <v>0.096000000000000002</v>
      </c>
      <c r="I528" s="230"/>
      <c r="J528" s="225"/>
      <c r="K528" s="225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154</v>
      </c>
      <c r="AU528" s="235" t="s">
        <v>81</v>
      </c>
      <c r="AV528" s="13" t="s">
        <v>81</v>
      </c>
      <c r="AW528" s="13" t="s">
        <v>33</v>
      </c>
      <c r="AX528" s="13" t="s">
        <v>72</v>
      </c>
      <c r="AY528" s="235" t="s">
        <v>143</v>
      </c>
    </row>
    <row r="529" s="14" customFormat="1">
      <c r="A529" s="14"/>
      <c r="B529" s="236"/>
      <c r="C529" s="237"/>
      <c r="D529" s="226" t="s">
        <v>154</v>
      </c>
      <c r="E529" s="238" t="s">
        <v>19</v>
      </c>
      <c r="F529" s="239" t="s">
        <v>806</v>
      </c>
      <c r="G529" s="237"/>
      <c r="H529" s="238" t="s">
        <v>19</v>
      </c>
      <c r="I529" s="240"/>
      <c r="J529" s="237"/>
      <c r="K529" s="237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154</v>
      </c>
      <c r="AU529" s="245" t="s">
        <v>81</v>
      </c>
      <c r="AV529" s="14" t="s">
        <v>79</v>
      </c>
      <c r="AW529" s="14" t="s">
        <v>33</v>
      </c>
      <c r="AX529" s="14" t="s">
        <v>72</v>
      </c>
      <c r="AY529" s="245" t="s">
        <v>143</v>
      </c>
    </row>
    <row r="530" s="13" customFormat="1">
      <c r="A530" s="13"/>
      <c r="B530" s="224"/>
      <c r="C530" s="225"/>
      <c r="D530" s="226" t="s">
        <v>154</v>
      </c>
      <c r="E530" s="227" t="s">
        <v>19</v>
      </c>
      <c r="F530" s="228" t="s">
        <v>839</v>
      </c>
      <c r="G530" s="225"/>
      <c r="H530" s="229">
        <v>0.072999999999999995</v>
      </c>
      <c r="I530" s="230"/>
      <c r="J530" s="225"/>
      <c r="K530" s="225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154</v>
      </c>
      <c r="AU530" s="235" t="s">
        <v>81</v>
      </c>
      <c r="AV530" s="13" t="s">
        <v>81</v>
      </c>
      <c r="AW530" s="13" t="s">
        <v>33</v>
      </c>
      <c r="AX530" s="13" t="s">
        <v>72</v>
      </c>
      <c r="AY530" s="235" t="s">
        <v>143</v>
      </c>
    </row>
    <row r="531" s="14" customFormat="1">
      <c r="A531" s="14"/>
      <c r="B531" s="236"/>
      <c r="C531" s="237"/>
      <c r="D531" s="226" t="s">
        <v>154</v>
      </c>
      <c r="E531" s="238" t="s">
        <v>19</v>
      </c>
      <c r="F531" s="239" t="s">
        <v>808</v>
      </c>
      <c r="G531" s="237"/>
      <c r="H531" s="238" t="s">
        <v>19</v>
      </c>
      <c r="I531" s="240"/>
      <c r="J531" s="237"/>
      <c r="K531" s="237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154</v>
      </c>
      <c r="AU531" s="245" t="s">
        <v>81</v>
      </c>
      <c r="AV531" s="14" t="s">
        <v>79</v>
      </c>
      <c r="AW531" s="14" t="s">
        <v>33</v>
      </c>
      <c r="AX531" s="14" t="s">
        <v>72</v>
      </c>
      <c r="AY531" s="245" t="s">
        <v>143</v>
      </c>
    </row>
    <row r="532" s="13" customFormat="1">
      <c r="A532" s="13"/>
      <c r="B532" s="224"/>
      <c r="C532" s="225"/>
      <c r="D532" s="226" t="s">
        <v>154</v>
      </c>
      <c r="E532" s="227" t="s">
        <v>19</v>
      </c>
      <c r="F532" s="228" t="s">
        <v>840</v>
      </c>
      <c r="G532" s="225"/>
      <c r="H532" s="229">
        <v>0.02</v>
      </c>
      <c r="I532" s="230"/>
      <c r="J532" s="225"/>
      <c r="K532" s="225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154</v>
      </c>
      <c r="AU532" s="235" t="s">
        <v>81</v>
      </c>
      <c r="AV532" s="13" t="s">
        <v>81</v>
      </c>
      <c r="AW532" s="13" t="s">
        <v>33</v>
      </c>
      <c r="AX532" s="13" t="s">
        <v>72</v>
      </c>
      <c r="AY532" s="235" t="s">
        <v>143</v>
      </c>
    </row>
    <row r="533" s="2" customFormat="1" ht="21.75" customHeight="1">
      <c r="A533" s="40"/>
      <c r="B533" s="41"/>
      <c r="C533" s="206" t="s">
        <v>841</v>
      </c>
      <c r="D533" s="206" t="s">
        <v>145</v>
      </c>
      <c r="E533" s="207" t="s">
        <v>842</v>
      </c>
      <c r="F533" s="208" t="s">
        <v>843</v>
      </c>
      <c r="G533" s="209" t="s">
        <v>148</v>
      </c>
      <c r="H533" s="210">
        <v>18.588000000000001</v>
      </c>
      <c r="I533" s="211"/>
      <c r="J533" s="212">
        <f>ROUND(I533*H533,2)</f>
        <v>0</v>
      </c>
      <c r="K533" s="208" t="s">
        <v>149</v>
      </c>
      <c r="L533" s="46"/>
      <c r="M533" s="213" t="s">
        <v>19</v>
      </c>
      <c r="N533" s="214" t="s">
        <v>43</v>
      </c>
      <c r="O533" s="86"/>
      <c r="P533" s="215">
        <f>O533*H533</f>
        <v>0</v>
      </c>
      <c r="Q533" s="215">
        <v>0</v>
      </c>
      <c r="R533" s="215">
        <f>Q533*H533</f>
        <v>0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239</v>
      </c>
      <c r="AT533" s="217" t="s">
        <v>145</v>
      </c>
      <c r="AU533" s="217" t="s">
        <v>81</v>
      </c>
      <c r="AY533" s="19" t="s">
        <v>143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79</v>
      </c>
      <c r="BK533" s="218">
        <f>ROUND(I533*H533,2)</f>
        <v>0</v>
      </c>
      <c r="BL533" s="19" t="s">
        <v>239</v>
      </c>
      <c r="BM533" s="217" t="s">
        <v>844</v>
      </c>
    </row>
    <row r="534" s="2" customFormat="1">
      <c r="A534" s="40"/>
      <c r="B534" s="41"/>
      <c r="C534" s="42"/>
      <c r="D534" s="219" t="s">
        <v>152</v>
      </c>
      <c r="E534" s="42"/>
      <c r="F534" s="220" t="s">
        <v>845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152</v>
      </c>
      <c r="AU534" s="19" t="s">
        <v>81</v>
      </c>
    </row>
    <row r="535" s="14" customFormat="1">
      <c r="A535" s="14"/>
      <c r="B535" s="236"/>
      <c r="C535" s="237"/>
      <c r="D535" s="226" t="s">
        <v>154</v>
      </c>
      <c r="E535" s="238" t="s">
        <v>19</v>
      </c>
      <c r="F535" s="239" t="s">
        <v>846</v>
      </c>
      <c r="G535" s="237"/>
      <c r="H535" s="238" t="s">
        <v>19</v>
      </c>
      <c r="I535" s="240"/>
      <c r="J535" s="237"/>
      <c r="K535" s="237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154</v>
      </c>
      <c r="AU535" s="245" t="s">
        <v>81</v>
      </c>
      <c r="AV535" s="14" t="s">
        <v>79</v>
      </c>
      <c r="AW535" s="14" t="s">
        <v>33</v>
      </c>
      <c r="AX535" s="14" t="s">
        <v>72</v>
      </c>
      <c r="AY535" s="245" t="s">
        <v>143</v>
      </c>
    </row>
    <row r="536" s="13" customFormat="1">
      <c r="A536" s="13"/>
      <c r="B536" s="224"/>
      <c r="C536" s="225"/>
      <c r="D536" s="226" t="s">
        <v>154</v>
      </c>
      <c r="E536" s="227" t="s">
        <v>19</v>
      </c>
      <c r="F536" s="228" t="s">
        <v>847</v>
      </c>
      <c r="G536" s="225"/>
      <c r="H536" s="229">
        <v>13.747999999999999</v>
      </c>
      <c r="I536" s="230"/>
      <c r="J536" s="225"/>
      <c r="K536" s="225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154</v>
      </c>
      <c r="AU536" s="235" t="s">
        <v>81</v>
      </c>
      <c r="AV536" s="13" t="s">
        <v>81</v>
      </c>
      <c r="AW536" s="13" t="s">
        <v>33</v>
      </c>
      <c r="AX536" s="13" t="s">
        <v>72</v>
      </c>
      <c r="AY536" s="235" t="s">
        <v>143</v>
      </c>
    </row>
    <row r="537" s="14" customFormat="1">
      <c r="A537" s="14"/>
      <c r="B537" s="236"/>
      <c r="C537" s="237"/>
      <c r="D537" s="226" t="s">
        <v>154</v>
      </c>
      <c r="E537" s="238" t="s">
        <v>19</v>
      </c>
      <c r="F537" s="239" t="s">
        <v>797</v>
      </c>
      <c r="G537" s="237"/>
      <c r="H537" s="238" t="s">
        <v>19</v>
      </c>
      <c r="I537" s="240"/>
      <c r="J537" s="237"/>
      <c r="K537" s="237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154</v>
      </c>
      <c r="AU537" s="245" t="s">
        <v>81</v>
      </c>
      <c r="AV537" s="14" t="s">
        <v>79</v>
      </c>
      <c r="AW537" s="14" t="s">
        <v>33</v>
      </c>
      <c r="AX537" s="14" t="s">
        <v>72</v>
      </c>
      <c r="AY537" s="245" t="s">
        <v>143</v>
      </c>
    </row>
    <row r="538" s="13" customFormat="1">
      <c r="A538" s="13"/>
      <c r="B538" s="224"/>
      <c r="C538" s="225"/>
      <c r="D538" s="226" t="s">
        <v>154</v>
      </c>
      <c r="E538" s="227" t="s">
        <v>19</v>
      </c>
      <c r="F538" s="228" t="s">
        <v>848</v>
      </c>
      <c r="G538" s="225"/>
      <c r="H538" s="229">
        <v>4.8399999999999999</v>
      </c>
      <c r="I538" s="230"/>
      <c r="J538" s="225"/>
      <c r="K538" s="225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154</v>
      </c>
      <c r="AU538" s="235" t="s">
        <v>81</v>
      </c>
      <c r="AV538" s="13" t="s">
        <v>81</v>
      </c>
      <c r="AW538" s="13" t="s">
        <v>33</v>
      </c>
      <c r="AX538" s="13" t="s">
        <v>72</v>
      </c>
      <c r="AY538" s="235" t="s">
        <v>143</v>
      </c>
    </row>
    <row r="539" s="2" customFormat="1" ht="16.5" customHeight="1">
      <c r="A539" s="40"/>
      <c r="B539" s="41"/>
      <c r="C539" s="246" t="s">
        <v>849</v>
      </c>
      <c r="D539" s="246" t="s">
        <v>311</v>
      </c>
      <c r="E539" s="247" t="s">
        <v>850</v>
      </c>
      <c r="F539" s="248" t="s">
        <v>851</v>
      </c>
      <c r="G539" s="249" t="s">
        <v>148</v>
      </c>
      <c r="H539" s="250">
        <v>20.074999999999999</v>
      </c>
      <c r="I539" s="251"/>
      <c r="J539" s="252">
        <f>ROUND(I539*H539,2)</f>
        <v>0</v>
      </c>
      <c r="K539" s="248" t="s">
        <v>149</v>
      </c>
      <c r="L539" s="253"/>
      <c r="M539" s="254" t="s">
        <v>19</v>
      </c>
      <c r="N539" s="255" t="s">
        <v>43</v>
      </c>
      <c r="O539" s="86"/>
      <c r="P539" s="215">
        <f>O539*H539</f>
        <v>0</v>
      </c>
      <c r="Q539" s="215">
        <v>0.014500000000000001</v>
      </c>
      <c r="R539" s="215">
        <f>Q539*H539</f>
        <v>0.2910875</v>
      </c>
      <c r="S539" s="215">
        <v>0</v>
      </c>
      <c r="T539" s="216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7" t="s">
        <v>349</v>
      </c>
      <c r="AT539" s="217" t="s">
        <v>311</v>
      </c>
      <c r="AU539" s="217" t="s">
        <v>81</v>
      </c>
      <c r="AY539" s="19" t="s">
        <v>143</v>
      </c>
      <c r="BE539" s="218">
        <f>IF(N539="základní",J539,0)</f>
        <v>0</v>
      </c>
      <c r="BF539" s="218">
        <f>IF(N539="snížená",J539,0)</f>
        <v>0</v>
      </c>
      <c r="BG539" s="218">
        <f>IF(N539="zákl. přenesená",J539,0)</f>
        <v>0</v>
      </c>
      <c r="BH539" s="218">
        <f>IF(N539="sníž. přenesená",J539,0)</f>
        <v>0</v>
      </c>
      <c r="BI539" s="218">
        <f>IF(N539="nulová",J539,0)</f>
        <v>0</v>
      </c>
      <c r="BJ539" s="19" t="s">
        <v>79</v>
      </c>
      <c r="BK539" s="218">
        <f>ROUND(I539*H539,2)</f>
        <v>0</v>
      </c>
      <c r="BL539" s="19" t="s">
        <v>239</v>
      </c>
      <c r="BM539" s="217" t="s">
        <v>852</v>
      </c>
    </row>
    <row r="540" s="13" customFormat="1">
      <c r="A540" s="13"/>
      <c r="B540" s="224"/>
      <c r="C540" s="225"/>
      <c r="D540" s="226" t="s">
        <v>154</v>
      </c>
      <c r="E540" s="225"/>
      <c r="F540" s="228" t="s">
        <v>853</v>
      </c>
      <c r="G540" s="225"/>
      <c r="H540" s="229">
        <v>20.074999999999999</v>
      </c>
      <c r="I540" s="230"/>
      <c r="J540" s="225"/>
      <c r="K540" s="225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154</v>
      </c>
      <c r="AU540" s="235" t="s">
        <v>81</v>
      </c>
      <c r="AV540" s="13" t="s">
        <v>81</v>
      </c>
      <c r="AW540" s="13" t="s">
        <v>4</v>
      </c>
      <c r="AX540" s="13" t="s">
        <v>79</v>
      </c>
      <c r="AY540" s="235" t="s">
        <v>143</v>
      </c>
    </row>
    <row r="541" s="2" customFormat="1" ht="16.5" customHeight="1">
      <c r="A541" s="40"/>
      <c r="B541" s="41"/>
      <c r="C541" s="206" t="s">
        <v>854</v>
      </c>
      <c r="D541" s="206" t="s">
        <v>145</v>
      </c>
      <c r="E541" s="207" t="s">
        <v>855</v>
      </c>
      <c r="F541" s="208" t="s">
        <v>856</v>
      </c>
      <c r="G541" s="209" t="s">
        <v>148</v>
      </c>
      <c r="H541" s="210">
        <v>18.588000000000001</v>
      </c>
      <c r="I541" s="211"/>
      <c r="J541" s="212">
        <f>ROUND(I541*H541,2)</f>
        <v>0</v>
      </c>
      <c r="K541" s="208" t="s">
        <v>149</v>
      </c>
      <c r="L541" s="46"/>
      <c r="M541" s="213" t="s">
        <v>19</v>
      </c>
      <c r="N541" s="214" t="s">
        <v>43</v>
      </c>
      <c r="O541" s="86"/>
      <c r="P541" s="215">
        <f>O541*H541</f>
        <v>0</v>
      </c>
      <c r="Q541" s="215">
        <v>0.00018000000000000001</v>
      </c>
      <c r="R541" s="215">
        <f>Q541*H541</f>
        <v>0.0033458400000000005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239</v>
      </c>
      <c r="AT541" s="217" t="s">
        <v>145</v>
      </c>
      <c r="AU541" s="217" t="s">
        <v>81</v>
      </c>
      <c r="AY541" s="19" t="s">
        <v>143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79</v>
      </c>
      <c r="BK541" s="218">
        <f>ROUND(I541*H541,2)</f>
        <v>0</v>
      </c>
      <c r="BL541" s="19" t="s">
        <v>239</v>
      </c>
      <c r="BM541" s="217" t="s">
        <v>857</v>
      </c>
    </row>
    <row r="542" s="2" customFormat="1">
      <c r="A542" s="40"/>
      <c r="B542" s="41"/>
      <c r="C542" s="42"/>
      <c r="D542" s="219" t="s">
        <v>152</v>
      </c>
      <c r="E542" s="42"/>
      <c r="F542" s="220" t="s">
        <v>858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152</v>
      </c>
      <c r="AU542" s="19" t="s">
        <v>81</v>
      </c>
    </row>
    <row r="543" s="2" customFormat="1" ht="24.15" customHeight="1">
      <c r="A543" s="40"/>
      <c r="B543" s="41"/>
      <c r="C543" s="206" t="s">
        <v>859</v>
      </c>
      <c r="D543" s="206" t="s">
        <v>145</v>
      </c>
      <c r="E543" s="207" t="s">
        <v>860</v>
      </c>
      <c r="F543" s="208" t="s">
        <v>861</v>
      </c>
      <c r="G543" s="209" t="s">
        <v>292</v>
      </c>
      <c r="H543" s="210">
        <v>0.95899999999999996</v>
      </c>
      <c r="I543" s="211"/>
      <c r="J543" s="212">
        <f>ROUND(I543*H543,2)</f>
        <v>0</v>
      </c>
      <c r="K543" s="208" t="s">
        <v>149</v>
      </c>
      <c r="L543" s="46"/>
      <c r="M543" s="213" t="s">
        <v>19</v>
      </c>
      <c r="N543" s="214" t="s">
        <v>43</v>
      </c>
      <c r="O543" s="86"/>
      <c r="P543" s="215">
        <f>O543*H543</f>
        <v>0</v>
      </c>
      <c r="Q543" s="215">
        <v>0</v>
      </c>
      <c r="R543" s="215">
        <f>Q543*H543</f>
        <v>0</v>
      </c>
      <c r="S543" s="215">
        <v>0</v>
      </c>
      <c r="T543" s="216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7" t="s">
        <v>239</v>
      </c>
      <c r="AT543" s="217" t="s">
        <v>145</v>
      </c>
      <c r="AU543" s="217" t="s">
        <v>81</v>
      </c>
      <c r="AY543" s="19" t="s">
        <v>143</v>
      </c>
      <c r="BE543" s="218">
        <f>IF(N543="základní",J543,0)</f>
        <v>0</v>
      </c>
      <c r="BF543" s="218">
        <f>IF(N543="snížená",J543,0)</f>
        <v>0</v>
      </c>
      <c r="BG543" s="218">
        <f>IF(N543="zákl. přenesená",J543,0)</f>
        <v>0</v>
      </c>
      <c r="BH543" s="218">
        <f>IF(N543="sníž. přenesená",J543,0)</f>
        <v>0</v>
      </c>
      <c r="BI543" s="218">
        <f>IF(N543="nulová",J543,0)</f>
        <v>0</v>
      </c>
      <c r="BJ543" s="19" t="s">
        <v>79</v>
      </c>
      <c r="BK543" s="218">
        <f>ROUND(I543*H543,2)</f>
        <v>0</v>
      </c>
      <c r="BL543" s="19" t="s">
        <v>239</v>
      </c>
      <c r="BM543" s="217" t="s">
        <v>862</v>
      </c>
    </row>
    <row r="544" s="2" customFormat="1">
      <c r="A544" s="40"/>
      <c r="B544" s="41"/>
      <c r="C544" s="42"/>
      <c r="D544" s="219" t="s">
        <v>152</v>
      </c>
      <c r="E544" s="42"/>
      <c r="F544" s="220" t="s">
        <v>863</v>
      </c>
      <c r="G544" s="42"/>
      <c r="H544" s="42"/>
      <c r="I544" s="221"/>
      <c r="J544" s="42"/>
      <c r="K544" s="42"/>
      <c r="L544" s="46"/>
      <c r="M544" s="222"/>
      <c r="N544" s="223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152</v>
      </c>
      <c r="AU544" s="19" t="s">
        <v>81</v>
      </c>
    </row>
    <row r="545" s="12" customFormat="1" ht="22.8" customHeight="1">
      <c r="A545" s="12"/>
      <c r="B545" s="190"/>
      <c r="C545" s="191"/>
      <c r="D545" s="192" t="s">
        <v>71</v>
      </c>
      <c r="E545" s="204" t="s">
        <v>864</v>
      </c>
      <c r="F545" s="204" t="s">
        <v>865</v>
      </c>
      <c r="G545" s="191"/>
      <c r="H545" s="191"/>
      <c r="I545" s="194"/>
      <c r="J545" s="205">
        <f>BK545</f>
        <v>0</v>
      </c>
      <c r="K545" s="191"/>
      <c r="L545" s="196"/>
      <c r="M545" s="197"/>
      <c r="N545" s="198"/>
      <c r="O545" s="198"/>
      <c r="P545" s="199">
        <f>SUM(P546:P551)</f>
        <v>0</v>
      </c>
      <c r="Q545" s="198"/>
      <c r="R545" s="199">
        <f>SUM(R546:R551)</f>
        <v>0</v>
      </c>
      <c r="S545" s="198"/>
      <c r="T545" s="200">
        <f>SUM(T546:T551)</f>
        <v>0.12703418000000002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1" t="s">
        <v>81</v>
      </c>
      <c r="AT545" s="202" t="s">
        <v>71</v>
      </c>
      <c r="AU545" s="202" t="s">
        <v>79</v>
      </c>
      <c r="AY545" s="201" t="s">
        <v>143</v>
      </c>
      <c r="BK545" s="203">
        <f>SUM(BK546:BK551)</f>
        <v>0</v>
      </c>
    </row>
    <row r="546" s="2" customFormat="1" ht="16.5" customHeight="1">
      <c r="A546" s="40"/>
      <c r="B546" s="41"/>
      <c r="C546" s="206" t="s">
        <v>866</v>
      </c>
      <c r="D546" s="206" t="s">
        <v>145</v>
      </c>
      <c r="E546" s="207" t="s">
        <v>867</v>
      </c>
      <c r="F546" s="208" t="s">
        <v>868</v>
      </c>
      <c r="G546" s="209" t="s">
        <v>170</v>
      </c>
      <c r="H546" s="210">
        <v>56.966000000000001</v>
      </c>
      <c r="I546" s="211"/>
      <c r="J546" s="212">
        <f>ROUND(I546*H546,2)</f>
        <v>0</v>
      </c>
      <c r="K546" s="208" t="s">
        <v>149</v>
      </c>
      <c r="L546" s="46"/>
      <c r="M546" s="213" t="s">
        <v>19</v>
      </c>
      <c r="N546" s="214" t="s">
        <v>43</v>
      </c>
      <c r="O546" s="86"/>
      <c r="P546" s="215">
        <f>O546*H546</f>
        <v>0</v>
      </c>
      <c r="Q546" s="215">
        <v>0</v>
      </c>
      <c r="R546" s="215">
        <f>Q546*H546</f>
        <v>0</v>
      </c>
      <c r="S546" s="215">
        <v>0.0022300000000000002</v>
      </c>
      <c r="T546" s="216">
        <f>S546*H546</f>
        <v>0.12703418000000002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239</v>
      </c>
      <c r="AT546" s="217" t="s">
        <v>145</v>
      </c>
      <c r="AU546" s="217" t="s">
        <v>81</v>
      </c>
      <c r="AY546" s="19" t="s">
        <v>143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79</v>
      </c>
      <c r="BK546" s="218">
        <f>ROUND(I546*H546,2)</f>
        <v>0</v>
      </c>
      <c r="BL546" s="19" t="s">
        <v>239</v>
      </c>
      <c r="BM546" s="217" t="s">
        <v>869</v>
      </c>
    </row>
    <row r="547" s="2" customFormat="1">
      <c r="A547" s="40"/>
      <c r="B547" s="41"/>
      <c r="C547" s="42"/>
      <c r="D547" s="219" t="s">
        <v>152</v>
      </c>
      <c r="E547" s="42"/>
      <c r="F547" s="220" t="s">
        <v>870</v>
      </c>
      <c r="G547" s="42"/>
      <c r="H547" s="42"/>
      <c r="I547" s="221"/>
      <c r="J547" s="42"/>
      <c r="K547" s="42"/>
      <c r="L547" s="46"/>
      <c r="M547" s="222"/>
      <c r="N547" s="223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152</v>
      </c>
      <c r="AU547" s="19" t="s">
        <v>81</v>
      </c>
    </row>
    <row r="548" s="14" customFormat="1">
      <c r="A548" s="14"/>
      <c r="B548" s="236"/>
      <c r="C548" s="237"/>
      <c r="D548" s="226" t="s">
        <v>154</v>
      </c>
      <c r="E548" s="238" t="s">
        <v>19</v>
      </c>
      <c r="F548" s="239" t="s">
        <v>871</v>
      </c>
      <c r="G548" s="237"/>
      <c r="H548" s="238" t="s">
        <v>19</v>
      </c>
      <c r="I548" s="240"/>
      <c r="J548" s="237"/>
      <c r="K548" s="237"/>
      <c r="L548" s="241"/>
      <c r="M548" s="242"/>
      <c r="N548" s="243"/>
      <c r="O548" s="243"/>
      <c r="P548" s="243"/>
      <c r="Q548" s="243"/>
      <c r="R548" s="243"/>
      <c r="S548" s="243"/>
      <c r="T548" s="24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5" t="s">
        <v>154</v>
      </c>
      <c r="AU548" s="245" t="s">
        <v>81</v>
      </c>
      <c r="AV548" s="14" t="s">
        <v>79</v>
      </c>
      <c r="AW548" s="14" t="s">
        <v>33</v>
      </c>
      <c r="AX548" s="14" t="s">
        <v>72</v>
      </c>
      <c r="AY548" s="245" t="s">
        <v>143</v>
      </c>
    </row>
    <row r="549" s="13" customFormat="1">
      <c r="A549" s="13"/>
      <c r="B549" s="224"/>
      <c r="C549" s="225"/>
      <c r="D549" s="226" t="s">
        <v>154</v>
      </c>
      <c r="E549" s="227" t="s">
        <v>19</v>
      </c>
      <c r="F549" s="228" t="s">
        <v>872</v>
      </c>
      <c r="G549" s="225"/>
      <c r="H549" s="229">
        <v>3.754</v>
      </c>
      <c r="I549" s="230"/>
      <c r="J549" s="225"/>
      <c r="K549" s="225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154</v>
      </c>
      <c r="AU549" s="235" t="s">
        <v>81</v>
      </c>
      <c r="AV549" s="13" t="s">
        <v>81</v>
      </c>
      <c r="AW549" s="13" t="s">
        <v>33</v>
      </c>
      <c r="AX549" s="13" t="s">
        <v>72</v>
      </c>
      <c r="AY549" s="235" t="s">
        <v>143</v>
      </c>
    </row>
    <row r="550" s="13" customFormat="1">
      <c r="A550" s="13"/>
      <c r="B550" s="224"/>
      <c r="C550" s="225"/>
      <c r="D550" s="226" t="s">
        <v>154</v>
      </c>
      <c r="E550" s="227" t="s">
        <v>19</v>
      </c>
      <c r="F550" s="228" t="s">
        <v>873</v>
      </c>
      <c r="G550" s="225"/>
      <c r="H550" s="229">
        <v>36.18</v>
      </c>
      <c r="I550" s="230"/>
      <c r="J550" s="225"/>
      <c r="K550" s="225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154</v>
      </c>
      <c r="AU550" s="235" t="s">
        <v>81</v>
      </c>
      <c r="AV550" s="13" t="s">
        <v>81</v>
      </c>
      <c r="AW550" s="13" t="s">
        <v>33</v>
      </c>
      <c r="AX550" s="13" t="s">
        <v>72</v>
      </c>
      <c r="AY550" s="235" t="s">
        <v>143</v>
      </c>
    </row>
    <row r="551" s="13" customFormat="1">
      <c r="A551" s="13"/>
      <c r="B551" s="224"/>
      <c r="C551" s="225"/>
      <c r="D551" s="226" t="s">
        <v>154</v>
      </c>
      <c r="E551" s="227" t="s">
        <v>19</v>
      </c>
      <c r="F551" s="228" t="s">
        <v>874</v>
      </c>
      <c r="G551" s="225"/>
      <c r="H551" s="229">
        <v>17.032</v>
      </c>
      <c r="I551" s="230"/>
      <c r="J551" s="225"/>
      <c r="K551" s="225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154</v>
      </c>
      <c r="AU551" s="235" t="s">
        <v>81</v>
      </c>
      <c r="AV551" s="13" t="s">
        <v>81</v>
      </c>
      <c r="AW551" s="13" t="s">
        <v>33</v>
      </c>
      <c r="AX551" s="13" t="s">
        <v>72</v>
      </c>
      <c r="AY551" s="235" t="s">
        <v>143</v>
      </c>
    </row>
    <row r="552" s="12" customFormat="1" ht="22.8" customHeight="1">
      <c r="A552" s="12"/>
      <c r="B552" s="190"/>
      <c r="C552" s="191"/>
      <c r="D552" s="192" t="s">
        <v>71</v>
      </c>
      <c r="E552" s="204" t="s">
        <v>875</v>
      </c>
      <c r="F552" s="204" t="s">
        <v>876</v>
      </c>
      <c r="G552" s="191"/>
      <c r="H552" s="191"/>
      <c r="I552" s="194"/>
      <c r="J552" s="205">
        <f>BK552</f>
        <v>0</v>
      </c>
      <c r="K552" s="191"/>
      <c r="L552" s="196"/>
      <c r="M552" s="197"/>
      <c r="N552" s="198"/>
      <c r="O552" s="198"/>
      <c r="P552" s="199">
        <f>SUM(P553:P590)</f>
        <v>0</v>
      </c>
      <c r="Q552" s="198"/>
      <c r="R552" s="199">
        <f>SUM(R553:R590)</f>
        <v>0.39558464999999998</v>
      </c>
      <c r="S552" s="198"/>
      <c r="T552" s="200">
        <f>SUM(T553:T590)</f>
        <v>0.30249999999999999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01" t="s">
        <v>81</v>
      </c>
      <c r="AT552" s="202" t="s">
        <v>71</v>
      </c>
      <c r="AU552" s="202" t="s">
        <v>79</v>
      </c>
      <c r="AY552" s="201" t="s">
        <v>143</v>
      </c>
      <c r="BK552" s="203">
        <f>SUM(BK553:BK590)</f>
        <v>0</v>
      </c>
    </row>
    <row r="553" s="2" customFormat="1" ht="16.5" customHeight="1">
      <c r="A553" s="40"/>
      <c r="B553" s="41"/>
      <c r="C553" s="206" t="s">
        <v>877</v>
      </c>
      <c r="D553" s="206" t="s">
        <v>145</v>
      </c>
      <c r="E553" s="207" t="s">
        <v>878</v>
      </c>
      <c r="F553" s="208" t="s">
        <v>879</v>
      </c>
      <c r="G553" s="209" t="s">
        <v>880</v>
      </c>
      <c r="H553" s="210">
        <v>2</v>
      </c>
      <c r="I553" s="211"/>
      <c r="J553" s="212">
        <f>ROUND(I553*H553,2)</f>
        <v>0</v>
      </c>
      <c r="K553" s="208" t="s">
        <v>19</v>
      </c>
      <c r="L553" s="46"/>
      <c r="M553" s="213" t="s">
        <v>19</v>
      </c>
      <c r="N553" s="214" t="s">
        <v>43</v>
      </c>
      <c r="O553" s="86"/>
      <c r="P553" s="215">
        <f>O553*H553</f>
        <v>0</v>
      </c>
      <c r="Q553" s="215">
        <v>0</v>
      </c>
      <c r="R553" s="215">
        <f>Q553*H553</f>
        <v>0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239</v>
      </c>
      <c r="AT553" s="217" t="s">
        <v>145</v>
      </c>
      <c r="AU553" s="217" t="s">
        <v>81</v>
      </c>
      <c r="AY553" s="19" t="s">
        <v>143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79</v>
      </c>
      <c r="BK553" s="218">
        <f>ROUND(I553*H553,2)</f>
        <v>0</v>
      </c>
      <c r="BL553" s="19" t="s">
        <v>239</v>
      </c>
      <c r="BM553" s="217" t="s">
        <v>881</v>
      </c>
    </row>
    <row r="554" s="2" customFormat="1">
      <c r="A554" s="40"/>
      <c r="B554" s="41"/>
      <c r="C554" s="42"/>
      <c r="D554" s="226" t="s">
        <v>328</v>
      </c>
      <c r="E554" s="42"/>
      <c r="F554" s="256" t="s">
        <v>882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328</v>
      </c>
      <c r="AU554" s="19" t="s">
        <v>81</v>
      </c>
    </row>
    <row r="555" s="13" customFormat="1">
      <c r="A555" s="13"/>
      <c r="B555" s="224"/>
      <c r="C555" s="225"/>
      <c r="D555" s="226" t="s">
        <v>154</v>
      </c>
      <c r="E555" s="227" t="s">
        <v>19</v>
      </c>
      <c r="F555" s="228" t="s">
        <v>883</v>
      </c>
      <c r="G555" s="225"/>
      <c r="H555" s="229">
        <v>2</v>
      </c>
      <c r="I555" s="230"/>
      <c r="J555" s="225"/>
      <c r="K555" s="225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154</v>
      </c>
      <c r="AU555" s="235" t="s">
        <v>81</v>
      </c>
      <c r="AV555" s="13" t="s">
        <v>81</v>
      </c>
      <c r="AW555" s="13" t="s">
        <v>33</v>
      </c>
      <c r="AX555" s="13" t="s">
        <v>72</v>
      </c>
      <c r="AY555" s="235" t="s">
        <v>143</v>
      </c>
    </row>
    <row r="556" s="2" customFormat="1" ht="16.5" customHeight="1">
      <c r="A556" s="40"/>
      <c r="B556" s="41"/>
      <c r="C556" s="206" t="s">
        <v>884</v>
      </c>
      <c r="D556" s="206" t="s">
        <v>145</v>
      </c>
      <c r="E556" s="207" t="s">
        <v>885</v>
      </c>
      <c r="F556" s="208" t="s">
        <v>886</v>
      </c>
      <c r="G556" s="209" t="s">
        <v>880</v>
      </c>
      <c r="H556" s="210">
        <v>2</v>
      </c>
      <c r="I556" s="211"/>
      <c r="J556" s="212">
        <f>ROUND(I556*H556,2)</f>
        <v>0</v>
      </c>
      <c r="K556" s="208" t="s">
        <v>19</v>
      </c>
      <c r="L556" s="46"/>
      <c r="M556" s="213" t="s">
        <v>19</v>
      </c>
      <c r="N556" s="214" t="s">
        <v>43</v>
      </c>
      <c r="O556" s="86"/>
      <c r="P556" s="215">
        <f>O556*H556</f>
        <v>0</v>
      </c>
      <c r="Q556" s="215">
        <v>0</v>
      </c>
      <c r="R556" s="215">
        <f>Q556*H556</f>
        <v>0</v>
      </c>
      <c r="S556" s="215">
        <v>0</v>
      </c>
      <c r="T556" s="216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7" t="s">
        <v>239</v>
      </c>
      <c r="AT556" s="217" t="s">
        <v>145</v>
      </c>
      <c r="AU556" s="217" t="s">
        <v>81</v>
      </c>
      <c r="AY556" s="19" t="s">
        <v>143</v>
      </c>
      <c r="BE556" s="218">
        <f>IF(N556="základní",J556,0)</f>
        <v>0</v>
      </c>
      <c r="BF556" s="218">
        <f>IF(N556="snížená",J556,0)</f>
        <v>0</v>
      </c>
      <c r="BG556" s="218">
        <f>IF(N556="zákl. přenesená",J556,0)</f>
        <v>0</v>
      </c>
      <c r="BH556" s="218">
        <f>IF(N556="sníž. přenesená",J556,0)</f>
        <v>0</v>
      </c>
      <c r="BI556" s="218">
        <f>IF(N556="nulová",J556,0)</f>
        <v>0</v>
      </c>
      <c r="BJ556" s="19" t="s">
        <v>79</v>
      </c>
      <c r="BK556" s="218">
        <f>ROUND(I556*H556,2)</f>
        <v>0</v>
      </c>
      <c r="BL556" s="19" t="s">
        <v>239</v>
      </c>
      <c r="BM556" s="217" t="s">
        <v>887</v>
      </c>
    </row>
    <row r="557" s="2" customFormat="1">
      <c r="A557" s="40"/>
      <c r="B557" s="41"/>
      <c r="C557" s="42"/>
      <c r="D557" s="226" t="s">
        <v>328</v>
      </c>
      <c r="E557" s="42"/>
      <c r="F557" s="256" t="s">
        <v>882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328</v>
      </c>
      <c r="AU557" s="19" t="s">
        <v>81</v>
      </c>
    </row>
    <row r="558" s="13" customFormat="1">
      <c r="A558" s="13"/>
      <c r="B558" s="224"/>
      <c r="C558" s="225"/>
      <c r="D558" s="226" t="s">
        <v>154</v>
      </c>
      <c r="E558" s="227" t="s">
        <v>19</v>
      </c>
      <c r="F558" s="228" t="s">
        <v>888</v>
      </c>
      <c r="G558" s="225"/>
      <c r="H558" s="229">
        <v>2</v>
      </c>
      <c r="I558" s="230"/>
      <c r="J558" s="225"/>
      <c r="K558" s="225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154</v>
      </c>
      <c r="AU558" s="235" t="s">
        <v>81</v>
      </c>
      <c r="AV558" s="13" t="s">
        <v>81</v>
      </c>
      <c r="AW558" s="13" t="s">
        <v>33</v>
      </c>
      <c r="AX558" s="13" t="s">
        <v>72</v>
      </c>
      <c r="AY558" s="235" t="s">
        <v>143</v>
      </c>
    </row>
    <row r="559" s="2" customFormat="1" ht="16.5" customHeight="1">
      <c r="A559" s="40"/>
      <c r="B559" s="41"/>
      <c r="C559" s="206" t="s">
        <v>889</v>
      </c>
      <c r="D559" s="206" t="s">
        <v>145</v>
      </c>
      <c r="E559" s="207" t="s">
        <v>890</v>
      </c>
      <c r="F559" s="208" t="s">
        <v>891</v>
      </c>
      <c r="G559" s="209" t="s">
        <v>880</v>
      </c>
      <c r="H559" s="210">
        <v>2</v>
      </c>
      <c r="I559" s="211"/>
      <c r="J559" s="212">
        <f>ROUND(I559*H559,2)</f>
        <v>0</v>
      </c>
      <c r="K559" s="208" t="s">
        <v>19</v>
      </c>
      <c r="L559" s="46"/>
      <c r="M559" s="213" t="s">
        <v>19</v>
      </c>
      <c r="N559" s="214" t="s">
        <v>43</v>
      </c>
      <c r="O559" s="86"/>
      <c r="P559" s="215">
        <f>O559*H559</f>
        <v>0</v>
      </c>
      <c r="Q559" s="215">
        <v>0</v>
      </c>
      <c r="R559" s="215">
        <f>Q559*H559</f>
        <v>0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239</v>
      </c>
      <c r="AT559" s="217" t="s">
        <v>145</v>
      </c>
      <c r="AU559" s="217" t="s">
        <v>81</v>
      </c>
      <c r="AY559" s="19" t="s">
        <v>143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79</v>
      </c>
      <c r="BK559" s="218">
        <f>ROUND(I559*H559,2)</f>
        <v>0</v>
      </c>
      <c r="BL559" s="19" t="s">
        <v>239</v>
      </c>
      <c r="BM559" s="217" t="s">
        <v>892</v>
      </c>
    </row>
    <row r="560" s="2" customFormat="1">
      <c r="A560" s="40"/>
      <c r="B560" s="41"/>
      <c r="C560" s="42"/>
      <c r="D560" s="226" t="s">
        <v>328</v>
      </c>
      <c r="E560" s="42"/>
      <c r="F560" s="256" t="s">
        <v>893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328</v>
      </c>
      <c r="AU560" s="19" t="s">
        <v>81</v>
      </c>
    </row>
    <row r="561" s="13" customFormat="1">
      <c r="A561" s="13"/>
      <c r="B561" s="224"/>
      <c r="C561" s="225"/>
      <c r="D561" s="226" t="s">
        <v>154</v>
      </c>
      <c r="E561" s="227" t="s">
        <v>19</v>
      </c>
      <c r="F561" s="228" t="s">
        <v>894</v>
      </c>
      <c r="G561" s="225"/>
      <c r="H561" s="229">
        <v>2</v>
      </c>
      <c r="I561" s="230"/>
      <c r="J561" s="225"/>
      <c r="K561" s="225"/>
      <c r="L561" s="231"/>
      <c r="M561" s="232"/>
      <c r="N561" s="233"/>
      <c r="O561" s="233"/>
      <c r="P561" s="233"/>
      <c r="Q561" s="233"/>
      <c r="R561" s="233"/>
      <c r="S561" s="233"/>
      <c r="T561" s="23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5" t="s">
        <v>154</v>
      </c>
      <c r="AU561" s="235" t="s">
        <v>81</v>
      </c>
      <c r="AV561" s="13" t="s">
        <v>81</v>
      </c>
      <c r="AW561" s="13" t="s">
        <v>33</v>
      </c>
      <c r="AX561" s="13" t="s">
        <v>72</v>
      </c>
      <c r="AY561" s="235" t="s">
        <v>143</v>
      </c>
    </row>
    <row r="562" s="2" customFormat="1" ht="21.75" customHeight="1">
      <c r="A562" s="40"/>
      <c r="B562" s="41"/>
      <c r="C562" s="206" t="s">
        <v>895</v>
      </c>
      <c r="D562" s="206" t="s">
        <v>145</v>
      </c>
      <c r="E562" s="207" t="s">
        <v>896</v>
      </c>
      <c r="F562" s="208" t="s">
        <v>897</v>
      </c>
      <c r="G562" s="209" t="s">
        <v>170</v>
      </c>
      <c r="H562" s="210">
        <v>12.1</v>
      </c>
      <c r="I562" s="211"/>
      <c r="J562" s="212">
        <f>ROUND(I562*H562,2)</f>
        <v>0</v>
      </c>
      <c r="K562" s="208" t="s">
        <v>149</v>
      </c>
      <c r="L562" s="46"/>
      <c r="M562" s="213" t="s">
        <v>19</v>
      </c>
      <c r="N562" s="214" t="s">
        <v>43</v>
      </c>
      <c r="O562" s="86"/>
      <c r="P562" s="215">
        <f>O562*H562</f>
        <v>0</v>
      </c>
      <c r="Q562" s="215">
        <v>0</v>
      </c>
      <c r="R562" s="215">
        <f>Q562*H562</f>
        <v>0</v>
      </c>
      <c r="S562" s="215">
        <v>0.025000000000000001</v>
      </c>
      <c r="T562" s="216">
        <f>S562*H562</f>
        <v>0.30249999999999999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7" t="s">
        <v>239</v>
      </c>
      <c r="AT562" s="217" t="s">
        <v>145</v>
      </c>
      <c r="AU562" s="217" t="s">
        <v>81</v>
      </c>
      <c r="AY562" s="19" t="s">
        <v>143</v>
      </c>
      <c r="BE562" s="218">
        <f>IF(N562="základní",J562,0)</f>
        <v>0</v>
      </c>
      <c r="BF562" s="218">
        <f>IF(N562="snížená",J562,0)</f>
        <v>0</v>
      </c>
      <c r="BG562" s="218">
        <f>IF(N562="zákl. přenesená",J562,0)</f>
        <v>0</v>
      </c>
      <c r="BH562" s="218">
        <f>IF(N562="sníž. přenesená",J562,0)</f>
        <v>0</v>
      </c>
      <c r="BI562" s="218">
        <f>IF(N562="nulová",J562,0)</f>
        <v>0</v>
      </c>
      <c r="BJ562" s="19" t="s">
        <v>79</v>
      </c>
      <c r="BK562" s="218">
        <f>ROUND(I562*H562,2)</f>
        <v>0</v>
      </c>
      <c r="BL562" s="19" t="s">
        <v>239</v>
      </c>
      <c r="BM562" s="217" t="s">
        <v>898</v>
      </c>
    </row>
    <row r="563" s="2" customFormat="1">
      <c r="A563" s="40"/>
      <c r="B563" s="41"/>
      <c r="C563" s="42"/>
      <c r="D563" s="219" t="s">
        <v>152</v>
      </c>
      <c r="E563" s="42"/>
      <c r="F563" s="220" t="s">
        <v>899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152</v>
      </c>
      <c r="AU563" s="19" t="s">
        <v>81</v>
      </c>
    </row>
    <row r="564" s="13" customFormat="1">
      <c r="A564" s="13"/>
      <c r="B564" s="224"/>
      <c r="C564" s="225"/>
      <c r="D564" s="226" t="s">
        <v>154</v>
      </c>
      <c r="E564" s="227" t="s">
        <v>19</v>
      </c>
      <c r="F564" s="228" t="s">
        <v>900</v>
      </c>
      <c r="G564" s="225"/>
      <c r="H564" s="229">
        <v>7.5999999999999996</v>
      </c>
      <c r="I564" s="230"/>
      <c r="J564" s="225"/>
      <c r="K564" s="225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154</v>
      </c>
      <c r="AU564" s="235" t="s">
        <v>81</v>
      </c>
      <c r="AV564" s="13" t="s">
        <v>81</v>
      </c>
      <c r="AW564" s="13" t="s">
        <v>33</v>
      </c>
      <c r="AX564" s="13" t="s">
        <v>72</v>
      </c>
      <c r="AY564" s="235" t="s">
        <v>143</v>
      </c>
    </row>
    <row r="565" s="13" customFormat="1">
      <c r="A565" s="13"/>
      <c r="B565" s="224"/>
      <c r="C565" s="225"/>
      <c r="D565" s="226" t="s">
        <v>154</v>
      </c>
      <c r="E565" s="227" t="s">
        <v>19</v>
      </c>
      <c r="F565" s="228" t="s">
        <v>901</v>
      </c>
      <c r="G565" s="225"/>
      <c r="H565" s="229">
        <v>4.5</v>
      </c>
      <c r="I565" s="230"/>
      <c r="J565" s="225"/>
      <c r="K565" s="225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154</v>
      </c>
      <c r="AU565" s="235" t="s">
        <v>81</v>
      </c>
      <c r="AV565" s="13" t="s">
        <v>81</v>
      </c>
      <c r="AW565" s="13" t="s">
        <v>33</v>
      </c>
      <c r="AX565" s="13" t="s">
        <v>72</v>
      </c>
      <c r="AY565" s="235" t="s">
        <v>143</v>
      </c>
    </row>
    <row r="566" s="2" customFormat="1" ht="16.5" customHeight="1">
      <c r="A566" s="40"/>
      <c r="B566" s="41"/>
      <c r="C566" s="206" t="s">
        <v>902</v>
      </c>
      <c r="D566" s="206" t="s">
        <v>145</v>
      </c>
      <c r="E566" s="207" t="s">
        <v>903</v>
      </c>
      <c r="F566" s="208" t="s">
        <v>904</v>
      </c>
      <c r="G566" s="209" t="s">
        <v>148</v>
      </c>
      <c r="H566" s="210">
        <v>7.1779999999999999</v>
      </c>
      <c r="I566" s="211"/>
      <c r="J566" s="212">
        <f>ROUND(I566*H566,2)</f>
        <v>0</v>
      </c>
      <c r="K566" s="208" t="s">
        <v>149</v>
      </c>
      <c r="L566" s="46"/>
      <c r="M566" s="213" t="s">
        <v>19</v>
      </c>
      <c r="N566" s="214" t="s">
        <v>43</v>
      </c>
      <c r="O566" s="86"/>
      <c r="P566" s="215">
        <f>O566*H566</f>
        <v>0</v>
      </c>
      <c r="Q566" s="215">
        <v>5.0000000000000002E-05</v>
      </c>
      <c r="R566" s="215">
        <f>Q566*H566</f>
        <v>0.0003589</v>
      </c>
      <c r="S566" s="215">
        <v>0</v>
      </c>
      <c r="T566" s="216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7" t="s">
        <v>239</v>
      </c>
      <c r="AT566" s="217" t="s">
        <v>145</v>
      </c>
      <c r="AU566" s="217" t="s">
        <v>81</v>
      </c>
      <c r="AY566" s="19" t="s">
        <v>143</v>
      </c>
      <c r="BE566" s="218">
        <f>IF(N566="základní",J566,0)</f>
        <v>0</v>
      </c>
      <c r="BF566" s="218">
        <f>IF(N566="snížená",J566,0)</f>
        <v>0</v>
      </c>
      <c r="BG566" s="218">
        <f>IF(N566="zákl. přenesená",J566,0)</f>
        <v>0</v>
      </c>
      <c r="BH566" s="218">
        <f>IF(N566="sníž. přenesená",J566,0)</f>
        <v>0</v>
      </c>
      <c r="BI566" s="218">
        <f>IF(N566="nulová",J566,0)</f>
        <v>0</v>
      </c>
      <c r="BJ566" s="19" t="s">
        <v>79</v>
      </c>
      <c r="BK566" s="218">
        <f>ROUND(I566*H566,2)</f>
        <v>0</v>
      </c>
      <c r="BL566" s="19" t="s">
        <v>239</v>
      </c>
      <c r="BM566" s="217" t="s">
        <v>905</v>
      </c>
    </row>
    <row r="567" s="2" customFormat="1">
      <c r="A567" s="40"/>
      <c r="B567" s="41"/>
      <c r="C567" s="42"/>
      <c r="D567" s="219" t="s">
        <v>152</v>
      </c>
      <c r="E567" s="42"/>
      <c r="F567" s="220" t="s">
        <v>906</v>
      </c>
      <c r="G567" s="42"/>
      <c r="H567" s="42"/>
      <c r="I567" s="221"/>
      <c r="J567" s="42"/>
      <c r="K567" s="42"/>
      <c r="L567" s="46"/>
      <c r="M567" s="222"/>
      <c r="N567" s="223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152</v>
      </c>
      <c r="AU567" s="19" t="s">
        <v>81</v>
      </c>
    </row>
    <row r="568" s="13" customFormat="1">
      <c r="A568" s="13"/>
      <c r="B568" s="224"/>
      <c r="C568" s="225"/>
      <c r="D568" s="226" t="s">
        <v>154</v>
      </c>
      <c r="E568" s="227" t="s">
        <v>19</v>
      </c>
      <c r="F568" s="228" t="s">
        <v>907</v>
      </c>
      <c r="G568" s="225"/>
      <c r="H568" s="229">
        <v>8.0960000000000001</v>
      </c>
      <c r="I568" s="230"/>
      <c r="J568" s="225"/>
      <c r="K568" s="225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154</v>
      </c>
      <c r="AU568" s="235" t="s">
        <v>81</v>
      </c>
      <c r="AV568" s="13" t="s">
        <v>81</v>
      </c>
      <c r="AW568" s="13" t="s">
        <v>33</v>
      </c>
      <c r="AX568" s="13" t="s">
        <v>72</v>
      </c>
      <c r="AY568" s="235" t="s">
        <v>143</v>
      </c>
    </row>
    <row r="569" s="13" customFormat="1">
      <c r="A569" s="13"/>
      <c r="B569" s="224"/>
      <c r="C569" s="225"/>
      <c r="D569" s="226" t="s">
        <v>154</v>
      </c>
      <c r="E569" s="227" t="s">
        <v>19</v>
      </c>
      <c r="F569" s="228" t="s">
        <v>908</v>
      </c>
      <c r="G569" s="225"/>
      <c r="H569" s="229">
        <v>-0.91800000000000004</v>
      </c>
      <c r="I569" s="230"/>
      <c r="J569" s="225"/>
      <c r="K569" s="225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154</v>
      </c>
      <c r="AU569" s="235" t="s">
        <v>81</v>
      </c>
      <c r="AV569" s="13" t="s">
        <v>81</v>
      </c>
      <c r="AW569" s="13" t="s">
        <v>33</v>
      </c>
      <c r="AX569" s="13" t="s">
        <v>72</v>
      </c>
      <c r="AY569" s="235" t="s">
        <v>143</v>
      </c>
    </row>
    <row r="570" s="2" customFormat="1" ht="16.5" customHeight="1">
      <c r="A570" s="40"/>
      <c r="B570" s="41"/>
      <c r="C570" s="246" t="s">
        <v>909</v>
      </c>
      <c r="D570" s="246" t="s">
        <v>311</v>
      </c>
      <c r="E570" s="247" t="s">
        <v>910</v>
      </c>
      <c r="F570" s="248" t="s">
        <v>911</v>
      </c>
      <c r="G570" s="249" t="s">
        <v>489</v>
      </c>
      <c r="H570" s="250">
        <v>5</v>
      </c>
      <c r="I570" s="251"/>
      <c r="J570" s="252">
        <f>ROUND(I570*H570,2)</f>
        <v>0</v>
      </c>
      <c r="K570" s="248" t="s">
        <v>149</v>
      </c>
      <c r="L570" s="253"/>
      <c r="M570" s="254" t="s">
        <v>19</v>
      </c>
      <c r="N570" s="255" t="s">
        <v>43</v>
      </c>
      <c r="O570" s="86"/>
      <c r="P570" s="215">
        <f>O570*H570</f>
        <v>0</v>
      </c>
      <c r="Q570" s="215">
        <v>0.032000000000000001</v>
      </c>
      <c r="R570" s="215">
        <f>Q570*H570</f>
        <v>0.16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349</v>
      </c>
      <c r="AT570" s="217" t="s">
        <v>311</v>
      </c>
      <c r="AU570" s="217" t="s">
        <v>81</v>
      </c>
      <c r="AY570" s="19" t="s">
        <v>143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79</v>
      </c>
      <c r="BK570" s="218">
        <f>ROUND(I570*H570,2)</f>
        <v>0</v>
      </c>
      <c r="BL570" s="19" t="s">
        <v>239</v>
      </c>
      <c r="BM570" s="217" t="s">
        <v>912</v>
      </c>
    </row>
    <row r="571" s="13" customFormat="1">
      <c r="A571" s="13"/>
      <c r="B571" s="224"/>
      <c r="C571" s="225"/>
      <c r="D571" s="226" t="s">
        <v>154</v>
      </c>
      <c r="E571" s="227" t="s">
        <v>19</v>
      </c>
      <c r="F571" s="228" t="s">
        <v>913</v>
      </c>
      <c r="G571" s="225"/>
      <c r="H571" s="229">
        <v>5</v>
      </c>
      <c r="I571" s="230"/>
      <c r="J571" s="225"/>
      <c r="K571" s="225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154</v>
      </c>
      <c r="AU571" s="235" t="s">
        <v>81</v>
      </c>
      <c r="AV571" s="13" t="s">
        <v>81</v>
      </c>
      <c r="AW571" s="13" t="s">
        <v>33</v>
      </c>
      <c r="AX571" s="13" t="s">
        <v>72</v>
      </c>
      <c r="AY571" s="235" t="s">
        <v>143</v>
      </c>
    </row>
    <row r="572" s="2" customFormat="1" ht="16.5" customHeight="1">
      <c r="A572" s="40"/>
      <c r="B572" s="41"/>
      <c r="C572" s="246" t="s">
        <v>914</v>
      </c>
      <c r="D572" s="246" t="s">
        <v>311</v>
      </c>
      <c r="E572" s="247" t="s">
        <v>915</v>
      </c>
      <c r="F572" s="248" t="s">
        <v>916</v>
      </c>
      <c r="G572" s="249" t="s">
        <v>489</v>
      </c>
      <c r="H572" s="250">
        <v>4</v>
      </c>
      <c r="I572" s="251"/>
      <c r="J572" s="252">
        <f>ROUND(I572*H572,2)</f>
        <v>0</v>
      </c>
      <c r="K572" s="248" t="s">
        <v>149</v>
      </c>
      <c r="L572" s="253"/>
      <c r="M572" s="254" t="s">
        <v>19</v>
      </c>
      <c r="N572" s="255" t="s">
        <v>43</v>
      </c>
      <c r="O572" s="86"/>
      <c r="P572" s="215">
        <f>O572*H572</f>
        <v>0</v>
      </c>
      <c r="Q572" s="215">
        <v>0.038399999999999997</v>
      </c>
      <c r="R572" s="215">
        <f>Q572*H572</f>
        <v>0.15359999999999999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349</v>
      </c>
      <c r="AT572" s="217" t="s">
        <v>311</v>
      </c>
      <c r="AU572" s="217" t="s">
        <v>81</v>
      </c>
      <c r="AY572" s="19" t="s">
        <v>143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79</v>
      </c>
      <c r="BK572" s="218">
        <f>ROUND(I572*H572,2)</f>
        <v>0</v>
      </c>
      <c r="BL572" s="19" t="s">
        <v>239</v>
      </c>
      <c r="BM572" s="217" t="s">
        <v>917</v>
      </c>
    </row>
    <row r="573" s="13" customFormat="1">
      <c r="A573" s="13"/>
      <c r="B573" s="224"/>
      <c r="C573" s="225"/>
      <c r="D573" s="226" t="s">
        <v>154</v>
      </c>
      <c r="E573" s="227" t="s">
        <v>19</v>
      </c>
      <c r="F573" s="228" t="s">
        <v>918</v>
      </c>
      <c r="G573" s="225"/>
      <c r="H573" s="229">
        <v>4</v>
      </c>
      <c r="I573" s="230"/>
      <c r="J573" s="225"/>
      <c r="K573" s="225"/>
      <c r="L573" s="231"/>
      <c r="M573" s="232"/>
      <c r="N573" s="233"/>
      <c r="O573" s="233"/>
      <c r="P573" s="233"/>
      <c r="Q573" s="233"/>
      <c r="R573" s="233"/>
      <c r="S573" s="233"/>
      <c r="T573" s="23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5" t="s">
        <v>154</v>
      </c>
      <c r="AU573" s="235" t="s">
        <v>81</v>
      </c>
      <c r="AV573" s="13" t="s">
        <v>81</v>
      </c>
      <c r="AW573" s="13" t="s">
        <v>33</v>
      </c>
      <c r="AX573" s="13" t="s">
        <v>72</v>
      </c>
      <c r="AY573" s="235" t="s">
        <v>143</v>
      </c>
    </row>
    <row r="574" s="2" customFormat="1" ht="24.15" customHeight="1">
      <c r="A574" s="40"/>
      <c r="B574" s="41"/>
      <c r="C574" s="206" t="s">
        <v>919</v>
      </c>
      <c r="D574" s="206" t="s">
        <v>145</v>
      </c>
      <c r="E574" s="207" t="s">
        <v>920</v>
      </c>
      <c r="F574" s="208" t="s">
        <v>921</v>
      </c>
      <c r="G574" s="209" t="s">
        <v>489</v>
      </c>
      <c r="H574" s="210">
        <v>2</v>
      </c>
      <c r="I574" s="211"/>
      <c r="J574" s="212">
        <f>ROUND(I574*H574,2)</f>
        <v>0</v>
      </c>
      <c r="K574" s="208" t="s">
        <v>149</v>
      </c>
      <c r="L574" s="46"/>
      <c r="M574" s="213" t="s">
        <v>19</v>
      </c>
      <c r="N574" s="214" t="s">
        <v>43</v>
      </c>
      <c r="O574" s="86"/>
      <c r="P574" s="215">
        <f>O574*H574</f>
        <v>0</v>
      </c>
      <c r="Q574" s="215">
        <v>0</v>
      </c>
      <c r="R574" s="215">
        <f>Q574*H574</f>
        <v>0</v>
      </c>
      <c r="S574" s="215">
        <v>0</v>
      </c>
      <c r="T574" s="216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239</v>
      </c>
      <c r="AT574" s="217" t="s">
        <v>145</v>
      </c>
      <c r="AU574" s="217" t="s">
        <v>81</v>
      </c>
      <c r="AY574" s="19" t="s">
        <v>143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79</v>
      </c>
      <c r="BK574" s="218">
        <f>ROUND(I574*H574,2)</f>
        <v>0</v>
      </c>
      <c r="BL574" s="19" t="s">
        <v>239</v>
      </c>
      <c r="BM574" s="217" t="s">
        <v>922</v>
      </c>
    </row>
    <row r="575" s="2" customFormat="1">
      <c r="A575" s="40"/>
      <c r="B575" s="41"/>
      <c r="C575" s="42"/>
      <c r="D575" s="219" t="s">
        <v>152</v>
      </c>
      <c r="E575" s="42"/>
      <c r="F575" s="220" t="s">
        <v>923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152</v>
      </c>
      <c r="AU575" s="19" t="s">
        <v>81</v>
      </c>
    </row>
    <row r="576" s="13" customFormat="1">
      <c r="A576" s="13"/>
      <c r="B576" s="224"/>
      <c r="C576" s="225"/>
      <c r="D576" s="226" t="s">
        <v>154</v>
      </c>
      <c r="E576" s="227" t="s">
        <v>19</v>
      </c>
      <c r="F576" s="228" t="s">
        <v>924</v>
      </c>
      <c r="G576" s="225"/>
      <c r="H576" s="229">
        <v>2</v>
      </c>
      <c r="I576" s="230"/>
      <c r="J576" s="225"/>
      <c r="K576" s="225"/>
      <c r="L576" s="231"/>
      <c r="M576" s="232"/>
      <c r="N576" s="233"/>
      <c r="O576" s="233"/>
      <c r="P576" s="233"/>
      <c r="Q576" s="233"/>
      <c r="R576" s="233"/>
      <c r="S576" s="233"/>
      <c r="T576" s="23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5" t="s">
        <v>154</v>
      </c>
      <c r="AU576" s="235" t="s">
        <v>81</v>
      </c>
      <c r="AV576" s="13" t="s">
        <v>81</v>
      </c>
      <c r="AW576" s="13" t="s">
        <v>33</v>
      </c>
      <c r="AX576" s="13" t="s">
        <v>72</v>
      </c>
      <c r="AY576" s="235" t="s">
        <v>143</v>
      </c>
    </row>
    <row r="577" s="2" customFormat="1" ht="24.15" customHeight="1">
      <c r="A577" s="40"/>
      <c r="B577" s="41"/>
      <c r="C577" s="206" t="s">
        <v>925</v>
      </c>
      <c r="D577" s="206" t="s">
        <v>145</v>
      </c>
      <c r="E577" s="207" t="s">
        <v>926</v>
      </c>
      <c r="F577" s="208" t="s">
        <v>927</v>
      </c>
      <c r="G577" s="209" t="s">
        <v>170</v>
      </c>
      <c r="H577" s="210">
        <v>7.46</v>
      </c>
      <c r="I577" s="211"/>
      <c r="J577" s="212">
        <f>ROUND(I577*H577,2)</f>
        <v>0</v>
      </c>
      <c r="K577" s="208" t="s">
        <v>149</v>
      </c>
      <c r="L577" s="46"/>
      <c r="M577" s="213" t="s">
        <v>19</v>
      </c>
      <c r="N577" s="214" t="s">
        <v>43</v>
      </c>
      <c r="O577" s="86"/>
      <c r="P577" s="215">
        <f>O577*H577</f>
        <v>0</v>
      </c>
      <c r="Q577" s="215">
        <v>0</v>
      </c>
      <c r="R577" s="215">
        <f>Q577*H577</f>
        <v>0</v>
      </c>
      <c r="S577" s="215">
        <v>0</v>
      </c>
      <c r="T577" s="216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7" t="s">
        <v>239</v>
      </c>
      <c r="AT577" s="217" t="s">
        <v>145</v>
      </c>
      <c r="AU577" s="217" t="s">
        <v>81</v>
      </c>
      <c r="AY577" s="19" t="s">
        <v>143</v>
      </c>
      <c r="BE577" s="218">
        <f>IF(N577="základní",J577,0)</f>
        <v>0</v>
      </c>
      <c r="BF577" s="218">
        <f>IF(N577="snížená",J577,0)</f>
        <v>0</v>
      </c>
      <c r="BG577" s="218">
        <f>IF(N577="zákl. přenesená",J577,0)</f>
        <v>0</v>
      </c>
      <c r="BH577" s="218">
        <f>IF(N577="sníž. přenesená",J577,0)</f>
        <v>0</v>
      </c>
      <c r="BI577" s="218">
        <f>IF(N577="nulová",J577,0)</f>
        <v>0</v>
      </c>
      <c r="BJ577" s="19" t="s">
        <v>79</v>
      </c>
      <c r="BK577" s="218">
        <f>ROUND(I577*H577,2)</f>
        <v>0</v>
      </c>
      <c r="BL577" s="19" t="s">
        <v>239</v>
      </c>
      <c r="BM577" s="217" t="s">
        <v>928</v>
      </c>
    </row>
    <row r="578" s="2" customFormat="1">
      <c r="A578" s="40"/>
      <c r="B578" s="41"/>
      <c r="C578" s="42"/>
      <c r="D578" s="219" t="s">
        <v>152</v>
      </c>
      <c r="E578" s="42"/>
      <c r="F578" s="220" t="s">
        <v>929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152</v>
      </c>
      <c r="AU578" s="19" t="s">
        <v>81</v>
      </c>
    </row>
    <row r="579" s="13" customFormat="1">
      <c r="A579" s="13"/>
      <c r="B579" s="224"/>
      <c r="C579" s="225"/>
      <c r="D579" s="226" t="s">
        <v>154</v>
      </c>
      <c r="E579" s="227" t="s">
        <v>19</v>
      </c>
      <c r="F579" s="228" t="s">
        <v>930</v>
      </c>
      <c r="G579" s="225"/>
      <c r="H579" s="229">
        <v>2</v>
      </c>
      <c r="I579" s="230"/>
      <c r="J579" s="225"/>
      <c r="K579" s="225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154</v>
      </c>
      <c r="AU579" s="235" t="s">
        <v>81</v>
      </c>
      <c r="AV579" s="13" t="s">
        <v>81</v>
      </c>
      <c r="AW579" s="13" t="s">
        <v>33</v>
      </c>
      <c r="AX579" s="13" t="s">
        <v>72</v>
      </c>
      <c r="AY579" s="235" t="s">
        <v>143</v>
      </c>
    </row>
    <row r="580" s="13" customFormat="1">
      <c r="A580" s="13"/>
      <c r="B580" s="224"/>
      <c r="C580" s="225"/>
      <c r="D580" s="226" t="s">
        <v>154</v>
      </c>
      <c r="E580" s="227" t="s">
        <v>19</v>
      </c>
      <c r="F580" s="228" t="s">
        <v>931</v>
      </c>
      <c r="G580" s="225"/>
      <c r="H580" s="229">
        <v>5.46</v>
      </c>
      <c r="I580" s="230"/>
      <c r="J580" s="225"/>
      <c r="K580" s="225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154</v>
      </c>
      <c r="AU580" s="235" t="s">
        <v>81</v>
      </c>
      <c r="AV580" s="13" t="s">
        <v>81</v>
      </c>
      <c r="AW580" s="13" t="s">
        <v>33</v>
      </c>
      <c r="AX580" s="13" t="s">
        <v>72</v>
      </c>
      <c r="AY580" s="235" t="s">
        <v>143</v>
      </c>
    </row>
    <row r="581" s="2" customFormat="1" ht="16.5" customHeight="1">
      <c r="A581" s="40"/>
      <c r="B581" s="41"/>
      <c r="C581" s="206" t="s">
        <v>932</v>
      </c>
      <c r="D581" s="206" t="s">
        <v>145</v>
      </c>
      <c r="E581" s="207" t="s">
        <v>933</v>
      </c>
      <c r="F581" s="208" t="s">
        <v>934</v>
      </c>
      <c r="G581" s="209" t="s">
        <v>935</v>
      </c>
      <c r="H581" s="210">
        <v>72.234999999999999</v>
      </c>
      <c r="I581" s="211"/>
      <c r="J581" s="212">
        <f>ROUND(I581*H581,2)</f>
        <v>0</v>
      </c>
      <c r="K581" s="208" t="s">
        <v>149</v>
      </c>
      <c r="L581" s="46"/>
      <c r="M581" s="213" t="s">
        <v>19</v>
      </c>
      <c r="N581" s="214" t="s">
        <v>43</v>
      </c>
      <c r="O581" s="86"/>
      <c r="P581" s="215">
        <f>O581*H581</f>
        <v>0</v>
      </c>
      <c r="Q581" s="215">
        <v>5.0000000000000002E-05</v>
      </c>
      <c r="R581" s="215">
        <f>Q581*H581</f>
        <v>0.0036117499999999999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239</v>
      </c>
      <c r="AT581" s="217" t="s">
        <v>145</v>
      </c>
      <c r="AU581" s="217" t="s">
        <v>81</v>
      </c>
      <c r="AY581" s="19" t="s">
        <v>143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79</v>
      </c>
      <c r="BK581" s="218">
        <f>ROUND(I581*H581,2)</f>
        <v>0</v>
      </c>
      <c r="BL581" s="19" t="s">
        <v>239</v>
      </c>
      <c r="BM581" s="217" t="s">
        <v>936</v>
      </c>
    </row>
    <row r="582" s="2" customFormat="1">
      <c r="A582" s="40"/>
      <c r="B582" s="41"/>
      <c r="C582" s="42"/>
      <c r="D582" s="219" t="s">
        <v>152</v>
      </c>
      <c r="E582" s="42"/>
      <c r="F582" s="220" t="s">
        <v>937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152</v>
      </c>
      <c r="AU582" s="19" t="s">
        <v>81</v>
      </c>
    </row>
    <row r="583" s="14" customFormat="1">
      <c r="A583" s="14"/>
      <c r="B583" s="236"/>
      <c r="C583" s="237"/>
      <c r="D583" s="226" t="s">
        <v>154</v>
      </c>
      <c r="E583" s="238" t="s">
        <v>19</v>
      </c>
      <c r="F583" s="239" t="s">
        <v>938</v>
      </c>
      <c r="G583" s="237"/>
      <c r="H583" s="238" t="s">
        <v>19</v>
      </c>
      <c r="I583" s="240"/>
      <c r="J583" s="237"/>
      <c r="K583" s="237"/>
      <c r="L583" s="241"/>
      <c r="M583" s="242"/>
      <c r="N583" s="243"/>
      <c r="O583" s="243"/>
      <c r="P583" s="243"/>
      <c r="Q583" s="243"/>
      <c r="R583" s="243"/>
      <c r="S583" s="243"/>
      <c r="T583" s="24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5" t="s">
        <v>154</v>
      </c>
      <c r="AU583" s="245" t="s">
        <v>81</v>
      </c>
      <c r="AV583" s="14" t="s">
        <v>79</v>
      </c>
      <c r="AW583" s="14" t="s">
        <v>33</v>
      </c>
      <c r="AX583" s="14" t="s">
        <v>72</v>
      </c>
      <c r="AY583" s="245" t="s">
        <v>143</v>
      </c>
    </row>
    <row r="584" s="13" customFormat="1">
      <c r="A584" s="13"/>
      <c r="B584" s="224"/>
      <c r="C584" s="225"/>
      <c r="D584" s="226" t="s">
        <v>154</v>
      </c>
      <c r="E584" s="227" t="s">
        <v>19</v>
      </c>
      <c r="F584" s="228" t="s">
        <v>939</v>
      </c>
      <c r="G584" s="225"/>
      <c r="H584" s="229">
        <v>72.234999999999999</v>
      </c>
      <c r="I584" s="230"/>
      <c r="J584" s="225"/>
      <c r="K584" s="225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154</v>
      </c>
      <c r="AU584" s="235" t="s">
        <v>81</v>
      </c>
      <c r="AV584" s="13" t="s">
        <v>81</v>
      </c>
      <c r="AW584" s="13" t="s">
        <v>33</v>
      </c>
      <c r="AX584" s="13" t="s">
        <v>72</v>
      </c>
      <c r="AY584" s="235" t="s">
        <v>143</v>
      </c>
    </row>
    <row r="585" s="2" customFormat="1" ht="16.5" customHeight="1">
      <c r="A585" s="40"/>
      <c r="B585" s="41"/>
      <c r="C585" s="246" t="s">
        <v>940</v>
      </c>
      <c r="D585" s="246" t="s">
        <v>311</v>
      </c>
      <c r="E585" s="247" t="s">
        <v>941</v>
      </c>
      <c r="F585" s="248" t="s">
        <v>942</v>
      </c>
      <c r="G585" s="249" t="s">
        <v>935</v>
      </c>
      <c r="H585" s="250">
        <v>78.013999999999996</v>
      </c>
      <c r="I585" s="251"/>
      <c r="J585" s="252">
        <f>ROUND(I585*H585,2)</f>
        <v>0</v>
      </c>
      <c r="K585" s="248" t="s">
        <v>19</v>
      </c>
      <c r="L585" s="253"/>
      <c r="M585" s="254" t="s">
        <v>19</v>
      </c>
      <c r="N585" s="255" t="s">
        <v>43</v>
      </c>
      <c r="O585" s="86"/>
      <c r="P585" s="215">
        <f>O585*H585</f>
        <v>0</v>
      </c>
      <c r="Q585" s="215">
        <v>0.001</v>
      </c>
      <c r="R585" s="215">
        <f>Q585*H585</f>
        <v>0.078014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349</v>
      </c>
      <c r="AT585" s="217" t="s">
        <v>311</v>
      </c>
      <c r="AU585" s="217" t="s">
        <v>81</v>
      </c>
      <c r="AY585" s="19" t="s">
        <v>143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79</v>
      </c>
      <c r="BK585" s="218">
        <f>ROUND(I585*H585,2)</f>
        <v>0</v>
      </c>
      <c r="BL585" s="19" t="s">
        <v>239</v>
      </c>
      <c r="BM585" s="217" t="s">
        <v>943</v>
      </c>
    </row>
    <row r="586" s="14" customFormat="1">
      <c r="A586" s="14"/>
      <c r="B586" s="236"/>
      <c r="C586" s="237"/>
      <c r="D586" s="226" t="s">
        <v>154</v>
      </c>
      <c r="E586" s="238" t="s">
        <v>19</v>
      </c>
      <c r="F586" s="239" t="s">
        <v>938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5" t="s">
        <v>154</v>
      </c>
      <c r="AU586" s="245" t="s">
        <v>81</v>
      </c>
      <c r="AV586" s="14" t="s">
        <v>79</v>
      </c>
      <c r="AW586" s="14" t="s">
        <v>33</v>
      </c>
      <c r="AX586" s="14" t="s">
        <v>72</v>
      </c>
      <c r="AY586" s="245" t="s">
        <v>143</v>
      </c>
    </row>
    <row r="587" s="13" customFormat="1">
      <c r="A587" s="13"/>
      <c r="B587" s="224"/>
      <c r="C587" s="225"/>
      <c r="D587" s="226" t="s">
        <v>154</v>
      </c>
      <c r="E587" s="227" t="s">
        <v>19</v>
      </c>
      <c r="F587" s="228" t="s">
        <v>939</v>
      </c>
      <c r="G587" s="225"/>
      <c r="H587" s="229">
        <v>72.234999999999999</v>
      </c>
      <c r="I587" s="230"/>
      <c r="J587" s="225"/>
      <c r="K587" s="225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154</v>
      </c>
      <c r="AU587" s="235" t="s">
        <v>81</v>
      </c>
      <c r="AV587" s="13" t="s">
        <v>81</v>
      </c>
      <c r="AW587" s="13" t="s">
        <v>33</v>
      </c>
      <c r="AX587" s="13" t="s">
        <v>72</v>
      </c>
      <c r="AY587" s="235" t="s">
        <v>143</v>
      </c>
    </row>
    <row r="588" s="13" customFormat="1">
      <c r="A588" s="13"/>
      <c r="B588" s="224"/>
      <c r="C588" s="225"/>
      <c r="D588" s="226" t="s">
        <v>154</v>
      </c>
      <c r="E588" s="225"/>
      <c r="F588" s="228" t="s">
        <v>944</v>
      </c>
      <c r="G588" s="225"/>
      <c r="H588" s="229">
        <v>78.013999999999996</v>
      </c>
      <c r="I588" s="230"/>
      <c r="J588" s="225"/>
      <c r="K588" s="225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154</v>
      </c>
      <c r="AU588" s="235" t="s">
        <v>81</v>
      </c>
      <c r="AV588" s="13" t="s">
        <v>81</v>
      </c>
      <c r="AW588" s="13" t="s">
        <v>4</v>
      </c>
      <c r="AX588" s="13" t="s">
        <v>79</v>
      </c>
      <c r="AY588" s="235" t="s">
        <v>143</v>
      </c>
    </row>
    <row r="589" s="2" customFormat="1" ht="24.15" customHeight="1">
      <c r="A589" s="40"/>
      <c r="B589" s="41"/>
      <c r="C589" s="206" t="s">
        <v>945</v>
      </c>
      <c r="D589" s="206" t="s">
        <v>145</v>
      </c>
      <c r="E589" s="207" t="s">
        <v>946</v>
      </c>
      <c r="F589" s="208" t="s">
        <v>947</v>
      </c>
      <c r="G589" s="209" t="s">
        <v>292</v>
      </c>
      <c r="H589" s="210">
        <v>0.39600000000000002</v>
      </c>
      <c r="I589" s="211"/>
      <c r="J589" s="212">
        <f>ROUND(I589*H589,2)</f>
        <v>0</v>
      </c>
      <c r="K589" s="208" t="s">
        <v>149</v>
      </c>
      <c r="L589" s="46"/>
      <c r="M589" s="213" t="s">
        <v>19</v>
      </c>
      <c r="N589" s="214" t="s">
        <v>43</v>
      </c>
      <c r="O589" s="86"/>
      <c r="P589" s="215">
        <f>O589*H589</f>
        <v>0</v>
      </c>
      <c r="Q589" s="215">
        <v>0</v>
      </c>
      <c r="R589" s="215">
        <f>Q589*H589</f>
        <v>0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239</v>
      </c>
      <c r="AT589" s="217" t="s">
        <v>145</v>
      </c>
      <c r="AU589" s="217" t="s">
        <v>81</v>
      </c>
      <c r="AY589" s="19" t="s">
        <v>143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79</v>
      </c>
      <c r="BK589" s="218">
        <f>ROUND(I589*H589,2)</f>
        <v>0</v>
      </c>
      <c r="BL589" s="19" t="s">
        <v>239</v>
      </c>
      <c r="BM589" s="217" t="s">
        <v>948</v>
      </c>
    </row>
    <row r="590" s="2" customFormat="1">
      <c r="A590" s="40"/>
      <c r="B590" s="41"/>
      <c r="C590" s="42"/>
      <c r="D590" s="219" t="s">
        <v>152</v>
      </c>
      <c r="E590" s="42"/>
      <c r="F590" s="220" t="s">
        <v>949</v>
      </c>
      <c r="G590" s="42"/>
      <c r="H590" s="42"/>
      <c r="I590" s="221"/>
      <c r="J590" s="42"/>
      <c r="K590" s="42"/>
      <c r="L590" s="46"/>
      <c r="M590" s="222"/>
      <c r="N590" s="223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152</v>
      </c>
      <c r="AU590" s="19" t="s">
        <v>81</v>
      </c>
    </row>
    <row r="591" s="12" customFormat="1" ht="22.8" customHeight="1">
      <c r="A591" s="12"/>
      <c r="B591" s="190"/>
      <c r="C591" s="191"/>
      <c r="D591" s="192" t="s">
        <v>71</v>
      </c>
      <c r="E591" s="204" t="s">
        <v>950</v>
      </c>
      <c r="F591" s="204" t="s">
        <v>951</v>
      </c>
      <c r="G591" s="191"/>
      <c r="H591" s="191"/>
      <c r="I591" s="194"/>
      <c r="J591" s="205">
        <f>BK591</f>
        <v>0</v>
      </c>
      <c r="K591" s="191"/>
      <c r="L591" s="196"/>
      <c r="M591" s="197"/>
      <c r="N591" s="198"/>
      <c r="O591" s="198"/>
      <c r="P591" s="199">
        <f>SUM(P592:P598)</f>
        <v>0</v>
      </c>
      <c r="Q591" s="198"/>
      <c r="R591" s="199">
        <f>SUM(R592:R598)</f>
        <v>0</v>
      </c>
      <c r="S591" s="198"/>
      <c r="T591" s="200">
        <f>SUM(T592:T598)</f>
        <v>2.6768129999999997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01" t="s">
        <v>81</v>
      </c>
      <c r="AT591" s="202" t="s">
        <v>71</v>
      </c>
      <c r="AU591" s="202" t="s">
        <v>79</v>
      </c>
      <c r="AY591" s="201" t="s">
        <v>143</v>
      </c>
      <c r="BK591" s="203">
        <f>SUM(BK592:BK598)</f>
        <v>0</v>
      </c>
    </row>
    <row r="592" s="2" customFormat="1" ht="21.75" customHeight="1">
      <c r="A592" s="40"/>
      <c r="B592" s="41"/>
      <c r="C592" s="206" t="s">
        <v>952</v>
      </c>
      <c r="D592" s="206" t="s">
        <v>145</v>
      </c>
      <c r="E592" s="207" t="s">
        <v>953</v>
      </c>
      <c r="F592" s="208" t="s">
        <v>954</v>
      </c>
      <c r="G592" s="209" t="s">
        <v>148</v>
      </c>
      <c r="H592" s="210">
        <v>13.747</v>
      </c>
      <c r="I592" s="211"/>
      <c r="J592" s="212">
        <f>ROUND(I592*H592,2)</f>
        <v>0</v>
      </c>
      <c r="K592" s="208" t="s">
        <v>149</v>
      </c>
      <c r="L592" s="46"/>
      <c r="M592" s="213" t="s">
        <v>19</v>
      </c>
      <c r="N592" s="214" t="s">
        <v>43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0.123</v>
      </c>
      <c r="T592" s="216">
        <f>S592*H592</f>
        <v>1.6908809999999999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239</v>
      </c>
      <c r="AT592" s="217" t="s">
        <v>145</v>
      </c>
      <c r="AU592" s="217" t="s">
        <v>81</v>
      </c>
      <c r="AY592" s="19" t="s">
        <v>143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79</v>
      </c>
      <c r="BK592" s="218">
        <f>ROUND(I592*H592,2)</f>
        <v>0</v>
      </c>
      <c r="BL592" s="19" t="s">
        <v>239</v>
      </c>
      <c r="BM592" s="217" t="s">
        <v>955</v>
      </c>
    </row>
    <row r="593" s="2" customFormat="1">
      <c r="A593" s="40"/>
      <c r="B593" s="41"/>
      <c r="C593" s="42"/>
      <c r="D593" s="219" t="s">
        <v>152</v>
      </c>
      <c r="E593" s="42"/>
      <c r="F593" s="220" t="s">
        <v>956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152</v>
      </c>
      <c r="AU593" s="19" t="s">
        <v>81</v>
      </c>
    </row>
    <row r="594" s="14" customFormat="1">
      <c r="A594" s="14"/>
      <c r="B594" s="236"/>
      <c r="C594" s="237"/>
      <c r="D594" s="226" t="s">
        <v>154</v>
      </c>
      <c r="E594" s="238" t="s">
        <v>19</v>
      </c>
      <c r="F594" s="239" t="s">
        <v>957</v>
      </c>
      <c r="G594" s="237"/>
      <c r="H594" s="238" t="s">
        <v>19</v>
      </c>
      <c r="I594" s="240"/>
      <c r="J594" s="237"/>
      <c r="K594" s="237"/>
      <c r="L594" s="241"/>
      <c r="M594" s="242"/>
      <c r="N594" s="243"/>
      <c r="O594" s="243"/>
      <c r="P594" s="243"/>
      <c r="Q594" s="243"/>
      <c r="R594" s="243"/>
      <c r="S594" s="243"/>
      <c r="T594" s="24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5" t="s">
        <v>154</v>
      </c>
      <c r="AU594" s="245" t="s">
        <v>81</v>
      </c>
      <c r="AV594" s="14" t="s">
        <v>79</v>
      </c>
      <c r="AW594" s="14" t="s">
        <v>33</v>
      </c>
      <c r="AX594" s="14" t="s">
        <v>72</v>
      </c>
      <c r="AY594" s="245" t="s">
        <v>143</v>
      </c>
    </row>
    <row r="595" s="13" customFormat="1">
      <c r="A595" s="13"/>
      <c r="B595" s="224"/>
      <c r="C595" s="225"/>
      <c r="D595" s="226" t="s">
        <v>154</v>
      </c>
      <c r="E595" s="227" t="s">
        <v>19</v>
      </c>
      <c r="F595" s="228" t="s">
        <v>958</v>
      </c>
      <c r="G595" s="225"/>
      <c r="H595" s="229">
        <v>13.747</v>
      </c>
      <c r="I595" s="230"/>
      <c r="J595" s="225"/>
      <c r="K595" s="225"/>
      <c r="L595" s="231"/>
      <c r="M595" s="232"/>
      <c r="N595" s="233"/>
      <c r="O595" s="233"/>
      <c r="P595" s="233"/>
      <c r="Q595" s="233"/>
      <c r="R595" s="233"/>
      <c r="S595" s="233"/>
      <c r="T595" s="23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5" t="s">
        <v>154</v>
      </c>
      <c r="AU595" s="235" t="s">
        <v>81</v>
      </c>
      <c r="AV595" s="13" t="s">
        <v>81</v>
      </c>
      <c r="AW595" s="13" t="s">
        <v>33</v>
      </c>
      <c r="AX595" s="13" t="s">
        <v>72</v>
      </c>
      <c r="AY595" s="235" t="s">
        <v>143</v>
      </c>
    </row>
    <row r="596" s="2" customFormat="1" ht="21.75" customHeight="1">
      <c r="A596" s="40"/>
      <c r="B596" s="41"/>
      <c r="C596" s="206" t="s">
        <v>959</v>
      </c>
      <c r="D596" s="206" t="s">
        <v>145</v>
      </c>
      <c r="E596" s="207" t="s">
        <v>960</v>
      </c>
      <c r="F596" s="208" t="s">
        <v>961</v>
      </c>
      <c r="G596" s="209" t="s">
        <v>148</v>
      </c>
      <c r="H596" s="210">
        <v>6.444</v>
      </c>
      <c r="I596" s="211"/>
      <c r="J596" s="212">
        <f>ROUND(I596*H596,2)</f>
        <v>0</v>
      </c>
      <c r="K596" s="208" t="s">
        <v>149</v>
      </c>
      <c r="L596" s="46"/>
      <c r="M596" s="213" t="s">
        <v>19</v>
      </c>
      <c r="N596" s="214" t="s">
        <v>43</v>
      </c>
      <c r="O596" s="86"/>
      <c r="P596" s="215">
        <f>O596*H596</f>
        <v>0</v>
      </c>
      <c r="Q596" s="215">
        <v>0</v>
      </c>
      <c r="R596" s="215">
        <f>Q596*H596</f>
        <v>0</v>
      </c>
      <c r="S596" s="215">
        <v>0.153</v>
      </c>
      <c r="T596" s="216">
        <f>S596*H596</f>
        <v>0.98593199999999992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7" t="s">
        <v>239</v>
      </c>
      <c r="AT596" s="217" t="s">
        <v>145</v>
      </c>
      <c r="AU596" s="217" t="s">
        <v>81</v>
      </c>
      <c r="AY596" s="19" t="s">
        <v>143</v>
      </c>
      <c r="BE596" s="218">
        <f>IF(N596="základní",J596,0)</f>
        <v>0</v>
      </c>
      <c r="BF596" s="218">
        <f>IF(N596="snížená",J596,0)</f>
        <v>0</v>
      </c>
      <c r="BG596" s="218">
        <f>IF(N596="zákl. přenesená",J596,0)</f>
        <v>0</v>
      </c>
      <c r="BH596" s="218">
        <f>IF(N596="sníž. přenesená",J596,0)</f>
        <v>0</v>
      </c>
      <c r="BI596" s="218">
        <f>IF(N596="nulová",J596,0)</f>
        <v>0</v>
      </c>
      <c r="BJ596" s="19" t="s">
        <v>79</v>
      </c>
      <c r="BK596" s="218">
        <f>ROUND(I596*H596,2)</f>
        <v>0</v>
      </c>
      <c r="BL596" s="19" t="s">
        <v>239</v>
      </c>
      <c r="BM596" s="217" t="s">
        <v>962</v>
      </c>
    </row>
    <row r="597" s="2" customFormat="1">
      <c r="A597" s="40"/>
      <c r="B597" s="41"/>
      <c r="C597" s="42"/>
      <c r="D597" s="219" t="s">
        <v>152</v>
      </c>
      <c r="E597" s="42"/>
      <c r="F597" s="220" t="s">
        <v>963</v>
      </c>
      <c r="G597" s="42"/>
      <c r="H597" s="42"/>
      <c r="I597" s="221"/>
      <c r="J597" s="42"/>
      <c r="K597" s="42"/>
      <c r="L597" s="46"/>
      <c r="M597" s="222"/>
      <c r="N597" s="223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152</v>
      </c>
      <c r="AU597" s="19" t="s">
        <v>81</v>
      </c>
    </row>
    <row r="598" s="13" customFormat="1">
      <c r="A598" s="13"/>
      <c r="B598" s="224"/>
      <c r="C598" s="225"/>
      <c r="D598" s="226" t="s">
        <v>154</v>
      </c>
      <c r="E598" s="227" t="s">
        <v>19</v>
      </c>
      <c r="F598" s="228" t="s">
        <v>964</v>
      </c>
      <c r="G598" s="225"/>
      <c r="H598" s="229">
        <v>6.444</v>
      </c>
      <c r="I598" s="230"/>
      <c r="J598" s="225"/>
      <c r="K598" s="225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154</v>
      </c>
      <c r="AU598" s="235" t="s">
        <v>81</v>
      </c>
      <c r="AV598" s="13" t="s">
        <v>81</v>
      </c>
      <c r="AW598" s="13" t="s">
        <v>33</v>
      </c>
      <c r="AX598" s="13" t="s">
        <v>72</v>
      </c>
      <c r="AY598" s="235" t="s">
        <v>143</v>
      </c>
    </row>
    <row r="599" s="12" customFormat="1" ht="22.8" customHeight="1">
      <c r="A599" s="12"/>
      <c r="B599" s="190"/>
      <c r="C599" s="191"/>
      <c r="D599" s="192" t="s">
        <v>71</v>
      </c>
      <c r="E599" s="204" t="s">
        <v>965</v>
      </c>
      <c r="F599" s="204" t="s">
        <v>966</v>
      </c>
      <c r="G599" s="191"/>
      <c r="H599" s="191"/>
      <c r="I599" s="194"/>
      <c r="J599" s="205">
        <f>BK599</f>
        <v>0</v>
      </c>
      <c r="K599" s="191"/>
      <c r="L599" s="196"/>
      <c r="M599" s="197"/>
      <c r="N599" s="198"/>
      <c r="O599" s="198"/>
      <c r="P599" s="199">
        <f>SUM(P600:P607)</f>
        <v>0</v>
      </c>
      <c r="Q599" s="198"/>
      <c r="R599" s="199">
        <f>SUM(R600:R607)</f>
        <v>0</v>
      </c>
      <c r="S599" s="198"/>
      <c r="T599" s="200">
        <f>SUM(T600:T607)</f>
        <v>0.79496999999999995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01" t="s">
        <v>81</v>
      </c>
      <c r="AT599" s="202" t="s">
        <v>71</v>
      </c>
      <c r="AU599" s="202" t="s">
        <v>79</v>
      </c>
      <c r="AY599" s="201" t="s">
        <v>143</v>
      </c>
      <c r="BK599" s="203">
        <f>SUM(BK600:BK607)</f>
        <v>0</v>
      </c>
    </row>
    <row r="600" s="2" customFormat="1" ht="16.5" customHeight="1">
      <c r="A600" s="40"/>
      <c r="B600" s="41"/>
      <c r="C600" s="206" t="s">
        <v>967</v>
      </c>
      <c r="D600" s="206" t="s">
        <v>145</v>
      </c>
      <c r="E600" s="207" t="s">
        <v>968</v>
      </c>
      <c r="F600" s="208" t="s">
        <v>969</v>
      </c>
      <c r="G600" s="209" t="s">
        <v>148</v>
      </c>
      <c r="H600" s="210">
        <v>4.8399999999999999</v>
      </c>
      <c r="I600" s="211"/>
      <c r="J600" s="212">
        <f>ROUND(I600*H600,2)</f>
        <v>0</v>
      </c>
      <c r="K600" s="208" t="s">
        <v>149</v>
      </c>
      <c r="L600" s="46"/>
      <c r="M600" s="213" t="s">
        <v>19</v>
      </c>
      <c r="N600" s="214" t="s">
        <v>43</v>
      </c>
      <c r="O600" s="86"/>
      <c r="P600" s="215">
        <f>O600*H600</f>
        <v>0</v>
      </c>
      <c r="Q600" s="215">
        <v>0</v>
      </c>
      <c r="R600" s="215">
        <f>Q600*H600</f>
        <v>0</v>
      </c>
      <c r="S600" s="215">
        <v>0.092999999999999999</v>
      </c>
      <c r="T600" s="216">
        <f>S600*H600</f>
        <v>0.45011999999999996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17" t="s">
        <v>239</v>
      </c>
      <c r="AT600" s="217" t="s">
        <v>145</v>
      </c>
      <c r="AU600" s="217" t="s">
        <v>81</v>
      </c>
      <c r="AY600" s="19" t="s">
        <v>143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79</v>
      </c>
      <c r="BK600" s="218">
        <f>ROUND(I600*H600,2)</f>
        <v>0</v>
      </c>
      <c r="BL600" s="19" t="s">
        <v>239</v>
      </c>
      <c r="BM600" s="217" t="s">
        <v>970</v>
      </c>
    </row>
    <row r="601" s="2" customFormat="1">
      <c r="A601" s="40"/>
      <c r="B601" s="41"/>
      <c r="C601" s="42"/>
      <c r="D601" s="219" t="s">
        <v>152</v>
      </c>
      <c r="E601" s="42"/>
      <c r="F601" s="220" t="s">
        <v>971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152</v>
      </c>
      <c r="AU601" s="19" t="s">
        <v>81</v>
      </c>
    </row>
    <row r="602" s="13" customFormat="1">
      <c r="A602" s="13"/>
      <c r="B602" s="224"/>
      <c r="C602" s="225"/>
      <c r="D602" s="226" t="s">
        <v>154</v>
      </c>
      <c r="E602" s="227" t="s">
        <v>19</v>
      </c>
      <c r="F602" s="228" t="s">
        <v>972</v>
      </c>
      <c r="G602" s="225"/>
      <c r="H602" s="229">
        <v>3.04</v>
      </c>
      <c r="I602" s="230"/>
      <c r="J602" s="225"/>
      <c r="K602" s="225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154</v>
      </c>
      <c r="AU602" s="235" t="s">
        <v>81</v>
      </c>
      <c r="AV602" s="13" t="s">
        <v>81</v>
      </c>
      <c r="AW602" s="13" t="s">
        <v>33</v>
      </c>
      <c r="AX602" s="13" t="s">
        <v>72</v>
      </c>
      <c r="AY602" s="235" t="s">
        <v>143</v>
      </c>
    </row>
    <row r="603" s="13" customFormat="1">
      <c r="A603" s="13"/>
      <c r="B603" s="224"/>
      <c r="C603" s="225"/>
      <c r="D603" s="226" t="s">
        <v>154</v>
      </c>
      <c r="E603" s="227" t="s">
        <v>19</v>
      </c>
      <c r="F603" s="228" t="s">
        <v>973</v>
      </c>
      <c r="G603" s="225"/>
      <c r="H603" s="229">
        <v>1.8</v>
      </c>
      <c r="I603" s="230"/>
      <c r="J603" s="225"/>
      <c r="K603" s="225"/>
      <c r="L603" s="231"/>
      <c r="M603" s="232"/>
      <c r="N603" s="233"/>
      <c r="O603" s="233"/>
      <c r="P603" s="233"/>
      <c r="Q603" s="233"/>
      <c r="R603" s="233"/>
      <c r="S603" s="233"/>
      <c r="T603" s="23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5" t="s">
        <v>154</v>
      </c>
      <c r="AU603" s="235" t="s">
        <v>81</v>
      </c>
      <c r="AV603" s="13" t="s">
        <v>81</v>
      </c>
      <c r="AW603" s="13" t="s">
        <v>33</v>
      </c>
      <c r="AX603" s="13" t="s">
        <v>72</v>
      </c>
      <c r="AY603" s="235" t="s">
        <v>143</v>
      </c>
    </row>
    <row r="604" s="2" customFormat="1" ht="16.5" customHeight="1">
      <c r="A604" s="40"/>
      <c r="B604" s="41"/>
      <c r="C604" s="206" t="s">
        <v>974</v>
      </c>
      <c r="D604" s="206" t="s">
        <v>145</v>
      </c>
      <c r="E604" s="207" t="s">
        <v>975</v>
      </c>
      <c r="F604" s="208" t="s">
        <v>976</v>
      </c>
      <c r="G604" s="209" t="s">
        <v>148</v>
      </c>
      <c r="H604" s="210">
        <v>3.6299999999999999</v>
      </c>
      <c r="I604" s="211"/>
      <c r="J604" s="212">
        <f>ROUND(I604*H604,2)</f>
        <v>0</v>
      </c>
      <c r="K604" s="208" t="s">
        <v>149</v>
      </c>
      <c r="L604" s="46"/>
      <c r="M604" s="213" t="s">
        <v>19</v>
      </c>
      <c r="N604" s="214" t="s">
        <v>43</v>
      </c>
      <c r="O604" s="86"/>
      <c r="P604" s="215">
        <f>O604*H604</f>
        <v>0</v>
      </c>
      <c r="Q604" s="215">
        <v>0</v>
      </c>
      <c r="R604" s="215">
        <f>Q604*H604</f>
        <v>0</v>
      </c>
      <c r="S604" s="215">
        <v>0.095000000000000001</v>
      </c>
      <c r="T604" s="216">
        <f>S604*H604</f>
        <v>0.34484999999999999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239</v>
      </c>
      <c r="AT604" s="217" t="s">
        <v>145</v>
      </c>
      <c r="AU604" s="217" t="s">
        <v>81</v>
      </c>
      <c r="AY604" s="19" t="s">
        <v>143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79</v>
      </c>
      <c r="BK604" s="218">
        <f>ROUND(I604*H604,2)</f>
        <v>0</v>
      </c>
      <c r="BL604" s="19" t="s">
        <v>239</v>
      </c>
      <c r="BM604" s="217" t="s">
        <v>977</v>
      </c>
    </row>
    <row r="605" s="2" customFormat="1">
      <c r="A605" s="40"/>
      <c r="B605" s="41"/>
      <c r="C605" s="42"/>
      <c r="D605" s="219" t="s">
        <v>152</v>
      </c>
      <c r="E605" s="42"/>
      <c r="F605" s="220" t="s">
        <v>978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152</v>
      </c>
      <c r="AU605" s="19" t="s">
        <v>81</v>
      </c>
    </row>
    <row r="606" s="13" customFormat="1">
      <c r="A606" s="13"/>
      <c r="B606" s="224"/>
      <c r="C606" s="225"/>
      <c r="D606" s="226" t="s">
        <v>154</v>
      </c>
      <c r="E606" s="227" t="s">
        <v>19</v>
      </c>
      <c r="F606" s="228" t="s">
        <v>979</v>
      </c>
      <c r="G606" s="225"/>
      <c r="H606" s="229">
        <v>2.2799999999999998</v>
      </c>
      <c r="I606" s="230"/>
      <c r="J606" s="225"/>
      <c r="K606" s="225"/>
      <c r="L606" s="231"/>
      <c r="M606" s="232"/>
      <c r="N606" s="233"/>
      <c r="O606" s="233"/>
      <c r="P606" s="233"/>
      <c r="Q606" s="233"/>
      <c r="R606" s="233"/>
      <c r="S606" s="233"/>
      <c r="T606" s="23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5" t="s">
        <v>154</v>
      </c>
      <c r="AU606" s="235" t="s">
        <v>81</v>
      </c>
      <c r="AV606" s="13" t="s">
        <v>81</v>
      </c>
      <c r="AW606" s="13" t="s">
        <v>33</v>
      </c>
      <c r="AX606" s="13" t="s">
        <v>72</v>
      </c>
      <c r="AY606" s="235" t="s">
        <v>143</v>
      </c>
    </row>
    <row r="607" s="13" customFormat="1">
      <c r="A607" s="13"/>
      <c r="B607" s="224"/>
      <c r="C607" s="225"/>
      <c r="D607" s="226" t="s">
        <v>154</v>
      </c>
      <c r="E607" s="227" t="s">
        <v>19</v>
      </c>
      <c r="F607" s="228" t="s">
        <v>980</v>
      </c>
      <c r="G607" s="225"/>
      <c r="H607" s="229">
        <v>1.3500000000000001</v>
      </c>
      <c r="I607" s="230"/>
      <c r="J607" s="225"/>
      <c r="K607" s="225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154</v>
      </c>
      <c r="AU607" s="235" t="s">
        <v>81</v>
      </c>
      <c r="AV607" s="13" t="s">
        <v>81</v>
      </c>
      <c r="AW607" s="13" t="s">
        <v>33</v>
      </c>
      <c r="AX607" s="13" t="s">
        <v>72</v>
      </c>
      <c r="AY607" s="235" t="s">
        <v>143</v>
      </c>
    </row>
    <row r="608" s="12" customFormat="1" ht="22.8" customHeight="1">
      <c r="A608" s="12"/>
      <c r="B608" s="190"/>
      <c r="C608" s="191"/>
      <c r="D608" s="192" t="s">
        <v>71</v>
      </c>
      <c r="E608" s="204" t="s">
        <v>981</v>
      </c>
      <c r="F608" s="204" t="s">
        <v>982</v>
      </c>
      <c r="G608" s="191"/>
      <c r="H608" s="191"/>
      <c r="I608" s="194"/>
      <c r="J608" s="205">
        <f>BK608</f>
        <v>0</v>
      </c>
      <c r="K608" s="191"/>
      <c r="L608" s="196"/>
      <c r="M608" s="197"/>
      <c r="N608" s="198"/>
      <c r="O608" s="198"/>
      <c r="P608" s="199">
        <f>SUM(P609:P614)</f>
        <v>0</v>
      </c>
      <c r="Q608" s="198"/>
      <c r="R608" s="199">
        <f>SUM(R609:R614)</f>
        <v>0.00136848</v>
      </c>
      <c r="S608" s="198"/>
      <c r="T608" s="200">
        <f>SUM(T609:T614)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01" t="s">
        <v>81</v>
      </c>
      <c r="AT608" s="202" t="s">
        <v>71</v>
      </c>
      <c r="AU608" s="202" t="s">
        <v>79</v>
      </c>
      <c r="AY608" s="201" t="s">
        <v>143</v>
      </c>
      <c r="BK608" s="203">
        <f>SUM(BK609:BK614)</f>
        <v>0</v>
      </c>
    </row>
    <row r="609" s="2" customFormat="1" ht="21.75" customHeight="1">
      <c r="A609" s="40"/>
      <c r="B609" s="41"/>
      <c r="C609" s="206" t="s">
        <v>983</v>
      </c>
      <c r="D609" s="206" t="s">
        <v>145</v>
      </c>
      <c r="E609" s="207" t="s">
        <v>984</v>
      </c>
      <c r="F609" s="208" t="s">
        <v>985</v>
      </c>
      <c r="G609" s="209" t="s">
        <v>148</v>
      </c>
      <c r="H609" s="210">
        <v>5.702</v>
      </c>
      <c r="I609" s="211"/>
      <c r="J609" s="212">
        <f>ROUND(I609*H609,2)</f>
        <v>0</v>
      </c>
      <c r="K609" s="208" t="s">
        <v>149</v>
      </c>
      <c r="L609" s="46"/>
      <c r="M609" s="213" t="s">
        <v>19</v>
      </c>
      <c r="N609" s="214" t="s">
        <v>43</v>
      </c>
      <c r="O609" s="86"/>
      <c r="P609" s="215">
        <f>O609*H609</f>
        <v>0</v>
      </c>
      <c r="Q609" s="215">
        <v>6.9999999999999994E-05</v>
      </c>
      <c r="R609" s="215">
        <f>Q609*H609</f>
        <v>0.00039913999999999998</v>
      </c>
      <c r="S609" s="215">
        <v>0</v>
      </c>
      <c r="T609" s="216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239</v>
      </c>
      <c r="AT609" s="217" t="s">
        <v>145</v>
      </c>
      <c r="AU609" s="217" t="s">
        <v>81</v>
      </c>
      <c r="AY609" s="19" t="s">
        <v>143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79</v>
      </c>
      <c r="BK609" s="218">
        <f>ROUND(I609*H609,2)</f>
        <v>0</v>
      </c>
      <c r="BL609" s="19" t="s">
        <v>239</v>
      </c>
      <c r="BM609" s="217" t="s">
        <v>986</v>
      </c>
    </row>
    <row r="610" s="2" customFormat="1">
      <c r="A610" s="40"/>
      <c r="B610" s="41"/>
      <c r="C610" s="42"/>
      <c r="D610" s="219" t="s">
        <v>152</v>
      </c>
      <c r="E610" s="42"/>
      <c r="F610" s="220" t="s">
        <v>987</v>
      </c>
      <c r="G610" s="42"/>
      <c r="H610" s="42"/>
      <c r="I610" s="221"/>
      <c r="J610" s="42"/>
      <c r="K610" s="42"/>
      <c r="L610" s="46"/>
      <c r="M610" s="222"/>
      <c r="N610" s="223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152</v>
      </c>
      <c r="AU610" s="19" t="s">
        <v>81</v>
      </c>
    </row>
    <row r="611" s="14" customFormat="1">
      <c r="A611" s="14"/>
      <c r="B611" s="236"/>
      <c r="C611" s="237"/>
      <c r="D611" s="226" t="s">
        <v>154</v>
      </c>
      <c r="E611" s="238" t="s">
        <v>19</v>
      </c>
      <c r="F611" s="239" t="s">
        <v>450</v>
      </c>
      <c r="G611" s="237"/>
      <c r="H611" s="238" t="s">
        <v>19</v>
      </c>
      <c r="I611" s="240"/>
      <c r="J611" s="237"/>
      <c r="K611" s="237"/>
      <c r="L611" s="241"/>
      <c r="M611" s="242"/>
      <c r="N611" s="243"/>
      <c r="O611" s="243"/>
      <c r="P611" s="243"/>
      <c r="Q611" s="243"/>
      <c r="R611" s="243"/>
      <c r="S611" s="243"/>
      <c r="T611" s="24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5" t="s">
        <v>154</v>
      </c>
      <c r="AU611" s="245" t="s">
        <v>81</v>
      </c>
      <c r="AV611" s="14" t="s">
        <v>79</v>
      </c>
      <c r="AW611" s="14" t="s">
        <v>33</v>
      </c>
      <c r="AX611" s="14" t="s">
        <v>72</v>
      </c>
      <c r="AY611" s="245" t="s">
        <v>143</v>
      </c>
    </row>
    <row r="612" s="13" customFormat="1">
      <c r="A612" s="13"/>
      <c r="B612" s="224"/>
      <c r="C612" s="225"/>
      <c r="D612" s="226" t="s">
        <v>154</v>
      </c>
      <c r="E612" s="227" t="s">
        <v>19</v>
      </c>
      <c r="F612" s="228" t="s">
        <v>988</v>
      </c>
      <c r="G612" s="225"/>
      <c r="H612" s="229">
        <v>5.702</v>
      </c>
      <c r="I612" s="230"/>
      <c r="J612" s="225"/>
      <c r="K612" s="225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154</v>
      </c>
      <c r="AU612" s="235" t="s">
        <v>81</v>
      </c>
      <c r="AV612" s="13" t="s">
        <v>81</v>
      </c>
      <c r="AW612" s="13" t="s">
        <v>33</v>
      </c>
      <c r="AX612" s="13" t="s">
        <v>72</v>
      </c>
      <c r="AY612" s="235" t="s">
        <v>143</v>
      </c>
    </row>
    <row r="613" s="2" customFormat="1" ht="16.5" customHeight="1">
      <c r="A613" s="40"/>
      <c r="B613" s="41"/>
      <c r="C613" s="206" t="s">
        <v>989</v>
      </c>
      <c r="D613" s="206" t="s">
        <v>145</v>
      </c>
      <c r="E613" s="207" t="s">
        <v>990</v>
      </c>
      <c r="F613" s="208" t="s">
        <v>991</v>
      </c>
      <c r="G613" s="209" t="s">
        <v>148</v>
      </c>
      <c r="H613" s="210">
        <v>5.702</v>
      </c>
      <c r="I613" s="211"/>
      <c r="J613" s="212">
        <f>ROUND(I613*H613,2)</f>
        <v>0</v>
      </c>
      <c r="K613" s="208" t="s">
        <v>149</v>
      </c>
      <c r="L613" s="46"/>
      <c r="M613" s="213" t="s">
        <v>19</v>
      </c>
      <c r="N613" s="214" t="s">
        <v>43</v>
      </c>
      <c r="O613" s="86"/>
      <c r="P613" s="215">
        <f>O613*H613</f>
        <v>0</v>
      </c>
      <c r="Q613" s="215">
        <v>0.00017000000000000001</v>
      </c>
      <c r="R613" s="215">
        <f>Q613*H613</f>
        <v>0.00096934000000000007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239</v>
      </c>
      <c r="AT613" s="217" t="s">
        <v>145</v>
      </c>
      <c r="AU613" s="217" t="s">
        <v>81</v>
      </c>
      <c r="AY613" s="19" t="s">
        <v>143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79</v>
      </c>
      <c r="BK613" s="218">
        <f>ROUND(I613*H613,2)</f>
        <v>0</v>
      </c>
      <c r="BL613" s="19" t="s">
        <v>239</v>
      </c>
      <c r="BM613" s="217" t="s">
        <v>992</v>
      </c>
    </row>
    <row r="614" s="2" customFormat="1">
      <c r="A614" s="40"/>
      <c r="B614" s="41"/>
      <c r="C614" s="42"/>
      <c r="D614" s="219" t="s">
        <v>152</v>
      </c>
      <c r="E614" s="42"/>
      <c r="F614" s="220" t="s">
        <v>993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152</v>
      </c>
      <c r="AU614" s="19" t="s">
        <v>81</v>
      </c>
    </row>
    <row r="615" s="12" customFormat="1" ht="25.92" customHeight="1">
      <c r="A615" s="12"/>
      <c r="B615" s="190"/>
      <c r="C615" s="191"/>
      <c r="D615" s="192" t="s">
        <v>71</v>
      </c>
      <c r="E615" s="193" t="s">
        <v>311</v>
      </c>
      <c r="F615" s="193" t="s">
        <v>994</v>
      </c>
      <c r="G615" s="191"/>
      <c r="H615" s="191"/>
      <c r="I615" s="194"/>
      <c r="J615" s="195">
        <f>BK615</f>
        <v>0</v>
      </c>
      <c r="K615" s="191"/>
      <c r="L615" s="196"/>
      <c r="M615" s="197"/>
      <c r="N615" s="198"/>
      <c r="O615" s="198"/>
      <c r="P615" s="199">
        <f>P616</f>
        <v>0</v>
      </c>
      <c r="Q615" s="198"/>
      <c r="R615" s="199">
        <f>R616</f>
        <v>0.013139999999999999</v>
      </c>
      <c r="S615" s="198"/>
      <c r="T615" s="200">
        <f>T616</f>
        <v>0</v>
      </c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R615" s="201" t="s">
        <v>163</v>
      </c>
      <c r="AT615" s="202" t="s">
        <v>71</v>
      </c>
      <c r="AU615" s="202" t="s">
        <v>72</v>
      </c>
      <c r="AY615" s="201" t="s">
        <v>143</v>
      </c>
      <c r="BK615" s="203">
        <f>BK616</f>
        <v>0</v>
      </c>
    </row>
    <row r="616" s="12" customFormat="1" ht="22.8" customHeight="1">
      <c r="A616" s="12"/>
      <c r="B616" s="190"/>
      <c r="C616" s="191"/>
      <c r="D616" s="192" t="s">
        <v>71</v>
      </c>
      <c r="E616" s="204" t="s">
        <v>995</v>
      </c>
      <c r="F616" s="204" t="s">
        <v>996</v>
      </c>
      <c r="G616" s="191"/>
      <c r="H616" s="191"/>
      <c r="I616" s="194"/>
      <c r="J616" s="205">
        <f>BK616</f>
        <v>0</v>
      </c>
      <c r="K616" s="191"/>
      <c r="L616" s="196"/>
      <c r="M616" s="197"/>
      <c r="N616" s="198"/>
      <c r="O616" s="198"/>
      <c r="P616" s="199">
        <f>SUM(P617:P627)</f>
        <v>0</v>
      </c>
      <c r="Q616" s="198"/>
      <c r="R616" s="199">
        <f>SUM(R617:R627)</f>
        <v>0.013139999999999999</v>
      </c>
      <c r="S616" s="198"/>
      <c r="T616" s="200">
        <f>SUM(T617:T627)</f>
        <v>0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201" t="s">
        <v>163</v>
      </c>
      <c r="AT616" s="202" t="s">
        <v>71</v>
      </c>
      <c r="AU616" s="202" t="s">
        <v>79</v>
      </c>
      <c r="AY616" s="201" t="s">
        <v>143</v>
      </c>
      <c r="BK616" s="203">
        <f>SUM(BK617:BK627)</f>
        <v>0</v>
      </c>
    </row>
    <row r="617" s="2" customFormat="1" ht="21.75" customHeight="1">
      <c r="A617" s="40"/>
      <c r="B617" s="41"/>
      <c r="C617" s="206" t="s">
        <v>997</v>
      </c>
      <c r="D617" s="206" t="s">
        <v>145</v>
      </c>
      <c r="E617" s="207" t="s">
        <v>998</v>
      </c>
      <c r="F617" s="208" t="s">
        <v>999</v>
      </c>
      <c r="G617" s="209" t="s">
        <v>489</v>
      </c>
      <c r="H617" s="210">
        <v>46</v>
      </c>
      <c r="I617" s="211"/>
      <c r="J617" s="212">
        <f>ROUND(I617*H617,2)</f>
        <v>0</v>
      </c>
      <c r="K617" s="208" t="s">
        <v>149</v>
      </c>
      <c r="L617" s="46"/>
      <c r="M617" s="213" t="s">
        <v>19</v>
      </c>
      <c r="N617" s="214" t="s">
        <v>43</v>
      </c>
      <c r="O617" s="86"/>
      <c r="P617" s="215">
        <f>O617*H617</f>
        <v>0</v>
      </c>
      <c r="Q617" s="215">
        <v>0.00014999999999999999</v>
      </c>
      <c r="R617" s="215">
        <f>Q617*H617</f>
        <v>0.006899999999999999</v>
      </c>
      <c r="S617" s="215">
        <v>0</v>
      </c>
      <c r="T617" s="216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7" t="s">
        <v>564</v>
      </c>
      <c r="AT617" s="217" t="s">
        <v>145</v>
      </c>
      <c r="AU617" s="217" t="s">
        <v>81</v>
      </c>
      <c r="AY617" s="19" t="s">
        <v>143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9" t="s">
        <v>79</v>
      </c>
      <c r="BK617" s="218">
        <f>ROUND(I617*H617,2)</f>
        <v>0</v>
      </c>
      <c r="BL617" s="19" t="s">
        <v>564</v>
      </c>
      <c r="BM617" s="217" t="s">
        <v>1000</v>
      </c>
    </row>
    <row r="618" s="2" customFormat="1">
      <c r="A618" s="40"/>
      <c r="B618" s="41"/>
      <c r="C618" s="42"/>
      <c r="D618" s="219" t="s">
        <v>152</v>
      </c>
      <c r="E618" s="42"/>
      <c r="F618" s="220" t="s">
        <v>1001</v>
      </c>
      <c r="G618" s="42"/>
      <c r="H618" s="42"/>
      <c r="I618" s="221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152</v>
      </c>
      <c r="AU618" s="19" t="s">
        <v>81</v>
      </c>
    </row>
    <row r="619" s="14" customFormat="1">
      <c r="A619" s="14"/>
      <c r="B619" s="236"/>
      <c r="C619" s="237"/>
      <c r="D619" s="226" t="s">
        <v>154</v>
      </c>
      <c r="E619" s="238" t="s">
        <v>19</v>
      </c>
      <c r="F619" s="239" t="s">
        <v>1002</v>
      </c>
      <c r="G619" s="237"/>
      <c r="H619" s="238" t="s">
        <v>19</v>
      </c>
      <c r="I619" s="240"/>
      <c r="J619" s="237"/>
      <c r="K619" s="237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154</v>
      </c>
      <c r="AU619" s="245" t="s">
        <v>81</v>
      </c>
      <c r="AV619" s="14" t="s">
        <v>79</v>
      </c>
      <c r="AW619" s="14" t="s">
        <v>33</v>
      </c>
      <c r="AX619" s="14" t="s">
        <v>72</v>
      </c>
      <c r="AY619" s="245" t="s">
        <v>143</v>
      </c>
    </row>
    <row r="620" s="13" customFormat="1">
      <c r="A620" s="13"/>
      <c r="B620" s="224"/>
      <c r="C620" s="225"/>
      <c r="D620" s="226" t="s">
        <v>154</v>
      </c>
      <c r="E620" s="227" t="s">
        <v>19</v>
      </c>
      <c r="F620" s="228" t="s">
        <v>1003</v>
      </c>
      <c r="G620" s="225"/>
      <c r="H620" s="229">
        <v>46</v>
      </c>
      <c r="I620" s="230"/>
      <c r="J620" s="225"/>
      <c r="K620" s="225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154</v>
      </c>
      <c r="AU620" s="235" t="s">
        <v>81</v>
      </c>
      <c r="AV620" s="13" t="s">
        <v>81</v>
      </c>
      <c r="AW620" s="13" t="s">
        <v>33</v>
      </c>
      <c r="AX620" s="13" t="s">
        <v>72</v>
      </c>
      <c r="AY620" s="235" t="s">
        <v>143</v>
      </c>
    </row>
    <row r="621" s="2" customFormat="1" ht="16.5" customHeight="1">
      <c r="A621" s="40"/>
      <c r="B621" s="41"/>
      <c r="C621" s="206" t="s">
        <v>1004</v>
      </c>
      <c r="D621" s="206" t="s">
        <v>145</v>
      </c>
      <c r="E621" s="207" t="s">
        <v>1005</v>
      </c>
      <c r="F621" s="208" t="s">
        <v>1006</v>
      </c>
      <c r="G621" s="209" t="s">
        <v>489</v>
      </c>
      <c r="H621" s="210">
        <v>2</v>
      </c>
      <c r="I621" s="211"/>
      <c r="J621" s="212">
        <f>ROUND(I621*H621,2)</f>
        <v>0</v>
      </c>
      <c r="K621" s="208" t="s">
        <v>19</v>
      </c>
      <c r="L621" s="46"/>
      <c r="M621" s="213" t="s">
        <v>19</v>
      </c>
      <c r="N621" s="214" t="s">
        <v>43</v>
      </c>
      <c r="O621" s="86"/>
      <c r="P621" s="215">
        <f>O621*H621</f>
        <v>0</v>
      </c>
      <c r="Q621" s="215">
        <v>0</v>
      </c>
      <c r="R621" s="215">
        <f>Q621*H621</f>
        <v>0</v>
      </c>
      <c r="S621" s="215">
        <v>0</v>
      </c>
      <c r="T621" s="216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217" t="s">
        <v>564</v>
      </c>
      <c r="AT621" s="217" t="s">
        <v>145</v>
      </c>
      <c r="AU621" s="217" t="s">
        <v>81</v>
      </c>
      <c r="AY621" s="19" t="s">
        <v>143</v>
      </c>
      <c r="BE621" s="218">
        <f>IF(N621="základní",J621,0)</f>
        <v>0</v>
      </c>
      <c r="BF621" s="218">
        <f>IF(N621="snížená",J621,0)</f>
        <v>0</v>
      </c>
      <c r="BG621" s="218">
        <f>IF(N621="zákl. přenesená",J621,0)</f>
        <v>0</v>
      </c>
      <c r="BH621" s="218">
        <f>IF(N621="sníž. přenesená",J621,0)</f>
        <v>0</v>
      </c>
      <c r="BI621" s="218">
        <f>IF(N621="nulová",J621,0)</f>
        <v>0</v>
      </c>
      <c r="BJ621" s="19" t="s">
        <v>79</v>
      </c>
      <c r="BK621" s="218">
        <f>ROUND(I621*H621,2)</f>
        <v>0</v>
      </c>
      <c r="BL621" s="19" t="s">
        <v>564</v>
      </c>
      <c r="BM621" s="217" t="s">
        <v>1007</v>
      </c>
    </row>
    <row r="622" s="14" customFormat="1">
      <c r="A622" s="14"/>
      <c r="B622" s="236"/>
      <c r="C622" s="237"/>
      <c r="D622" s="226" t="s">
        <v>154</v>
      </c>
      <c r="E622" s="238" t="s">
        <v>19</v>
      </c>
      <c r="F622" s="239" t="s">
        <v>1008</v>
      </c>
      <c r="G622" s="237"/>
      <c r="H622" s="238" t="s">
        <v>19</v>
      </c>
      <c r="I622" s="240"/>
      <c r="J622" s="237"/>
      <c r="K622" s="237"/>
      <c r="L622" s="241"/>
      <c r="M622" s="242"/>
      <c r="N622" s="243"/>
      <c r="O622" s="243"/>
      <c r="P622" s="243"/>
      <c r="Q622" s="243"/>
      <c r="R622" s="243"/>
      <c r="S622" s="243"/>
      <c r="T622" s="24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5" t="s">
        <v>154</v>
      </c>
      <c r="AU622" s="245" t="s">
        <v>81</v>
      </c>
      <c r="AV622" s="14" t="s">
        <v>79</v>
      </c>
      <c r="AW622" s="14" t="s">
        <v>33</v>
      </c>
      <c r="AX622" s="14" t="s">
        <v>72</v>
      </c>
      <c r="AY622" s="245" t="s">
        <v>143</v>
      </c>
    </row>
    <row r="623" s="13" customFormat="1">
      <c r="A623" s="13"/>
      <c r="B623" s="224"/>
      <c r="C623" s="225"/>
      <c r="D623" s="226" t="s">
        <v>154</v>
      </c>
      <c r="E623" s="227" t="s">
        <v>19</v>
      </c>
      <c r="F623" s="228" t="s">
        <v>1009</v>
      </c>
      <c r="G623" s="225"/>
      <c r="H623" s="229">
        <v>2</v>
      </c>
      <c r="I623" s="230"/>
      <c r="J623" s="225"/>
      <c r="K623" s="225"/>
      <c r="L623" s="231"/>
      <c r="M623" s="232"/>
      <c r="N623" s="233"/>
      <c r="O623" s="233"/>
      <c r="P623" s="233"/>
      <c r="Q623" s="233"/>
      <c r="R623" s="233"/>
      <c r="S623" s="233"/>
      <c r="T623" s="23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5" t="s">
        <v>154</v>
      </c>
      <c r="AU623" s="235" t="s">
        <v>81</v>
      </c>
      <c r="AV623" s="13" t="s">
        <v>81</v>
      </c>
      <c r="AW623" s="13" t="s">
        <v>33</v>
      </c>
      <c r="AX623" s="13" t="s">
        <v>72</v>
      </c>
      <c r="AY623" s="235" t="s">
        <v>143</v>
      </c>
    </row>
    <row r="624" s="2" customFormat="1" ht="16.5" customHeight="1">
      <c r="A624" s="40"/>
      <c r="B624" s="41"/>
      <c r="C624" s="246" t="s">
        <v>1010</v>
      </c>
      <c r="D624" s="246" t="s">
        <v>311</v>
      </c>
      <c r="E624" s="247" t="s">
        <v>1011</v>
      </c>
      <c r="F624" s="248" t="s">
        <v>1012</v>
      </c>
      <c r="G624" s="249" t="s">
        <v>489</v>
      </c>
      <c r="H624" s="250">
        <v>2</v>
      </c>
      <c r="I624" s="251"/>
      <c r="J624" s="252">
        <f>ROUND(I624*H624,2)</f>
        <v>0</v>
      </c>
      <c r="K624" s="248" t="s">
        <v>19</v>
      </c>
      <c r="L624" s="253"/>
      <c r="M624" s="254" t="s">
        <v>19</v>
      </c>
      <c r="N624" s="255" t="s">
        <v>43</v>
      </c>
      <c r="O624" s="86"/>
      <c r="P624" s="215">
        <f>O624*H624</f>
        <v>0</v>
      </c>
      <c r="Q624" s="215">
        <v>0.0031199999999999999</v>
      </c>
      <c r="R624" s="215">
        <f>Q624*H624</f>
        <v>0.0062399999999999999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1004</v>
      </c>
      <c r="AT624" s="217" t="s">
        <v>311</v>
      </c>
      <c r="AU624" s="217" t="s">
        <v>81</v>
      </c>
      <c r="AY624" s="19" t="s">
        <v>143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79</v>
      </c>
      <c r="BK624" s="218">
        <f>ROUND(I624*H624,2)</f>
        <v>0</v>
      </c>
      <c r="BL624" s="19" t="s">
        <v>1004</v>
      </c>
      <c r="BM624" s="217" t="s">
        <v>1013</v>
      </c>
    </row>
    <row r="625" s="2" customFormat="1">
      <c r="A625" s="40"/>
      <c r="B625" s="41"/>
      <c r="C625" s="42"/>
      <c r="D625" s="226" t="s">
        <v>328</v>
      </c>
      <c r="E625" s="42"/>
      <c r="F625" s="256" t="s">
        <v>1014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328</v>
      </c>
      <c r="AU625" s="19" t="s">
        <v>81</v>
      </c>
    </row>
    <row r="626" s="14" customFormat="1">
      <c r="A626" s="14"/>
      <c r="B626" s="236"/>
      <c r="C626" s="237"/>
      <c r="D626" s="226" t="s">
        <v>154</v>
      </c>
      <c r="E626" s="238" t="s">
        <v>19</v>
      </c>
      <c r="F626" s="239" t="s">
        <v>1015</v>
      </c>
      <c r="G626" s="237"/>
      <c r="H626" s="238" t="s">
        <v>19</v>
      </c>
      <c r="I626" s="240"/>
      <c r="J626" s="237"/>
      <c r="K626" s="237"/>
      <c r="L626" s="241"/>
      <c r="M626" s="242"/>
      <c r="N626" s="243"/>
      <c r="O626" s="243"/>
      <c r="P626" s="243"/>
      <c r="Q626" s="243"/>
      <c r="R626" s="243"/>
      <c r="S626" s="243"/>
      <c r="T626" s="24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5" t="s">
        <v>154</v>
      </c>
      <c r="AU626" s="245" t="s">
        <v>81</v>
      </c>
      <c r="AV626" s="14" t="s">
        <v>79</v>
      </c>
      <c r="AW626" s="14" t="s">
        <v>33</v>
      </c>
      <c r="AX626" s="14" t="s">
        <v>72</v>
      </c>
      <c r="AY626" s="245" t="s">
        <v>143</v>
      </c>
    </row>
    <row r="627" s="13" customFormat="1">
      <c r="A627" s="13"/>
      <c r="B627" s="224"/>
      <c r="C627" s="225"/>
      <c r="D627" s="226" t="s">
        <v>154</v>
      </c>
      <c r="E627" s="227" t="s">
        <v>19</v>
      </c>
      <c r="F627" s="228" t="s">
        <v>1009</v>
      </c>
      <c r="G627" s="225"/>
      <c r="H627" s="229">
        <v>2</v>
      </c>
      <c r="I627" s="230"/>
      <c r="J627" s="225"/>
      <c r="K627" s="225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154</v>
      </c>
      <c r="AU627" s="235" t="s">
        <v>81</v>
      </c>
      <c r="AV627" s="13" t="s">
        <v>81</v>
      </c>
      <c r="AW627" s="13" t="s">
        <v>33</v>
      </c>
      <c r="AX627" s="13" t="s">
        <v>72</v>
      </c>
      <c r="AY627" s="235" t="s">
        <v>143</v>
      </c>
    </row>
    <row r="628" s="12" customFormat="1" ht="25.92" customHeight="1">
      <c r="A628" s="12"/>
      <c r="B628" s="190"/>
      <c r="C628" s="191"/>
      <c r="D628" s="192" t="s">
        <v>71</v>
      </c>
      <c r="E628" s="193" t="s">
        <v>1016</v>
      </c>
      <c r="F628" s="193" t="s">
        <v>1017</v>
      </c>
      <c r="G628" s="191"/>
      <c r="H628" s="191"/>
      <c r="I628" s="194"/>
      <c r="J628" s="195">
        <f>BK628</f>
        <v>0</v>
      </c>
      <c r="K628" s="191"/>
      <c r="L628" s="196"/>
      <c r="M628" s="197"/>
      <c r="N628" s="198"/>
      <c r="O628" s="198"/>
      <c r="P628" s="199">
        <f>SUM(P629:P630)</f>
        <v>0</v>
      </c>
      <c r="Q628" s="198"/>
      <c r="R628" s="199">
        <f>SUM(R629:R630)</f>
        <v>0</v>
      </c>
      <c r="S628" s="198"/>
      <c r="T628" s="200">
        <f>SUM(T629:T630)</f>
        <v>0</v>
      </c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R628" s="201" t="s">
        <v>150</v>
      </c>
      <c r="AT628" s="202" t="s">
        <v>71</v>
      </c>
      <c r="AU628" s="202" t="s">
        <v>72</v>
      </c>
      <c r="AY628" s="201" t="s">
        <v>143</v>
      </c>
      <c r="BK628" s="203">
        <f>SUM(BK629:BK630)</f>
        <v>0</v>
      </c>
    </row>
    <row r="629" s="2" customFormat="1" ht="21.75" customHeight="1">
      <c r="A629" s="40"/>
      <c r="B629" s="41"/>
      <c r="C629" s="206" t="s">
        <v>1018</v>
      </c>
      <c r="D629" s="206" t="s">
        <v>145</v>
      </c>
      <c r="E629" s="207" t="s">
        <v>1019</v>
      </c>
      <c r="F629" s="208" t="s">
        <v>1020</v>
      </c>
      <c r="G629" s="209" t="s">
        <v>1021</v>
      </c>
      <c r="H629" s="210">
        <v>40</v>
      </c>
      <c r="I629" s="211"/>
      <c r="J629" s="212">
        <f>ROUND(I629*H629,2)</f>
        <v>0</v>
      </c>
      <c r="K629" s="208" t="s">
        <v>149</v>
      </c>
      <c r="L629" s="46"/>
      <c r="M629" s="213" t="s">
        <v>19</v>
      </c>
      <c r="N629" s="214" t="s">
        <v>43</v>
      </c>
      <c r="O629" s="86"/>
      <c r="P629" s="215">
        <f>O629*H629</f>
        <v>0</v>
      </c>
      <c r="Q629" s="215">
        <v>0</v>
      </c>
      <c r="R629" s="215">
        <f>Q629*H629</f>
        <v>0</v>
      </c>
      <c r="S629" s="215">
        <v>0</v>
      </c>
      <c r="T629" s="216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7" t="s">
        <v>1022</v>
      </c>
      <c r="AT629" s="217" t="s">
        <v>145</v>
      </c>
      <c r="AU629" s="217" t="s">
        <v>79</v>
      </c>
      <c r="AY629" s="19" t="s">
        <v>143</v>
      </c>
      <c r="BE629" s="218">
        <f>IF(N629="základní",J629,0)</f>
        <v>0</v>
      </c>
      <c r="BF629" s="218">
        <f>IF(N629="snížená",J629,0)</f>
        <v>0</v>
      </c>
      <c r="BG629" s="218">
        <f>IF(N629="zákl. přenesená",J629,0)</f>
        <v>0</v>
      </c>
      <c r="BH629" s="218">
        <f>IF(N629="sníž. přenesená",J629,0)</f>
        <v>0</v>
      </c>
      <c r="BI629" s="218">
        <f>IF(N629="nulová",J629,0)</f>
        <v>0</v>
      </c>
      <c r="BJ629" s="19" t="s">
        <v>79</v>
      </c>
      <c r="BK629" s="218">
        <f>ROUND(I629*H629,2)</f>
        <v>0</v>
      </c>
      <c r="BL629" s="19" t="s">
        <v>1022</v>
      </c>
      <c r="BM629" s="217" t="s">
        <v>1023</v>
      </c>
    </row>
    <row r="630" s="2" customFormat="1">
      <c r="A630" s="40"/>
      <c r="B630" s="41"/>
      <c r="C630" s="42"/>
      <c r="D630" s="219" t="s">
        <v>152</v>
      </c>
      <c r="E630" s="42"/>
      <c r="F630" s="220" t="s">
        <v>1024</v>
      </c>
      <c r="G630" s="42"/>
      <c r="H630" s="42"/>
      <c r="I630" s="221"/>
      <c r="J630" s="42"/>
      <c r="K630" s="42"/>
      <c r="L630" s="46"/>
      <c r="M630" s="257"/>
      <c r="N630" s="258"/>
      <c r="O630" s="259"/>
      <c r="P630" s="259"/>
      <c r="Q630" s="259"/>
      <c r="R630" s="259"/>
      <c r="S630" s="259"/>
      <c r="T630" s="26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152</v>
      </c>
      <c r="AU630" s="19" t="s">
        <v>79</v>
      </c>
    </row>
    <row r="631" s="2" customFormat="1" ht="6.96" customHeight="1">
      <c r="A631" s="40"/>
      <c r="B631" s="61"/>
      <c r="C631" s="62"/>
      <c r="D631" s="62"/>
      <c r="E631" s="62"/>
      <c r="F631" s="62"/>
      <c r="G631" s="62"/>
      <c r="H631" s="62"/>
      <c r="I631" s="62"/>
      <c r="J631" s="62"/>
      <c r="K631" s="62"/>
      <c r="L631" s="46"/>
      <c r="M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</row>
  </sheetData>
  <sheetProtection sheet="1" autoFilter="0" formatColumns="0" formatRows="0" objects="1" scenarios="1" spinCount="100000" saltValue="T7oFHz1jQhzoSBa33FAnrBM+92lRYJFXZ/ptO8uNXtJlvvY6Yj6Pmo8vN6Re/jl6jn4VBDuP2MN3hucvR2xygQ==" hashValue="VEDWgA9Ha2EtOZMuH/Xg1gxDgfm56P1jzwOi7aAPGfU3+flKkz78lQxVyw/DBH4aorEoYGrt59VgL3JrUPunog==" algorithmName="SHA-512" password="CC35"/>
  <autoFilter ref="C102:K630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2/111211101"/>
    <hyperlink ref="F111" r:id="rId2" display="https://podminky.urs.cz/item/CS_URS_2025_02/113107163"/>
    <hyperlink ref="F115" r:id="rId3" display="https://podminky.urs.cz/item/CS_URS_2025_02/113107182"/>
    <hyperlink ref="F119" r:id="rId4" display="https://podminky.urs.cz/item/CS_URS_2025_02/113201111"/>
    <hyperlink ref="F122" r:id="rId5" display="https://podminky.urs.cz/item/CS_URS_2025_02/119001401"/>
    <hyperlink ref="F125" r:id="rId6" display="https://podminky.urs.cz/item/CS_URS_2025_02/119001421"/>
    <hyperlink ref="F127" r:id="rId7" display="https://podminky.urs.cz/item/CS_URS_2025_02/131251100"/>
    <hyperlink ref="F131" r:id="rId8" display="https://podminky.urs.cz/item/CS_URS_2025_02/131251203"/>
    <hyperlink ref="F135" r:id="rId9" display="https://podminky.urs.cz/item/CS_URS_2025_02/132251101"/>
    <hyperlink ref="F138" r:id="rId10" display="https://podminky.urs.cz/item/CS_URS_2025_02/139001101"/>
    <hyperlink ref="F142" r:id="rId11" display="https://podminky.urs.cz/item/CS_URS_2025_02/151101201"/>
    <hyperlink ref="F146" r:id="rId12" display="https://podminky.urs.cz/item/CS_URS_2025_02/151101211"/>
    <hyperlink ref="F148" r:id="rId13" display="https://podminky.urs.cz/item/CS_URS_2025_02/151101301"/>
    <hyperlink ref="F152" r:id="rId14" display="https://podminky.urs.cz/item/CS_URS_2025_02/151101311"/>
    <hyperlink ref="F154" r:id="rId15" display="https://podminky.urs.cz/item/CS_URS_2025_02/162301501"/>
    <hyperlink ref="F159" r:id="rId16" display="https://podminky.urs.cz/item/CS_URS_2025_02/162301981"/>
    <hyperlink ref="F161" r:id="rId17" display="https://podminky.urs.cz/item/CS_URS_2025_02/111209111"/>
    <hyperlink ref="F163" r:id="rId18" display="https://podminky.urs.cz/item/CS_URS_2025_02/162751113"/>
    <hyperlink ref="F166" r:id="rId19" display="https://podminky.urs.cz/item/CS_URS_2025_02/171251201"/>
    <hyperlink ref="F170" r:id="rId20" display="https://podminky.urs.cz/item/CS_URS_2025_02/167151101"/>
    <hyperlink ref="F176" r:id="rId21" display="https://podminky.urs.cz/item/CS_URS_2025_02/162751117"/>
    <hyperlink ref="F184" r:id="rId22" display="https://podminky.urs.cz/item/CS_URS_2025_02/162751119"/>
    <hyperlink ref="F187" r:id="rId23" display="https://podminky.urs.cz/item/CS_URS_2025_02/171251101"/>
    <hyperlink ref="F189" r:id="rId24" display="https://podminky.urs.cz/item/CS_URS_2025_02/171201231"/>
    <hyperlink ref="F192" r:id="rId25" display="https://podminky.urs.cz/item/CS_URS_2025_02/174151101"/>
    <hyperlink ref="F201" r:id="rId26" display="https://podminky.urs.cz/item/CS_URS_2025_02/175151101"/>
    <hyperlink ref="F206" r:id="rId27" display="https://podminky.urs.cz/item/CS_URS_2025_02/181912112"/>
    <hyperlink ref="F210" r:id="rId28" display="https://podminky.urs.cz/item/CS_URS_2025_02/273322611"/>
    <hyperlink ref="F218" r:id="rId29" display="https://podminky.urs.cz/item/CS_URS_2025_02/273351121"/>
    <hyperlink ref="F225" r:id="rId30" display="https://podminky.urs.cz/item/CS_URS_2025_02/273351122"/>
    <hyperlink ref="F227" r:id="rId31" display="https://podminky.urs.cz/item/CS_URS_2025_02/273361821"/>
    <hyperlink ref="F231" r:id="rId32" display="https://podminky.urs.cz/item/CS_URS_2025_02/273362021"/>
    <hyperlink ref="F235" r:id="rId33" display="https://podminky.urs.cz/item/CS_URS_2025_02/275313711"/>
    <hyperlink ref="F241" r:id="rId34" display="https://podminky.urs.cz/item/CS_URS_2025_02/275351121"/>
    <hyperlink ref="F247" r:id="rId35" display="https://podminky.urs.cz/item/CS_URS_2025_02/275351122"/>
    <hyperlink ref="F249" r:id="rId36" display="https://podminky.urs.cz/item/CS_URS_2025_02/279322512"/>
    <hyperlink ref="F259" r:id="rId37" display="https://podminky.urs.cz/item/CS_URS_2025_02/279351311"/>
    <hyperlink ref="F268" r:id="rId38" display="https://podminky.urs.cz/item/CS_URS_2025_02/279351312"/>
    <hyperlink ref="F270" r:id="rId39" display="https://podminky.urs.cz/item/CS_URS_2025_02/279361821"/>
    <hyperlink ref="F275" r:id="rId40" display="https://podminky.urs.cz/item/CS_URS_2025_02/311321815"/>
    <hyperlink ref="F283" r:id="rId41" display="https://podminky.urs.cz/item/CS_URS_2025_02/311351311"/>
    <hyperlink ref="F289" r:id="rId42" display="https://podminky.urs.cz/item/CS_URS_2025_02/311351312"/>
    <hyperlink ref="F291" r:id="rId43" display="https://podminky.urs.cz/item/CS_URS_2025_02/311351911"/>
    <hyperlink ref="F293" r:id="rId44" display="https://podminky.urs.cz/item/CS_URS_2025_02/317941123"/>
    <hyperlink ref="F298" r:id="rId45" display="https://podminky.urs.cz/item/CS_URS_2025_02/330321511"/>
    <hyperlink ref="F302" r:id="rId46" display="https://podminky.urs.cz/item/CS_URS_2025_02/331351111"/>
    <hyperlink ref="F306" r:id="rId47" display="https://podminky.urs.cz/item/CS_URS_2025_02/331351112"/>
    <hyperlink ref="F308" r:id="rId48" display="https://podminky.urs.cz/item/CS_URS_2025_02/331351911"/>
    <hyperlink ref="F312" r:id="rId49" display="https://podminky.urs.cz/item/CS_URS_2025_02/331361821"/>
    <hyperlink ref="F316" r:id="rId50" display="https://podminky.urs.cz/item/CS_URS_2025_02/386381111"/>
    <hyperlink ref="F321" r:id="rId51" display="https://podminky.urs.cz/item/CS_URS_2025_02/411324444"/>
    <hyperlink ref="F328" r:id="rId52" display="https://podminky.urs.cz/item/CS_URS_2025_02/411351011"/>
    <hyperlink ref="F335" r:id="rId53" display="https://podminky.urs.cz/item/CS_URS_2025_02/411351012"/>
    <hyperlink ref="F337" r:id="rId54" display="https://podminky.urs.cz/item/CS_URS_2025_02/411354313"/>
    <hyperlink ref="F341" r:id="rId55" display="https://podminky.urs.cz/item/CS_URS_2025_02/411354314"/>
    <hyperlink ref="F343" r:id="rId56" display="https://podminky.urs.cz/item/CS_URS_2025_02/411359111"/>
    <hyperlink ref="F345" r:id="rId57" display="https://podminky.urs.cz/item/CS_URS_2025_02/411361821"/>
    <hyperlink ref="F352" r:id="rId58" display="https://podminky.urs.cz/item/CS_URS_2025_02/413322424"/>
    <hyperlink ref="F356" r:id="rId59" display="https://podminky.urs.cz/item/CS_URS_2025_02/413351121"/>
    <hyperlink ref="F360" r:id="rId60" display="https://podminky.urs.cz/item/CS_URS_2025_02/413351122"/>
    <hyperlink ref="F362" r:id="rId61" display="https://podminky.urs.cz/item/CS_URS_2025_02/413351191"/>
    <hyperlink ref="F364" r:id="rId62" display="https://podminky.urs.cz/item/CS_URS_2025_02/413352115"/>
    <hyperlink ref="F368" r:id="rId63" display="https://podminky.urs.cz/item/CS_URS_2025_02/413352116"/>
    <hyperlink ref="F370" r:id="rId64" display="https://podminky.urs.cz/item/CS_URS_2025_02/413361821"/>
    <hyperlink ref="F374" r:id="rId65" display="https://podminky.urs.cz/item/CS_URS_2025_02/628195001"/>
    <hyperlink ref="F377" r:id="rId66" display="https://podminky.urs.cz/item/CS_URS_2025_02/628332111"/>
    <hyperlink ref="F382" r:id="rId67" display="https://podminky.urs.cz/item/CS_URS_2025_02/890431851"/>
    <hyperlink ref="F394" r:id="rId68" display="https://podminky.urs.cz/item/CS_URS_2025_02/916241213"/>
    <hyperlink ref="F399" r:id="rId69" display="https://podminky.urs.cz/item/CS_URS_2025_02/919735112"/>
    <hyperlink ref="F404" r:id="rId70" display="https://podminky.urs.cz/item/CS_URS_2025_02/941111121"/>
    <hyperlink ref="F407" r:id="rId71" display="https://podminky.urs.cz/item/CS_URS_2025_02/941111221"/>
    <hyperlink ref="F410" r:id="rId72" display="https://podminky.urs.cz/item/CS_URS_2025_02/941111821"/>
    <hyperlink ref="F412" r:id="rId73" display="https://podminky.urs.cz/item/CS_URS_2025_02/993111111"/>
    <hyperlink ref="F414" r:id="rId74" display="https://podminky.urs.cz/item/CS_URS_2025_02/944611111"/>
    <hyperlink ref="F416" r:id="rId75" display="https://podminky.urs.cz/item/CS_URS_2025_02/944611211"/>
    <hyperlink ref="F419" r:id="rId76" display="https://podminky.urs.cz/item/CS_URS_2025_02/944611811"/>
    <hyperlink ref="F421" r:id="rId77" display="https://podminky.urs.cz/item/CS_URS_2025_02/949101111"/>
    <hyperlink ref="F424" r:id="rId78" display="https://podminky.urs.cz/item/CS_URS_2025_02/949101112"/>
    <hyperlink ref="F428" r:id="rId79" display="https://podminky.urs.cz/item/CS_URS_2025_02/961055111"/>
    <hyperlink ref="F431" r:id="rId80" display="https://podminky.urs.cz/item/CS_URS_2025_02/962052211"/>
    <hyperlink ref="F444" r:id="rId81" display="https://podminky.urs.cz/item/CS_URS_2025_02/963042819"/>
    <hyperlink ref="F447" r:id="rId82" display="https://podminky.urs.cz/item/CS_URS_2025_02/963053935"/>
    <hyperlink ref="F451" r:id="rId83" display="https://podminky.urs.cz/item/CS_URS_2025_02/973045141"/>
    <hyperlink ref="F456" r:id="rId84" display="https://podminky.urs.cz/item/CS_URS_2025_02/997221571"/>
    <hyperlink ref="F458" r:id="rId85" display="https://podminky.urs.cz/item/CS_URS_2025_02/997221579"/>
    <hyperlink ref="F461" r:id="rId86" display="https://podminky.urs.cz/item/CS_URS_2025_02/997221612"/>
    <hyperlink ref="F463" r:id="rId87" display="https://podminky.urs.cz/item/CS_URS_2025_02/997221645"/>
    <hyperlink ref="F466" r:id="rId88" display="https://podminky.urs.cz/item/CS_URS_2025_02/997221873"/>
    <hyperlink ref="F469" r:id="rId89" display="https://podminky.urs.cz/item/CS_URS_2025_02/997013631"/>
    <hyperlink ref="F475" r:id="rId90" display="https://podminky.urs.cz/item/CS_URS_2025_02/998271301"/>
    <hyperlink ref="F479" r:id="rId91" display="https://podminky.urs.cz/item/CS_URS_2025_02/751398822"/>
    <hyperlink ref="F484" r:id="rId92" display="https://podminky.urs.cz/item/CS_URS_2025_02/762083122"/>
    <hyperlink ref="F494" r:id="rId93" display="https://podminky.urs.cz/item/CS_URS_2025_02/762223110"/>
    <hyperlink ref="F518" r:id="rId94" display="https://podminky.urs.cz/item/CS_URS_2025_02/762295001"/>
    <hyperlink ref="F534" r:id="rId95" display="https://podminky.urs.cz/item/CS_URS_2025_02/762591140"/>
    <hyperlink ref="F542" r:id="rId96" display="https://podminky.urs.cz/item/CS_URS_2025_02/762595001"/>
    <hyperlink ref="F544" r:id="rId97" display="https://podminky.urs.cz/item/CS_URS_2025_02/998762101"/>
    <hyperlink ref="F547" r:id="rId98" display="https://podminky.urs.cz/item/CS_URS_2025_02/764002861"/>
    <hyperlink ref="F563" r:id="rId99" display="https://podminky.urs.cz/item/CS_URS_2025_02/767161824"/>
    <hyperlink ref="F567" r:id="rId100" display="https://podminky.urs.cz/item/CS_URS_2025_02/767590122"/>
    <hyperlink ref="F575" r:id="rId101" display="https://podminky.urs.cz/item/CS_URS_2025_02/767590190"/>
    <hyperlink ref="F578" r:id="rId102" display="https://podminky.urs.cz/item/CS_URS_2025_02/767590192"/>
    <hyperlink ref="F582" r:id="rId103" display="https://podminky.urs.cz/item/CS_URS_2025_02/767995114"/>
    <hyperlink ref="F590" r:id="rId104" display="https://podminky.urs.cz/item/CS_URS_2025_02/998767101"/>
    <hyperlink ref="F593" r:id="rId105" display="https://podminky.urs.cz/item/CS_URS_2025_02/772231812"/>
    <hyperlink ref="F597" r:id="rId106" display="https://podminky.urs.cz/item/CS_URS_2025_02/772231822"/>
    <hyperlink ref="F601" r:id="rId107" display="https://podminky.urs.cz/item/CS_URS_2025_02/782132812"/>
    <hyperlink ref="F605" r:id="rId108" display="https://podminky.urs.cz/item/CS_URS_2025_02/782632812"/>
    <hyperlink ref="F610" r:id="rId109" display="https://podminky.urs.cz/item/CS_URS_2025_02/783301303"/>
    <hyperlink ref="F614" r:id="rId110" display="https://podminky.urs.cz/item/CS_URS_2025_02/783314201"/>
    <hyperlink ref="F618" r:id="rId111" display="https://podminky.urs.cz/item/CS_URS_2025_02/230082066"/>
    <hyperlink ref="F630" r:id="rId112" display="https://podminky.urs.cz/item/CS_URS_2025_02/HZS24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1025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ROUND((SUM(BE86:BE280)),  2)</f>
        <v>0</v>
      </c>
      <c r="G33" s="40"/>
      <c r="H33" s="40"/>
      <c r="I33" s="150">
        <v>0.20999999999999999</v>
      </c>
      <c r="J33" s="149">
        <f>ROUND(((SUM(BE86:BE280))*I33),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ROUND((SUM(BF86:BF280)),  2)</f>
        <v>0</v>
      </c>
      <c r="G34" s="40"/>
      <c r="H34" s="40"/>
      <c r="I34" s="150">
        <v>0.12</v>
      </c>
      <c r="J34" s="149">
        <f>ROUND(((SUM(BF86:BF280))*I34),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ROUND((SUM(BG86:BG280)),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ROUND((SUM(BH86:BH280)),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ROUND((SUM(BI86:BI280)),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SO.01.02 - Napájecí a sdělovací kabely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1026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1027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1028</v>
      </c>
      <c r="E62" s="176"/>
      <c r="F62" s="176"/>
      <c r="G62" s="176"/>
      <c r="H62" s="176"/>
      <c r="I62" s="176"/>
      <c r="J62" s="177">
        <f>J238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1029</v>
      </c>
      <c r="E63" s="176"/>
      <c r="F63" s="176"/>
      <c r="G63" s="176"/>
      <c r="H63" s="176"/>
      <c r="I63" s="176"/>
      <c r="J63" s="177">
        <f>J240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1030</v>
      </c>
      <c r="E64" s="176"/>
      <c r="F64" s="176"/>
      <c r="G64" s="176"/>
      <c r="H64" s="176"/>
      <c r="I64" s="176"/>
      <c r="J64" s="177">
        <f>J261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1031</v>
      </c>
      <c r="E65" s="176"/>
      <c r="F65" s="176"/>
      <c r="G65" s="176"/>
      <c r="H65" s="176"/>
      <c r="I65" s="176"/>
      <c r="J65" s="177">
        <f>J266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1032</v>
      </c>
      <c r="E66" s="176"/>
      <c r="F66" s="176"/>
      <c r="G66" s="176"/>
      <c r="H66" s="176"/>
      <c r="I66" s="176"/>
      <c r="J66" s="177">
        <f>J268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Jímací objekty vrtů BJ VK – dokončení – manipulační a ochranné šachtice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98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SO.01.02 - Napájecí a sdělovací kabely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Karlovy Vary</v>
      </c>
      <c r="G80" s="42"/>
      <c r="H80" s="42"/>
      <c r="I80" s="34" t="s">
        <v>23</v>
      </c>
      <c r="J80" s="74" t="str">
        <f>IF(J12="","",J12)</f>
        <v>25. 9. 2025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Správa přírodních léčiv zdrojů a kolonád, p.o.</v>
      </c>
      <c r="G82" s="42"/>
      <c r="H82" s="42"/>
      <c r="I82" s="34" t="s">
        <v>31</v>
      </c>
      <c r="J82" s="38" t="str">
        <f>E21</f>
        <v>Ing. I. Pichlová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129</v>
      </c>
      <c r="D85" s="182" t="s">
        <v>57</v>
      </c>
      <c r="E85" s="182" t="s">
        <v>53</v>
      </c>
      <c r="F85" s="182" t="s">
        <v>54</v>
      </c>
      <c r="G85" s="182" t="s">
        <v>130</v>
      </c>
      <c r="H85" s="182" t="s">
        <v>131</v>
      </c>
      <c r="I85" s="182" t="s">
        <v>132</v>
      </c>
      <c r="J85" s="182" t="s">
        <v>102</v>
      </c>
      <c r="K85" s="183" t="s">
        <v>133</v>
      </c>
      <c r="L85" s="184"/>
      <c r="M85" s="94" t="s">
        <v>19</v>
      </c>
      <c r="N85" s="95" t="s">
        <v>42</v>
      </c>
      <c r="O85" s="95" t="s">
        <v>134</v>
      </c>
      <c r="P85" s="95" t="s">
        <v>135</v>
      </c>
      <c r="Q85" s="95" t="s">
        <v>136</v>
      </c>
      <c r="R85" s="95" t="s">
        <v>137</v>
      </c>
      <c r="S85" s="95" t="s">
        <v>138</v>
      </c>
      <c r="T85" s="96" t="s">
        <v>139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140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103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1033</v>
      </c>
      <c r="F87" s="193" t="s">
        <v>1034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P88+P238+P240+P261+P266+P268</f>
        <v>0</v>
      </c>
      <c r="Q87" s="198"/>
      <c r="R87" s="199">
        <f>R88+R238+R240+R261+R266+R268</f>
        <v>0</v>
      </c>
      <c r="S87" s="198"/>
      <c r="T87" s="200">
        <f>T88+T238+T240+T261+T266+T268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71</v>
      </c>
      <c r="AU87" s="202" t="s">
        <v>72</v>
      </c>
      <c r="AY87" s="201" t="s">
        <v>143</v>
      </c>
      <c r="BK87" s="203">
        <f>BK88+BK238+BK240+BK261+BK266+BK268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1035</v>
      </c>
      <c r="F88" s="204" t="s">
        <v>1036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SUM(P89:P237)</f>
        <v>0</v>
      </c>
      <c r="Q88" s="198"/>
      <c r="R88" s="199">
        <f>SUM(R89:R237)</f>
        <v>0</v>
      </c>
      <c r="S88" s="198"/>
      <c r="T88" s="200">
        <f>SUM(T89:T237)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71</v>
      </c>
      <c r="AU88" s="202" t="s">
        <v>79</v>
      </c>
      <c r="AY88" s="201" t="s">
        <v>143</v>
      </c>
      <c r="BK88" s="203">
        <f>SUM(BK89:BK237)</f>
        <v>0</v>
      </c>
    </row>
    <row r="89" s="2" customFormat="1" ht="16.5" customHeight="1">
      <c r="A89" s="40"/>
      <c r="B89" s="41"/>
      <c r="C89" s="206" t="s">
        <v>72</v>
      </c>
      <c r="D89" s="206" t="s">
        <v>145</v>
      </c>
      <c r="E89" s="207" t="s">
        <v>1037</v>
      </c>
      <c r="F89" s="208" t="s">
        <v>1038</v>
      </c>
      <c r="G89" s="209" t="s">
        <v>880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150</v>
      </c>
      <c r="AT89" s="217" t="s">
        <v>145</v>
      </c>
      <c r="AU89" s="217" t="s">
        <v>81</v>
      </c>
      <c r="AY89" s="19" t="s">
        <v>143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150</v>
      </c>
      <c r="BM89" s="217" t="s">
        <v>81</v>
      </c>
    </row>
    <row r="90" s="2" customFormat="1">
      <c r="A90" s="40"/>
      <c r="B90" s="41"/>
      <c r="C90" s="42"/>
      <c r="D90" s="226" t="s">
        <v>328</v>
      </c>
      <c r="E90" s="42"/>
      <c r="F90" s="256" t="s">
        <v>1039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328</v>
      </c>
      <c r="AU90" s="19" t="s">
        <v>81</v>
      </c>
    </row>
    <row r="91" s="2" customFormat="1" ht="62.7" customHeight="1">
      <c r="A91" s="40"/>
      <c r="B91" s="41"/>
      <c r="C91" s="206" t="s">
        <v>72</v>
      </c>
      <c r="D91" s="206" t="s">
        <v>145</v>
      </c>
      <c r="E91" s="207" t="s">
        <v>1040</v>
      </c>
      <c r="F91" s="208" t="s">
        <v>1041</v>
      </c>
      <c r="G91" s="209" t="s">
        <v>880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150</v>
      </c>
      <c r="AT91" s="217" t="s">
        <v>145</v>
      </c>
      <c r="AU91" s="217" t="s">
        <v>81</v>
      </c>
      <c r="AY91" s="19" t="s">
        <v>143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150</v>
      </c>
      <c r="BM91" s="217" t="s">
        <v>150</v>
      </c>
    </row>
    <row r="92" s="2" customFormat="1">
      <c r="A92" s="40"/>
      <c r="B92" s="41"/>
      <c r="C92" s="42"/>
      <c r="D92" s="226" t="s">
        <v>328</v>
      </c>
      <c r="E92" s="42"/>
      <c r="F92" s="256" t="s">
        <v>1042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328</v>
      </c>
      <c r="AU92" s="19" t="s">
        <v>81</v>
      </c>
    </row>
    <row r="93" s="2" customFormat="1" ht="16.5" customHeight="1">
      <c r="A93" s="40"/>
      <c r="B93" s="41"/>
      <c r="C93" s="206" t="s">
        <v>72</v>
      </c>
      <c r="D93" s="206" t="s">
        <v>145</v>
      </c>
      <c r="E93" s="207" t="s">
        <v>1043</v>
      </c>
      <c r="F93" s="208" t="s">
        <v>1044</v>
      </c>
      <c r="G93" s="209" t="s">
        <v>880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150</v>
      </c>
      <c r="AT93" s="217" t="s">
        <v>145</v>
      </c>
      <c r="AU93" s="217" t="s">
        <v>81</v>
      </c>
      <c r="AY93" s="19" t="s">
        <v>143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150</v>
      </c>
      <c r="BM93" s="217" t="s">
        <v>180</v>
      </c>
    </row>
    <row r="94" s="2" customFormat="1">
      <c r="A94" s="40"/>
      <c r="B94" s="41"/>
      <c r="C94" s="42"/>
      <c r="D94" s="226" t="s">
        <v>328</v>
      </c>
      <c r="E94" s="42"/>
      <c r="F94" s="256" t="s">
        <v>1045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328</v>
      </c>
      <c r="AU94" s="19" t="s">
        <v>81</v>
      </c>
    </row>
    <row r="95" s="2" customFormat="1" ht="16.5" customHeight="1">
      <c r="A95" s="40"/>
      <c r="B95" s="41"/>
      <c r="C95" s="206" t="s">
        <v>72</v>
      </c>
      <c r="D95" s="206" t="s">
        <v>145</v>
      </c>
      <c r="E95" s="207" t="s">
        <v>1046</v>
      </c>
      <c r="F95" s="208" t="s">
        <v>1047</v>
      </c>
      <c r="G95" s="209" t="s">
        <v>880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150</v>
      </c>
      <c r="AT95" s="217" t="s">
        <v>145</v>
      </c>
      <c r="AU95" s="217" t="s">
        <v>81</v>
      </c>
      <c r="AY95" s="19" t="s">
        <v>143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150</v>
      </c>
      <c r="BM95" s="217" t="s">
        <v>193</v>
      </c>
    </row>
    <row r="96" s="2" customFormat="1">
      <c r="A96" s="40"/>
      <c r="B96" s="41"/>
      <c r="C96" s="42"/>
      <c r="D96" s="226" t="s">
        <v>328</v>
      </c>
      <c r="E96" s="42"/>
      <c r="F96" s="256" t="s">
        <v>1048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328</v>
      </c>
      <c r="AU96" s="19" t="s">
        <v>81</v>
      </c>
    </row>
    <row r="97" s="2" customFormat="1" ht="62.7" customHeight="1">
      <c r="A97" s="40"/>
      <c r="B97" s="41"/>
      <c r="C97" s="206" t="s">
        <v>72</v>
      </c>
      <c r="D97" s="206" t="s">
        <v>145</v>
      </c>
      <c r="E97" s="207" t="s">
        <v>1049</v>
      </c>
      <c r="F97" s="208" t="s">
        <v>1050</v>
      </c>
      <c r="G97" s="209" t="s">
        <v>880</v>
      </c>
      <c r="H97" s="210">
        <v>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150</v>
      </c>
      <c r="AT97" s="217" t="s">
        <v>145</v>
      </c>
      <c r="AU97" s="217" t="s">
        <v>81</v>
      </c>
      <c r="AY97" s="19" t="s">
        <v>143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150</v>
      </c>
      <c r="BM97" s="217" t="s">
        <v>206</v>
      </c>
    </row>
    <row r="98" s="2" customFormat="1">
      <c r="A98" s="40"/>
      <c r="B98" s="41"/>
      <c r="C98" s="42"/>
      <c r="D98" s="226" t="s">
        <v>328</v>
      </c>
      <c r="E98" s="42"/>
      <c r="F98" s="256" t="s">
        <v>1051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328</v>
      </c>
      <c r="AU98" s="19" t="s">
        <v>81</v>
      </c>
    </row>
    <row r="99" s="2" customFormat="1" ht="16.5" customHeight="1">
      <c r="A99" s="40"/>
      <c r="B99" s="41"/>
      <c r="C99" s="206" t="s">
        <v>72</v>
      </c>
      <c r="D99" s="206" t="s">
        <v>145</v>
      </c>
      <c r="E99" s="207" t="s">
        <v>1052</v>
      </c>
      <c r="F99" s="208" t="s">
        <v>1053</v>
      </c>
      <c r="G99" s="209" t="s">
        <v>880</v>
      </c>
      <c r="H99" s="210">
        <v>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150</v>
      </c>
      <c r="AT99" s="217" t="s">
        <v>145</v>
      </c>
      <c r="AU99" s="217" t="s">
        <v>81</v>
      </c>
      <c r="AY99" s="19" t="s">
        <v>143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150</v>
      </c>
      <c r="BM99" s="217" t="s">
        <v>8</v>
      </c>
    </row>
    <row r="100" s="2" customFormat="1">
      <c r="A100" s="40"/>
      <c r="B100" s="41"/>
      <c r="C100" s="42"/>
      <c r="D100" s="226" t="s">
        <v>328</v>
      </c>
      <c r="E100" s="42"/>
      <c r="F100" s="256" t="s">
        <v>1054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328</v>
      </c>
      <c r="AU100" s="19" t="s">
        <v>81</v>
      </c>
    </row>
    <row r="101" s="2" customFormat="1" ht="16.5" customHeight="1">
      <c r="A101" s="40"/>
      <c r="B101" s="41"/>
      <c r="C101" s="206" t="s">
        <v>72</v>
      </c>
      <c r="D101" s="206" t="s">
        <v>145</v>
      </c>
      <c r="E101" s="207" t="s">
        <v>1055</v>
      </c>
      <c r="F101" s="208" t="s">
        <v>1056</v>
      </c>
      <c r="G101" s="209" t="s">
        <v>880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150</v>
      </c>
      <c r="AT101" s="217" t="s">
        <v>145</v>
      </c>
      <c r="AU101" s="217" t="s">
        <v>81</v>
      </c>
      <c r="AY101" s="19" t="s">
        <v>143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150</v>
      </c>
      <c r="BM101" s="217" t="s">
        <v>228</v>
      </c>
    </row>
    <row r="102" s="2" customFormat="1">
      <c r="A102" s="40"/>
      <c r="B102" s="41"/>
      <c r="C102" s="42"/>
      <c r="D102" s="226" t="s">
        <v>328</v>
      </c>
      <c r="E102" s="42"/>
      <c r="F102" s="256" t="s">
        <v>1057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328</v>
      </c>
      <c r="AU102" s="19" t="s">
        <v>81</v>
      </c>
    </row>
    <row r="103" s="2" customFormat="1" ht="16.5" customHeight="1">
      <c r="A103" s="40"/>
      <c r="B103" s="41"/>
      <c r="C103" s="206" t="s">
        <v>72</v>
      </c>
      <c r="D103" s="206" t="s">
        <v>145</v>
      </c>
      <c r="E103" s="207" t="s">
        <v>1058</v>
      </c>
      <c r="F103" s="208" t="s">
        <v>1059</v>
      </c>
      <c r="G103" s="209" t="s">
        <v>880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150</v>
      </c>
      <c r="AT103" s="217" t="s">
        <v>145</v>
      </c>
      <c r="AU103" s="217" t="s">
        <v>81</v>
      </c>
      <c r="AY103" s="19" t="s">
        <v>143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150</v>
      </c>
      <c r="BM103" s="217" t="s">
        <v>239</v>
      </c>
    </row>
    <row r="104" s="2" customFormat="1">
      <c r="A104" s="40"/>
      <c r="B104" s="41"/>
      <c r="C104" s="42"/>
      <c r="D104" s="226" t="s">
        <v>328</v>
      </c>
      <c r="E104" s="42"/>
      <c r="F104" s="256" t="s">
        <v>1060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328</v>
      </c>
      <c r="AU104" s="19" t="s">
        <v>81</v>
      </c>
    </row>
    <row r="105" s="2" customFormat="1" ht="142.2" customHeight="1">
      <c r="A105" s="40"/>
      <c r="B105" s="41"/>
      <c r="C105" s="206" t="s">
        <v>72</v>
      </c>
      <c r="D105" s="206" t="s">
        <v>145</v>
      </c>
      <c r="E105" s="207" t="s">
        <v>1061</v>
      </c>
      <c r="F105" s="208" t="s">
        <v>1062</v>
      </c>
      <c r="G105" s="209" t="s">
        <v>880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150</v>
      </c>
      <c r="AT105" s="217" t="s">
        <v>145</v>
      </c>
      <c r="AU105" s="217" t="s">
        <v>81</v>
      </c>
      <c r="AY105" s="19" t="s">
        <v>143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150</v>
      </c>
      <c r="BM105" s="217" t="s">
        <v>249</v>
      </c>
    </row>
    <row r="106" s="2" customFormat="1">
      <c r="A106" s="40"/>
      <c r="B106" s="41"/>
      <c r="C106" s="42"/>
      <c r="D106" s="226" t="s">
        <v>328</v>
      </c>
      <c r="E106" s="42"/>
      <c r="F106" s="256" t="s">
        <v>1063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328</v>
      </c>
      <c r="AU106" s="19" t="s">
        <v>81</v>
      </c>
    </row>
    <row r="107" s="2" customFormat="1" ht="16.5" customHeight="1">
      <c r="A107" s="40"/>
      <c r="B107" s="41"/>
      <c r="C107" s="206" t="s">
        <v>72</v>
      </c>
      <c r="D107" s="206" t="s">
        <v>145</v>
      </c>
      <c r="E107" s="207" t="s">
        <v>1064</v>
      </c>
      <c r="F107" s="208" t="s">
        <v>1065</v>
      </c>
      <c r="G107" s="209" t="s">
        <v>880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150</v>
      </c>
      <c r="AT107" s="217" t="s">
        <v>145</v>
      </c>
      <c r="AU107" s="217" t="s">
        <v>81</v>
      </c>
      <c r="AY107" s="19" t="s">
        <v>143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150</v>
      </c>
      <c r="BM107" s="217" t="s">
        <v>262</v>
      </c>
    </row>
    <row r="108" s="2" customFormat="1">
      <c r="A108" s="40"/>
      <c r="B108" s="41"/>
      <c r="C108" s="42"/>
      <c r="D108" s="226" t="s">
        <v>328</v>
      </c>
      <c r="E108" s="42"/>
      <c r="F108" s="256" t="s">
        <v>1066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328</v>
      </c>
      <c r="AU108" s="19" t="s">
        <v>81</v>
      </c>
    </row>
    <row r="109" s="2" customFormat="1" ht="16.5" customHeight="1">
      <c r="A109" s="40"/>
      <c r="B109" s="41"/>
      <c r="C109" s="206" t="s">
        <v>72</v>
      </c>
      <c r="D109" s="206" t="s">
        <v>145</v>
      </c>
      <c r="E109" s="207" t="s">
        <v>1067</v>
      </c>
      <c r="F109" s="208" t="s">
        <v>1068</v>
      </c>
      <c r="G109" s="209" t="s">
        <v>880</v>
      </c>
      <c r="H109" s="210">
        <v>2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150</v>
      </c>
      <c r="AT109" s="217" t="s">
        <v>145</v>
      </c>
      <c r="AU109" s="217" t="s">
        <v>81</v>
      </c>
      <c r="AY109" s="19" t="s">
        <v>143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150</v>
      </c>
      <c r="BM109" s="217" t="s">
        <v>278</v>
      </c>
    </row>
    <row r="110" s="2" customFormat="1">
      <c r="A110" s="40"/>
      <c r="B110" s="41"/>
      <c r="C110" s="42"/>
      <c r="D110" s="226" t="s">
        <v>328</v>
      </c>
      <c r="E110" s="42"/>
      <c r="F110" s="256" t="s">
        <v>1069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328</v>
      </c>
      <c r="AU110" s="19" t="s">
        <v>81</v>
      </c>
    </row>
    <row r="111" s="2" customFormat="1" ht="16.5" customHeight="1">
      <c r="A111" s="40"/>
      <c r="B111" s="41"/>
      <c r="C111" s="206" t="s">
        <v>72</v>
      </c>
      <c r="D111" s="206" t="s">
        <v>145</v>
      </c>
      <c r="E111" s="207" t="s">
        <v>1070</v>
      </c>
      <c r="F111" s="208" t="s">
        <v>1071</v>
      </c>
      <c r="G111" s="209" t="s">
        <v>880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150</v>
      </c>
      <c r="AT111" s="217" t="s">
        <v>145</v>
      </c>
      <c r="AU111" s="217" t="s">
        <v>81</v>
      </c>
      <c r="AY111" s="19" t="s">
        <v>143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150</v>
      </c>
      <c r="BM111" s="217" t="s">
        <v>289</v>
      </c>
    </row>
    <row r="112" s="2" customFormat="1">
      <c r="A112" s="40"/>
      <c r="B112" s="41"/>
      <c r="C112" s="42"/>
      <c r="D112" s="226" t="s">
        <v>328</v>
      </c>
      <c r="E112" s="42"/>
      <c r="F112" s="256" t="s">
        <v>1072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328</v>
      </c>
      <c r="AU112" s="19" t="s">
        <v>81</v>
      </c>
    </row>
    <row r="113" s="2" customFormat="1" ht="16.5" customHeight="1">
      <c r="A113" s="40"/>
      <c r="B113" s="41"/>
      <c r="C113" s="206" t="s">
        <v>72</v>
      </c>
      <c r="D113" s="206" t="s">
        <v>145</v>
      </c>
      <c r="E113" s="207" t="s">
        <v>1073</v>
      </c>
      <c r="F113" s="208" t="s">
        <v>1074</v>
      </c>
      <c r="G113" s="209" t="s">
        <v>880</v>
      </c>
      <c r="H113" s="210">
        <v>2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150</v>
      </c>
      <c r="AT113" s="217" t="s">
        <v>145</v>
      </c>
      <c r="AU113" s="217" t="s">
        <v>81</v>
      </c>
      <c r="AY113" s="19" t="s">
        <v>143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150</v>
      </c>
      <c r="BM113" s="217" t="s">
        <v>304</v>
      </c>
    </row>
    <row r="114" s="2" customFormat="1">
      <c r="A114" s="40"/>
      <c r="B114" s="41"/>
      <c r="C114" s="42"/>
      <c r="D114" s="226" t="s">
        <v>328</v>
      </c>
      <c r="E114" s="42"/>
      <c r="F114" s="256" t="s">
        <v>1075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328</v>
      </c>
      <c r="AU114" s="19" t="s">
        <v>81</v>
      </c>
    </row>
    <row r="115" s="2" customFormat="1" ht="16.5" customHeight="1">
      <c r="A115" s="40"/>
      <c r="B115" s="41"/>
      <c r="C115" s="206" t="s">
        <v>72</v>
      </c>
      <c r="D115" s="206" t="s">
        <v>145</v>
      </c>
      <c r="E115" s="207" t="s">
        <v>1076</v>
      </c>
      <c r="F115" s="208" t="s">
        <v>1077</v>
      </c>
      <c r="G115" s="209" t="s">
        <v>880</v>
      </c>
      <c r="H115" s="210">
        <v>1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150</v>
      </c>
      <c r="AT115" s="217" t="s">
        <v>145</v>
      </c>
      <c r="AU115" s="217" t="s">
        <v>81</v>
      </c>
      <c r="AY115" s="19" t="s">
        <v>143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150</v>
      </c>
      <c r="BM115" s="217" t="s">
        <v>316</v>
      </c>
    </row>
    <row r="116" s="2" customFormat="1">
      <c r="A116" s="40"/>
      <c r="B116" s="41"/>
      <c r="C116" s="42"/>
      <c r="D116" s="226" t="s">
        <v>328</v>
      </c>
      <c r="E116" s="42"/>
      <c r="F116" s="256" t="s">
        <v>1078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328</v>
      </c>
      <c r="AU116" s="19" t="s">
        <v>81</v>
      </c>
    </row>
    <row r="117" s="2" customFormat="1" ht="16.5" customHeight="1">
      <c r="A117" s="40"/>
      <c r="B117" s="41"/>
      <c r="C117" s="206" t="s">
        <v>72</v>
      </c>
      <c r="D117" s="206" t="s">
        <v>145</v>
      </c>
      <c r="E117" s="207" t="s">
        <v>1079</v>
      </c>
      <c r="F117" s="208" t="s">
        <v>1080</v>
      </c>
      <c r="G117" s="209" t="s">
        <v>880</v>
      </c>
      <c r="H117" s="210">
        <v>1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150</v>
      </c>
      <c r="AT117" s="217" t="s">
        <v>145</v>
      </c>
      <c r="AU117" s="217" t="s">
        <v>81</v>
      </c>
      <c r="AY117" s="19" t="s">
        <v>143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150</v>
      </c>
      <c r="BM117" s="217" t="s">
        <v>335</v>
      </c>
    </row>
    <row r="118" s="2" customFormat="1">
      <c r="A118" s="40"/>
      <c r="B118" s="41"/>
      <c r="C118" s="42"/>
      <c r="D118" s="226" t="s">
        <v>328</v>
      </c>
      <c r="E118" s="42"/>
      <c r="F118" s="256" t="s">
        <v>1081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328</v>
      </c>
      <c r="AU118" s="19" t="s">
        <v>81</v>
      </c>
    </row>
    <row r="119" s="2" customFormat="1" ht="16.5" customHeight="1">
      <c r="A119" s="40"/>
      <c r="B119" s="41"/>
      <c r="C119" s="206" t="s">
        <v>72</v>
      </c>
      <c r="D119" s="206" t="s">
        <v>145</v>
      </c>
      <c r="E119" s="207" t="s">
        <v>1082</v>
      </c>
      <c r="F119" s="208" t="s">
        <v>1083</v>
      </c>
      <c r="G119" s="209" t="s">
        <v>880</v>
      </c>
      <c r="H119" s="210">
        <v>2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150</v>
      </c>
      <c r="AT119" s="217" t="s">
        <v>145</v>
      </c>
      <c r="AU119" s="217" t="s">
        <v>81</v>
      </c>
      <c r="AY119" s="19" t="s">
        <v>143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150</v>
      </c>
      <c r="BM119" s="217" t="s">
        <v>349</v>
      </c>
    </row>
    <row r="120" s="2" customFormat="1">
      <c r="A120" s="40"/>
      <c r="B120" s="41"/>
      <c r="C120" s="42"/>
      <c r="D120" s="226" t="s">
        <v>328</v>
      </c>
      <c r="E120" s="42"/>
      <c r="F120" s="256" t="s">
        <v>1084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328</v>
      </c>
      <c r="AU120" s="19" t="s">
        <v>81</v>
      </c>
    </row>
    <row r="121" s="2" customFormat="1" ht="16.5" customHeight="1">
      <c r="A121" s="40"/>
      <c r="B121" s="41"/>
      <c r="C121" s="206" t="s">
        <v>72</v>
      </c>
      <c r="D121" s="206" t="s">
        <v>145</v>
      </c>
      <c r="E121" s="207" t="s">
        <v>1085</v>
      </c>
      <c r="F121" s="208" t="s">
        <v>1086</v>
      </c>
      <c r="G121" s="209" t="s">
        <v>880</v>
      </c>
      <c r="H121" s="210">
        <v>1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150</v>
      </c>
      <c r="AT121" s="217" t="s">
        <v>145</v>
      </c>
      <c r="AU121" s="217" t="s">
        <v>81</v>
      </c>
      <c r="AY121" s="19" t="s">
        <v>143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150</v>
      </c>
      <c r="BM121" s="217" t="s">
        <v>362</v>
      </c>
    </row>
    <row r="122" s="2" customFormat="1">
      <c r="A122" s="40"/>
      <c r="B122" s="41"/>
      <c r="C122" s="42"/>
      <c r="D122" s="226" t="s">
        <v>328</v>
      </c>
      <c r="E122" s="42"/>
      <c r="F122" s="256" t="s">
        <v>1087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328</v>
      </c>
      <c r="AU122" s="19" t="s">
        <v>81</v>
      </c>
    </row>
    <row r="123" s="2" customFormat="1" ht="16.5" customHeight="1">
      <c r="A123" s="40"/>
      <c r="B123" s="41"/>
      <c r="C123" s="206" t="s">
        <v>72</v>
      </c>
      <c r="D123" s="206" t="s">
        <v>145</v>
      </c>
      <c r="E123" s="207" t="s">
        <v>1088</v>
      </c>
      <c r="F123" s="208" t="s">
        <v>1089</v>
      </c>
      <c r="G123" s="209" t="s">
        <v>880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150</v>
      </c>
      <c r="AT123" s="217" t="s">
        <v>145</v>
      </c>
      <c r="AU123" s="217" t="s">
        <v>81</v>
      </c>
      <c r="AY123" s="19" t="s">
        <v>143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150</v>
      </c>
      <c r="BM123" s="217" t="s">
        <v>376</v>
      </c>
    </row>
    <row r="124" s="2" customFormat="1">
      <c r="A124" s="40"/>
      <c r="B124" s="41"/>
      <c r="C124" s="42"/>
      <c r="D124" s="226" t="s">
        <v>328</v>
      </c>
      <c r="E124" s="42"/>
      <c r="F124" s="256" t="s">
        <v>1090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328</v>
      </c>
      <c r="AU124" s="19" t="s">
        <v>81</v>
      </c>
    </row>
    <row r="125" s="2" customFormat="1" ht="16.5" customHeight="1">
      <c r="A125" s="40"/>
      <c r="B125" s="41"/>
      <c r="C125" s="206" t="s">
        <v>72</v>
      </c>
      <c r="D125" s="206" t="s">
        <v>145</v>
      </c>
      <c r="E125" s="207" t="s">
        <v>1091</v>
      </c>
      <c r="F125" s="208" t="s">
        <v>1092</v>
      </c>
      <c r="G125" s="209" t="s">
        <v>880</v>
      </c>
      <c r="H125" s="210">
        <v>1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150</v>
      </c>
      <c r="AT125" s="217" t="s">
        <v>145</v>
      </c>
      <c r="AU125" s="217" t="s">
        <v>81</v>
      </c>
      <c r="AY125" s="19" t="s">
        <v>143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150</v>
      </c>
      <c r="BM125" s="217" t="s">
        <v>393</v>
      </c>
    </row>
    <row r="126" s="2" customFormat="1">
      <c r="A126" s="40"/>
      <c r="B126" s="41"/>
      <c r="C126" s="42"/>
      <c r="D126" s="226" t="s">
        <v>328</v>
      </c>
      <c r="E126" s="42"/>
      <c r="F126" s="256" t="s">
        <v>1093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328</v>
      </c>
      <c r="AU126" s="19" t="s">
        <v>81</v>
      </c>
    </row>
    <row r="127" s="2" customFormat="1" ht="16.5" customHeight="1">
      <c r="A127" s="40"/>
      <c r="B127" s="41"/>
      <c r="C127" s="206" t="s">
        <v>72</v>
      </c>
      <c r="D127" s="206" t="s">
        <v>145</v>
      </c>
      <c r="E127" s="207" t="s">
        <v>1094</v>
      </c>
      <c r="F127" s="208" t="s">
        <v>1095</v>
      </c>
      <c r="G127" s="209" t="s">
        <v>880</v>
      </c>
      <c r="H127" s="210">
        <v>1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150</v>
      </c>
      <c r="AT127" s="217" t="s">
        <v>145</v>
      </c>
      <c r="AU127" s="217" t="s">
        <v>81</v>
      </c>
      <c r="AY127" s="19" t="s">
        <v>143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150</v>
      </c>
      <c r="BM127" s="217" t="s">
        <v>409</v>
      </c>
    </row>
    <row r="128" s="2" customFormat="1">
      <c r="A128" s="40"/>
      <c r="B128" s="41"/>
      <c r="C128" s="42"/>
      <c r="D128" s="226" t="s">
        <v>328</v>
      </c>
      <c r="E128" s="42"/>
      <c r="F128" s="256" t="s">
        <v>1096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328</v>
      </c>
      <c r="AU128" s="19" t="s">
        <v>81</v>
      </c>
    </row>
    <row r="129" s="2" customFormat="1" ht="16.5" customHeight="1">
      <c r="A129" s="40"/>
      <c r="B129" s="41"/>
      <c r="C129" s="206" t="s">
        <v>72</v>
      </c>
      <c r="D129" s="206" t="s">
        <v>145</v>
      </c>
      <c r="E129" s="207" t="s">
        <v>1097</v>
      </c>
      <c r="F129" s="208" t="s">
        <v>1098</v>
      </c>
      <c r="G129" s="209" t="s">
        <v>880</v>
      </c>
      <c r="H129" s="210">
        <v>1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150</v>
      </c>
      <c r="AT129" s="217" t="s">
        <v>145</v>
      </c>
      <c r="AU129" s="217" t="s">
        <v>81</v>
      </c>
      <c r="AY129" s="19" t="s">
        <v>143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150</v>
      </c>
      <c r="BM129" s="217" t="s">
        <v>427</v>
      </c>
    </row>
    <row r="130" s="2" customFormat="1">
      <c r="A130" s="40"/>
      <c r="B130" s="41"/>
      <c r="C130" s="42"/>
      <c r="D130" s="226" t="s">
        <v>328</v>
      </c>
      <c r="E130" s="42"/>
      <c r="F130" s="256" t="s">
        <v>1099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328</v>
      </c>
      <c r="AU130" s="19" t="s">
        <v>81</v>
      </c>
    </row>
    <row r="131" s="2" customFormat="1" ht="16.5" customHeight="1">
      <c r="A131" s="40"/>
      <c r="B131" s="41"/>
      <c r="C131" s="206" t="s">
        <v>72</v>
      </c>
      <c r="D131" s="206" t="s">
        <v>145</v>
      </c>
      <c r="E131" s="207" t="s">
        <v>1100</v>
      </c>
      <c r="F131" s="208" t="s">
        <v>1101</v>
      </c>
      <c r="G131" s="209" t="s">
        <v>880</v>
      </c>
      <c r="H131" s="210">
        <v>3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150</v>
      </c>
      <c r="AT131" s="217" t="s">
        <v>145</v>
      </c>
      <c r="AU131" s="217" t="s">
        <v>81</v>
      </c>
      <c r="AY131" s="19" t="s">
        <v>143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150</v>
      </c>
      <c r="BM131" s="217" t="s">
        <v>440</v>
      </c>
    </row>
    <row r="132" s="2" customFormat="1">
      <c r="A132" s="40"/>
      <c r="B132" s="41"/>
      <c r="C132" s="42"/>
      <c r="D132" s="226" t="s">
        <v>328</v>
      </c>
      <c r="E132" s="42"/>
      <c r="F132" s="256" t="s">
        <v>1102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328</v>
      </c>
      <c r="AU132" s="19" t="s">
        <v>81</v>
      </c>
    </row>
    <row r="133" s="2" customFormat="1" ht="16.5" customHeight="1">
      <c r="A133" s="40"/>
      <c r="B133" s="41"/>
      <c r="C133" s="206" t="s">
        <v>72</v>
      </c>
      <c r="D133" s="206" t="s">
        <v>145</v>
      </c>
      <c r="E133" s="207" t="s">
        <v>1103</v>
      </c>
      <c r="F133" s="208" t="s">
        <v>1104</v>
      </c>
      <c r="G133" s="209" t="s">
        <v>880</v>
      </c>
      <c r="H133" s="210">
        <v>1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150</v>
      </c>
      <c r="AT133" s="217" t="s">
        <v>145</v>
      </c>
      <c r="AU133" s="217" t="s">
        <v>81</v>
      </c>
      <c r="AY133" s="19" t="s">
        <v>143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150</v>
      </c>
      <c r="BM133" s="217" t="s">
        <v>452</v>
      </c>
    </row>
    <row r="134" s="2" customFormat="1">
      <c r="A134" s="40"/>
      <c r="B134" s="41"/>
      <c r="C134" s="42"/>
      <c r="D134" s="226" t="s">
        <v>328</v>
      </c>
      <c r="E134" s="42"/>
      <c r="F134" s="256" t="s">
        <v>1105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328</v>
      </c>
      <c r="AU134" s="19" t="s">
        <v>81</v>
      </c>
    </row>
    <row r="135" s="2" customFormat="1" ht="16.5" customHeight="1">
      <c r="A135" s="40"/>
      <c r="B135" s="41"/>
      <c r="C135" s="206" t="s">
        <v>72</v>
      </c>
      <c r="D135" s="206" t="s">
        <v>145</v>
      </c>
      <c r="E135" s="207" t="s">
        <v>1106</v>
      </c>
      <c r="F135" s="208" t="s">
        <v>1107</v>
      </c>
      <c r="G135" s="209" t="s">
        <v>880</v>
      </c>
      <c r="H135" s="210">
        <v>1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150</v>
      </c>
      <c r="AT135" s="217" t="s">
        <v>145</v>
      </c>
      <c r="AU135" s="217" t="s">
        <v>81</v>
      </c>
      <c r="AY135" s="19" t="s">
        <v>143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150</v>
      </c>
      <c r="BM135" s="217" t="s">
        <v>463</v>
      </c>
    </row>
    <row r="136" s="2" customFormat="1">
      <c r="A136" s="40"/>
      <c r="B136" s="41"/>
      <c r="C136" s="42"/>
      <c r="D136" s="226" t="s">
        <v>328</v>
      </c>
      <c r="E136" s="42"/>
      <c r="F136" s="256" t="s">
        <v>1108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328</v>
      </c>
      <c r="AU136" s="19" t="s">
        <v>81</v>
      </c>
    </row>
    <row r="137" s="2" customFormat="1" ht="16.5" customHeight="1">
      <c r="A137" s="40"/>
      <c r="B137" s="41"/>
      <c r="C137" s="206" t="s">
        <v>72</v>
      </c>
      <c r="D137" s="206" t="s">
        <v>145</v>
      </c>
      <c r="E137" s="207" t="s">
        <v>1109</v>
      </c>
      <c r="F137" s="208" t="s">
        <v>1110</v>
      </c>
      <c r="G137" s="209" t="s">
        <v>880</v>
      </c>
      <c r="H137" s="210">
        <v>1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150</v>
      </c>
      <c r="AT137" s="217" t="s">
        <v>145</v>
      </c>
      <c r="AU137" s="217" t="s">
        <v>81</v>
      </c>
      <c r="AY137" s="19" t="s">
        <v>143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150</v>
      </c>
      <c r="BM137" s="217" t="s">
        <v>474</v>
      </c>
    </row>
    <row r="138" s="2" customFormat="1">
      <c r="A138" s="40"/>
      <c r="B138" s="41"/>
      <c r="C138" s="42"/>
      <c r="D138" s="226" t="s">
        <v>328</v>
      </c>
      <c r="E138" s="42"/>
      <c r="F138" s="256" t="s">
        <v>1111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328</v>
      </c>
      <c r="AU138" s="19" t="s">
        <v>81</v>
      </c>
    </row>
    <row r="139" s="2" customFormat="1" ht="16.5" customHeight="1">
      <c r="A139" s="40"/>
      <c r="B139" s="41"/>
      <c r="C139" s="206" t="s">
        <v>72</v>
      </c>
      <c r="D139" s="206" t="s">
        <v>145</v>
      </c>
      <c r="E139" s="207" t="s">
        <v>1112</v>
      </c>
      <c r="F139" s="208" t="s">
        <v>1113</v>
      </c>
      <c r="G139" s="209" t="s">
        <v>880</v>
      </c>
      <c r="H139" s="210">
        <v>1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150</v>
      </c>
      <c r="AT139" s="217" t="s">
        <v>145</v>
      </c>
      <c r="AU139" s="217" t="s">
        <v>81</v>
      </c>
      <c r="AY139" s="19" t="s">
        <v>143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150</v>
      </c>
      <c r="BM139" s="217" t="s">
        <v>486</v>
      </c>
    </row>
    <row r="140" s="2" customFormat="1">
      <c r="A140" s="40"/>
      <c r="B140" s="41"/>
      <c r="C140" s="42"/>
      <c r="D140" s="226" t="s">
        <v>328</v>
      </c>
      <c r="E140" s="42"/>
      <c r="F140" s="256" t="s">
        <v>1114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328</v>
      </c>
      <c r="AU140" s="19" t="s">
        <v>81</v>
      </c>
    </row>
    <row r="141" s="2" customFormat="1" ht="16.5" customHeight="1">
      <c r="A141" s="40"/>
      <c r="B141" s="41"/>
      <c r="C141" s="206" t="s">
        <v>72</v>
      </c>
      <c r="D141" s="206" t="s">
        <v>145</v>
      </c>
      <c r="E141" s="207" t="s">
        <v>1115</v>
      </c>
      <c r="F141" s="208" t="s">
        <v>1116</v>
      </c>
      <c r="G141" s="209" t="s">
        <v>880</v>
      </c>
      <c r="H141" s="210">
        <v>1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150</v>
      </c>
      <c r="AT141" s="217" t="s">
        <v>145</v>
      </c>
      <c r="AU141" s="217" t="s">
        <v>81</v>
      </c>
      <c r="AY141" s="19" t="s">
        <v>143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150</v>
      </c>
      <c r="BM141" s="217" t="s">
        <v>503</v>
      </c>
    </row>
    <row r="142" s="2" customFormat="1">
      <c r="A142" s="40"/>
      <c r="B142" s="41"/>
      <c r="C142" s="42"/>
      <c r="D142" s="226" t="s">
        <v>328</v>
      </c>
      <c r="E142" s="42"/>
      <c r="F142" s="256" t="s">
        <v>1117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328</v>
      </c>
      <c r="AU142" s="19" t="s">
        <v>81</v>
      </c>
    </row>
    <row r="143" s="2" customFormat="1" ht="16.5" customHeight="1">
      <c r="A143" s="40"/>
      <c r="B143" s="41"/>
      <c r="C143" s="206" t="s">
        <v>72</v>
      </c>
      <c r="D143" s="206" t="s">
        <v>145</v>
      </c>
      <c r="E143" s="207" t="s">
        <v>1118</v>
      </c>
      <c r="F143" s="208" t="s">
        <v>1119</v>
      </c>
      <c r="G143" s="209" t="s">
        <v>880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150</v>
      </c>
      <c r="AT143" s="217" t="s">
        <v>145</v>
      </c>
      <c r="AU143" s="217" t="s">
        <v>81</v>
      </c>
      <c r="AY143" s="19" t="s">
        <v>143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150</v>
      </c>
      <c r="BM143" s="217" t="s">
        <v>516</v>
      </c>
    </row>
    <row r="144" s="2" customFormat="1">
      <c r="A144" s="40"/>
      <c r="B144" s="41"/>
      <c r="C144" s="42"/>
      <c r="D144" s="226" t="s">
        <v>328</v>
      </c>
      <c r="E144" s="42"/>
      <c r="F144" s="256" t="s">
        <v>1120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328</v>
      </c>
      <c r="AU144" s="19" t="s">
        <v>81</v>
      </c>
    </row>
    <row r="145" s="2" customFormat="1" ht="16.5" customHeight="1">
      <c r="A145" s="40"/>
      <c r="B145" s="41"/>
      <c r="C145" s="206" t="s">
        <v>72</v>
      </c>
      <c r="D145" s="206" t="s">
        <v>145</v>
      </c>
      <c r="E145" s="207" t="s">
        <v>1121</v>
      </c>
      <c r="F145" s="208" t="s">
        <v>1122</v>
      </c>
      <c r="G145" s="209" t="s">
        <v>880</v>
      </c>
      <c r="H145" s="210">
        <v>2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150</v>
      </c>
      <c r="AT145" s="217" t="s">
        <v>145</v>
      </c>
      <c r="AU145" s="217" t="s">
        <v>81</v>
      </c>
      <c r="AY145" s="19" t="s">
        <v>143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150</v>
      </c>
      <c r="BM145" s="217" t="s">
        <v>528</v>
      </c>
    </row>
    <row r="146" s="2" customFormat="1">
      <c r="A146" s="40"/>
      <c r="B146" s="41"/>
      <c r="C146" s="42"/>
      <c r="D146" s="226" t="s">
        <v>328</v>
      </c>
      <c r="E146" s="42"/>
      <c r="F146" s="256" t="s">
        <v>1123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328</v>
      </c>
      <c r="AU146" s="19" t="s">
        <v>81</v>
      </c>
    </row>
    <row r="147" s="2" customFormat="1" ht="16.5" customHeight="1">
      <c r="A147" s="40"/>
      <c r="B147" s="41"/>
      <c r="C147" s="206" t="s">
        <v>72</v>
      </c>
      <c r="D147" s="206" t="s">
        <v>145</v>
      </c>
      <c r="E147" s="207" t="s">
        <v>1124</v>
      </c>
      <c r="F147" s="208" t="s">
        <v>1125</v>
      </c>
      <c r="G147" s="209" t="s">
        <v>880</v>
      </c>
      <c r="H147" s="210">
        <v>1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150</v>
      </c>
      <c r="AT147" s="217" t="s">
        <v>145</v>
      </c>
      <c r="AU147" s="217" t="s">
        <v>81</v>
      </c>
      <c r="AY147" s="19" t="s">
        <v>143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150</v>
      </c>
      <c r="BM147" s="217" t="s">
        <v>540</v>
      </c>
    </row>
    <row r="148" s="2" customFormat="1">
      <c r="A148" s="40"/>
      <c r="B148" s="41"/>
      <c r="C148" s="42"/>
      <c r="D148" s="226" t="s">
        <v>328</v>
      </c>
      <c r="E148" s="42"/>
      <c r="F148" s="256" t="s">
        <v>1126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328</v>
      </c>
      <c r="AU148" s="19" t="s">
        <v>81</v>
      </c>
    </row>
    <row r="149" s="2" customFormat="1" ht="16.5" customHeight="1">
      <c r="A149" s="40"/>
      <c r="B149" s="41"/>
      <c r="C149" s="206" t="s">
        <v>72</v>
      </c>
      <c r="D149" s="206" t="s">
        <v>145</v>
      </c>
      <c r="E149" s="207" t="s">
        <v>1127</v>
      </c>
      <c r="F149" s="208" t="s">
        <v>1128</v>
      </c>
      <c r="G149" s="209" t="s">
        <v>880</v>
      </c>
      <c r="H149" s="210">
        <v>34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150</v>
      </c>
      <c r="AT149" s="217" t="s">
        <v>145</v>
      </c>
      <c r="AU149" s="217" t="s">
        <v>81</v>
      </c>
      <c r="AY149" s="19" t="s">
        <v>143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150</v>
      </c>
      <c r="BM149" s="217" t="s">
        <v>553</v>
      </c>
    </row>
    <row r="150" s="2" customFormat="1">
      <c r="A150" s="40"/>
      <c r="B150" s="41"/>
      <c r="C150" s="42"/>
      <c r="D150" s="226" t="s">
        <v>328</v>
      </c>
      <c r="E150" s="42"/>
      <c r="F150" s="256" t="s">
        <v>1129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328</v>
      </c>
      <c r="AU150" s="19" t="s">
        <v>81</v>
      </c>
    </row>
    <row r="151" s="2" customFormat="1" ht="16.5" customHeight="1">
      <c r="A151" s="40"/>
      <c r="B151" s="41"/>
      <c r="C151" s="206" t="s">
        <v>72</v>
      </c>
      <c r="D151" s="206" t="s">
        <v>145</v>
      </c>
      <c r="E151" s="207" t="s">
        <v>1130</v>
      </c>
      <c r="F151" s="208" t="s">
        <v>1131</v>
      </c>
      <c r="G151" s="209" t="s">
        <v>880</v>
      </c>
      <c r="H151" s="210">
        <v>2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150</v>
      </c>
      <c r="AT151" s="217" t="s">
        <v>145</v>
      </c>
      <c r="AU151" s="217" t="s">
        <v>81</v>
      </c>
      <c r="AY151" s="19" t="s">
        <v>143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150</v>
      </c>
      <c r="BM151" s="217" t="s">
        <v>564</v>
      </c>
    </row>
    <row r="152" s="2" customFormat="1">
      <c r="A152" s="40"/>
      <c r="B152" s="41"/>
      <c r="C152" s="42"/>
      <c r="D152" s="226" t="s">
        <v>328</v>
      </c>
      <c r="E152" s="42"/>
      <c r="F152" s="256" t="s">
        <v>1132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328</v>
      </c>
      <c r="AU152" s="19" t="s">
        <v>81</v>
      </c>
    </row>
    <row r="153" s="2" customFormat="1" ht="16.5" customHeight="1">
      <c r="A153" s="40"/>
      <c r="B153" s="41"/>
      <c r="C153" s="206" t="s">
        <v>72</v>
      </c>
      <c r="D153" s="206" t="s">
        <v>145</v>
      </c>
      <c r="E153" s="207" t="s">
        <v>1133</v>
      </c>
      <c r="F153" s="208" t="s">
        <v>1134</v>
      </c>
      <c r="G153" s="209" t="s">
        <v>880</v>
      </c>
      <c r="H153" s="210">
        <v>4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150</v>
      </c>
      <c r="AT153" s="217" t="s">
        <v>145</v>
      </c>
      <c r="AU153" s="217" t="s">
        <v>81</v>
      </c>
      <c r="AY153" s="19" t="s">
        <v>143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150</v>
      </c>
      <c r="BM153" s="217" t="s">
        <v>575</v>
      </c>
    </row>
    <row r="154" s="2" customFormat="1">
      <c r="A154" s="40"/>
      <c r="B154" s="41"/>
      <c r="C154" s="42"/>
      <c r="D154" s="226" t="s">
        <v>328</v>
      </c>
      <c r="E154" s="42"/>
      <c r="F154" s="256" t="s">
        <v>1135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328</v>
      </c>
      <c r="AU154" s="19" t="s">
        <v>81</v>
      </c>
    </row>
    <row r="155" s="2" customFormat="1" ht="16.5" customHeight="1">
      <c r="A155" s="40"/>
      <c r="B155" s="41"/>
      <c r="C155" s="206" t="s">
        <v>72</v>
      </c>
      <c r="D155" s="206" t="s">
        <v>145</v>
      </c>
      <c r="E155" s="207" t="s">
        <v>1136</v>
      </c>
      <c r="F155" s="208" t="s">
        <v>1137</v>
      </c>
      <c r="G155" s="209" t="s">
        <v>880</v>
      </c>
      <c r="H155" s="210">
        <v>30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150</v>
      </c>
      <c r="AT155" s="217" t="s">
        <v>145</v>
      </c>
      <c r="AU155" s="217" t="s">
        <v>81</v>
      </c>
      <c r="AY155" s="19" t="s">
        <v>143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150</v>
      </c>
      <c r="BM155" s="217" t="s">
        <v>587</v>
      </c>
    </row>
    <row r="156" s="2" customFormat="1">
      <c r="A156" s="40"/>
      <c r="B156" s="41"/>
      <c r="C156" s="42"/>
      <c r="D156" s="226" t="s">
        <v>328</v>
      </c>
      <c r="E156" s="42"/>
      <c r="F156" s="256" t="s">
        <v>1138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328</v>
      </c>
      <c r="AU156" s="19" t="s">
        <v>81</v>
      </c>
    </row>
    <row r="157" s="2" customFormat="1" ht="16.5" customHeight="1">
      <c r="A157" s="40"/>
      <c r="B157" s="41"/>
      <c r="C157" s="206" t="s">
        <v>72</v>
      </c>
      <c r="D157" s="206" t="s">
        <v>145</v>
      </c>
      <c r="E157" s="207" t="s">
        <v>1139</v>
      </c>
      <c r="F157" s="208" t="s">
        <v>1140</v>
      </c>
      <c r="G157" s="209" t="s">
        <v>880</v>
      </c>
      <c r="H157" s="210">
        <v>15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150</v>
      </c>
      <c r="AT157" s="217" t="s">
        <v>145</v>
      </c>
      <c r="AU157" s="217" t="s">
        <v>81</v>
      </c>
      <c r="AY157" s="19" t="s">
        <v>143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150</v>
      </c>
      <c r="BM157" s="217" t="s">
        <v>600</v>
      </c>
    </row>
    <row r="158" s="2" customFormat="1">
      <c r="A158" s="40"/>
      <c r="B158" s="41"/>
      <c r="C158" s="42"/>
      <c r="D158" s="226" t="s">
        <v>328</v>
      </c>
      <c r="E158" s="42"/>
      <c r="F158" s="256" t="s">
        <v>1141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328</v>
      </c>
      <c r="AU158" s="19" t="s">
        <v>81</v>
      </c>
    </row>
    <row r="159" s="2" customFormat="1" ht="16.5" customHeight="1">
      <c r="A159" s="40"/>
      <c r="B159" s="41"/>
      <c r="C159" s="206" t="s">
        <v>72</v>
      </c>
      <c r="D159" s="206" t="s">
        <v>145</v>
      </c>
      <c r="E159" s="207" t="s">
        <v>1142</v>
      </c>
      <c r="F159" s="208" t="s">
        <v>1143</v>
      </c>
      <c r="G159" s="209" t="s">
        <v>880</v>
      </c>
      <c r="H159" s="210">
        <v>57</v>
      </c>
      <c r="I159" s="211"/>
      <c r="J159" s="212">
        <f>ROUND(I159*H159,2)</f>
        <v>0</v>
      </c>
      <c r="K159" s="208" t="s">
        <v>19</v>
      </c>
      <c r="L159" s="46"/>
      <c r="M159" s="213" t="s">
        <v>19</v>
      </c>
      <c r="N159" s="214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150</v>
      </c>
      <c r="AT159" s="217" t="s">
        <v>145</v>
      </c>
      <c r="AU159" s="217" t="s">
        <v>81</v>
      </c>
      <c r="AY159" s="19" t="s">
        <v>143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79</v>
      </c>
      <c r="BK159" s="218">
        <f>ROUND(I159*H159,2)</f>
        <v>0</v>
      </c>
      <c r="BL159" s="19" t="s">
        <v>150</v>
      </c>
      <c r="BM159" s="217" t="s">
        <v>612</v>
      </c>
    </row>
    <row r="160" s="2" customFormat="1">
      <c r="A160" s="40"/>
      <c r="B160" s="41"/>
      <c r="C160" s="42"/>
      <c r="D160" s="226" t="s">
        <v>328</v>
      </c>
      <c r="E160" s="42"/>
      <c r="F160" s="256" t="s">
        <v>1144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328</v>
      </c>
      <c r="AU160" s="19" t="s">
        <v>81</v>
      </c>
    </row>
    <row r="161" s="2" customFormat="1" ht="16.5" customHeight="1">
      <c r="A161" s="40"/>
      <c r="B161" s="41"/>
      <c r="C161" s="206" t="s">
        <v>72</v>
      </c>
      <c r="D161" s="206" t="s">
        <v>145</v>
      </c>
      <c r="E161" s="207" t="s">
        <v>1145</v>
      </c>
      <c r="F161" s="208" t="s">
        <v>1146</v>
      </c>
      <c r="G161" s="209" t="s">
        <v>880</v>
      </c>
      <c r="H161" s="210">
        <v>17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150</v>
      </c>
      <c r="AT161" s="217" t="s">
        <v>145</v>
      </c>
      <c r="AU161" s="217" t="s">
        <v>81</v>
      </c>
      <c r="AY161" s="19" t="s">
        <v>143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150</v>
      </c>
      <c r="BM161" s="217" t="s">
        <v>628</v>
      </c>
    </row>
    <row r="162" s="2" customFormat="1">
      <c r="A162" s="40"/>
      <c r="B162" s="41"/>
      <c r="C162" s="42"/>
      <c r="D162" s="226" t="s">
        <v>328</v>
      </c>
      <c r="E162" s="42"/>
      <c r="F162" s="256" t="s">
        <v>1147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328</v>
      </c>
      <c r="AU162" s="19" t="s">
        <v>81</v>
      </c>
    </row>
    <row r="163" s="2" customFormat="1" ht="16.5" customHeight="1">
      <c r="A163" s="40"/>
      <c r="B163" s="41"/>
      <c r="C163" s="206" t="s">
        <v>72</v>
      </c>
      <c r="D163" s="206" t="s">
        <v>145</v>
      </c>
      <c r="E163" s="207" t="s">
        <v>1148</v>
      </c>
      <c r="F163" s="208" t="s">
        <v>1143</v>
      </c>
      <c r="G163" s="209" t="s">
        <v>880</v>
      </c>
      <c r="H163" s="210">
        <v>20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150</v>
      </c>
      <c r="AT163" s="217" t="s">
        <v>145</v>
      </c>
      <c r="AU163" s="217" t="s">
        <v>81</v>
      </c>
      <c r="AY163" s="19" t="s">
        <v>143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150</v>
      </c>
      <c r="BM163" s="217" t="s">
        <v>641</v>
      </c>
    </row>
    <row r="164" s="2" customFormat="1">
      <c r="A164" s="40"/>
      <c r="B164" s="41"/>
      <c r="C164" s="42"/>
      <c r="D164" s="226" t="s">
        <v>328</v>
      </c>
      <c r="E164" s="42"/>
      <c r="F164" s="256" t="s">
        <v>1149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328</v>
      </c>
      <c r="AU164" s="19" t="s">
        <v>81</v>
      </c>
    </row>
    <row r="165" s="2" customFormat="1" ht="16.5" customHeight="1">
      <c r="A165" s="40"/>
      <c r="B165" s="41"/>
      <c r="C165" s="206" t="s">
        <v>72</v>
      </c>
      <c r="D165" s="206" t="s">
        <v>145</v>
      </c>
      <c r="E165" s="207" t="s">
        <v>1150</v>
      </c>
      <c r="F165" s="208" t="s">
        <v>1151</v>
      </c>
      <c r="G165" s="209" t="s">
        <v>880</v>
      </c>
      <c r="H165" s="210">
        <v>4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150</v>
      </c>
      <c r="AT165" s="217" t="s">
        <v>145</v>
      </c>
      <c r="AU165" s="217" t="s">
        <v>81</v>
      </c>
      <c r="AY165" s="19" t="s">
        <v>143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150</v>
      </c>
      <c r="BM165" s="217" t="s">
        <v>653</v>
      </c>
    </row>
    <row r="166" s="2" customFormat="1">
      <c r="A166" s="40"/>
      <c r="B166" s="41"/>
      <c r="C166" s="42"/>
      <c r="D166" s="226" t="s">
        <v>328</v>
      </c>
      <c r="E166" s="42"/>
      <c r="F166" s="256" t="s">
        <v>1152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328</v>
      </c>
      <c r="AU166" s="19" t="s">
        <v>81</v>
      </c>
    </row>
    <row r="167" s="2" customFormat="1" ht="16.5" customHeight="1">
      <c r="A167" s="40"/>
      <c r="B167" s="41"/>
      <c r="C167" s="206" t="s">
        <v>72</v>
      </c>
      <c r="D167" s="206" t="s">
        <v>145</v>
      </c>
      <c r="E167" s="207" t="s">
        <v>1153</v>
      </c>
      <c r="F167" s="208" t="s">
        <v>1154</v>
      </c>
      <c r="G167" s="209" t="s">
        <v>880</v>
      </c>
      <c r="H167" s="210">
        <v>1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150</v>
      </c>
      <c r="AT167" s="217" t="s">
        <v>145</v>
      </c>
      <c r="AU167" s="217" t="s">
        <v>81</v>
      </c>
      <c r="AY167" s="19" t="s">
        <v>143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150</v>
      </c>
      <c r="BM167" s="217" t="s">
        <v>663</v>
      </c>
    </row>
    <row r="168" s="2" customFormat="1">
      <c r="A168" s="40"/>
      <c r="B168" s="41"/>
      <c r="C168" s="42"/>
      <c r="D168" s="226" t="s">
        <v>328</v>
      </c>
      <c r="E168" s="42"/>
      <c r="F168" s="256" t="s">
        <v>1155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328</v>
      </c>
      <c r="AU168" s="19" t="s">
        <v>81</v>
      </c>
    </row>
    <row r="169" s="2" customFormat="1" ht="16.5" customHeight="1">
      <c r="A169" s="40"/>
      <c r="B169" s="41"/>
      <c r="C169" s="206" t="s">
        <v>72</v>
      </c>
      <c r="D169" s="206" t="s">
        <v>145</v>
      </c>
      <c r="E169" s="207" t="s">
        <v>1156</v>
      </c>
      <c r="F169" s="208" t="s">
        <v>1157</v>
      </c>
      <c r="G169" s="209" t="s">
        <v>880</v>
      </c>
      <c r="H169" s="210">
        <v>1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150</v>
      </c>
      <c r="AT169" s="217" t="s">
        <v>145</v>
      </c>
      <c r="AU169" s="217" t="s">
        <v>81</v>
      </c>
      <c r="AY169" s="19" t="s">
        <v>143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150</v>
      </c>
      <c r="BM169" s="217" t="s">
        <v>673</v>
      </c>
    </row>
    <row r="170" s="2" customFormat="1">
      <c r="A170" s="40"/>
      <c r="B170" s="41"/>
      <c r="C170" s="42"/>
      <c r="D170" s="226" t="s">
        <v>328</v>
      </c>
      <c r="E170" s="42"/>
      <c r="F170" s="256" t="s">
        <v>1158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328</v>
      </c>
      <c r="AU170" s="19" t="s">
        <v>81</v>
      </c>
    </row>
    <row r="171" s="2" customFormat="1" ht="16.5" customHeight="1">
      <c r="A171" s="40"/>
      <c r="B171" s="41"/>
      <c r="C171" s="206" t="s">
        <v>72</v>
      </c>
      <c r="D171" s="206" t="s">
        <v>145</v>
      </c>
      <c r="E171" s="207" t="s">
        <v>1159</v>
      </c>
      <c r="F171" s="208" t="s">
        <v>1160</v>
      </c>
      <c r="G171" s="209" t="s">
        <v>880</v>
      </c>
      <c r="H171" s="210">
        <v>2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150</v>
      </c>
      <c r="AT171" s="217" t="s">
        <v>145</v>
      </c>
      <c r="AU171" s="217" t="s">
        <v>81</v>
      </c>
      <c r="AY171" s="19" t="s">
        <v>143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150</v>
      </c>
      <c r="BM171" s="217" t="s">
        <v>684</v>
      </c>
    </row>
    <row r="172" s="2" customFormat="1">
      <c r="A172" s="40"/>
      <c r="B172" s="41"/>
      <c r="C172" s="42"/>
      <c r="D172" s="226" t="s">
        <v>328</v>
      </c>
      <c r="E172" s="42"/>
      <c r="F172" s="256" t="s">
        <v>1161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328</v>
      </c>
      <c r="AU172" s="19" t="s">
        <v>81</v>
      </c>
    </row>
    <row r="173" s="2" customFormat="1" ht="16.5" customHeight="1">
      <c r="A173" s="40"/>
      <c r="B173" s="41"/>
      <c r="C173" s="206" t="s">
        <v>72</v>
      </c>
      <c r="D173" s="206" t="s">
        <v>145</v>
      </c>
      <c r="E173" s="207" t="s">
        <v>1162</v>
      </c>
      <c r="F173" s="208" t="s">
        <v>1163</v>
      </c>
      <c r="G173" s="209" t="s">
        <v>880</v>
      </c>
      <c r="H173" s="210">
        <v>1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150</v>
      </c>
      <c r="AT173" s="217" t="s">
        <v>145</v>
      </c>
      <c r="AU173" s="217" t="s">
        <v>81</v>
      </c>
      <c r="AY173" s="19" t="s">
        <v>143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150</v>
      </c>
      <c r="BM173" s="217" t="s">
        <v>698</v>
      </c>
    </row>
    <row r="174" s="2" customFormat="1">
      <c r="A174" s="40"/>
      <c r="B174" s="41"/>
      <c r="C174" s="42"/>
      <c r="D174" s="226" t="s">
        <v>328</v>
      </c>
      <c r="E174" s="42"/>
      <c r="F174" s="256" t="s">
        <v>1164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328</v>
      </c>
      <c r="AU174" s="19" t="s">
        <v>81</v>
      </c>
    </row>
    <row r="175" s="2" customFormat="1" ht="16.5" customHeight="1">
      <c r="A175" s="40"/>
      <c r="B175" s="41"/>
      <c r="C175" s="206" t="s">
        <v>72</v>
      </c>
      <c r="D175" s="206" t="s">
        <v>145</v>
      </c>
      <c r="E175" s="207" t="s">
        <v>1165</v>
      </c>
      <c r="F175" s="208" t="s">
        <v>1166</v>
      </c>
      <c r="G175" s="209" t="s">
        <v>880</v>
      </c>
      <c r="H175" s="210">
        <v>1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150</v>
      </c>
      <c r="AT175" s="217" t="s">
        <v>145</v>
      </c>
      <c r="AU175" s="217" t="s">
        <v>81</v>
      </c>
      <c r="AY175" s="19" t="s">
        <v>143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150</v>
      </c>
      <c r="BM175" s="217" t="s">
        <v>715</v>
      </c>
    </row>
    <row r="176" s="2" customFormat="1">
      <c r="A176" s="40"/>
      <c r="B176" s="41"/>
      <c r="C176" s="42"/>
      <c r="D176" s="226" t="s">
        <v>328</v>
      </c>
      <c r="E176" s="42"/>
      <c r="F176" s="256" t="s">
        <v>1167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328</v>
      </c>
      <c r="AU176" s="19" t="s">
        <v>81</v>
      </c>
    </row>
    <row r="177" s="2" customFormat="1" ht="16.5" customHeight="1">
      <c r="A177" s="40"/>
      <c r="B177" s="41"/>
      <c r="C177" s="206" t="s">
        <v>72</v>
      </c>
      <c r="D177" s="206" t="s">
        <v>145</v>
      </c>
      <c r="E177" s="207" t="s">
        <v>1168</v>
      </c>
      <c r="F177" s="208" t="s">
        <v>1169</v>
      </c>
      <c r="G177" s="209" t="s">
        <v>880</v>
      </c>
      <c r="H177" s="210">
        <v>4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150</v>
      </c>
      <c r="AT177" s="217" t="s">
        <v>145</v>
      </c>
      <c r="AU177" s="217" t="s">
        <v>81</v>
      </c>
      <c r="AY177" s="19" t="s">
        <v>143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150</v>
      </c>
      <c r="BM177" s="217" t="s">
        <v>728</v>
      </c>
    </row>
    <row r="178" s="2" customFormat="1">
      <c r="A178" s="40"/>
      <c r="B178" s="41"/>
      <c r="C178" s="42"/>
      <c r="D178" s="226" t="s">
        <v>328</v>
      </c>
      <c r="E178" s="42"/>
      <c r="F178" s="256" t="s">
        <v>1170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328</v>
      </c>
      <c r="AU178" s="19" t="s">
        <v>81</v>
      </c>
    </row>
    <row r="179" s="2" customFormat="1" ht="16.5" customHeight="1">
      <c r="A179" s="40"/>
      <c r="B179" s="41"/>
      <c r="C179" s="206" t="s">
        <v>72</v>
      </c>
      <c r="D179" s="206" t="s">
        <v>145</v>
      </c>
      <c r="E179" s="207" t="s">
        <v>1171</v>
      </c>
      <c r="F179" s="208" t="s">
        <v>1172</v>
      </c>
      <c r="G179" s="209" t="s">
        <v>880</v>
      </c>
      <c r="H179" s="210">
        <v>1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150</v>
      </c>
      <c r="AT179" s="217" t="s">
        <v>145</v>
      </c>
      <c r="AU179" s="217" t="s">
        <v>81</v>
      </c>
      <c r="AY179" s="19" t="s">
        <v>143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79</v>
      </c>
      <c r="BK179" s="218">
        <f>ROUND(I179*H179,2)</f>
        <v>0</v>
      </c>
      <c r="BL179" s="19" t="s">
        <v>150</v>
      </c>
      <c r="BM179" s="217" t="s">
        <v>739</v>
      </c>
    </row>
    <row r="180" s="2" customFormat="1">
      <c r="A180" s="40"/>
      <c r="B180" s="41"/>
      <c r="C180" s="42"/>
      <c r="D180" s="226" t="s">
        <v>328</v>
      </c>
      <c r="E180" s="42"/>
      <c r="F180" s="256" t="s">
        <v>1173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328</v>
      </c>
      <c r="AU180" s="19" t="s">
        <v>81</v>
      </c>
    </row>
    <row r="181" s="2" customFormat="1" ht="16.5" customHeight="1">
      <c r="A181" s="40"/>
      <c r="B181" s="41"/>
      <c r="C181" s="206" t="s">
        <v>72</v>
      </c>
      <c r="D181" s="206" t="s">
        <v>145</v>
      </c>
      <c r="E181" s="207" t="s">
        <v>1174</v>
      </c>
      <c r="F181" s="208" t="s">
        <v>1175</v>
      </c>
      <c r="G181" s="209" t="s">
        <v>880</v>
      </c>
      <c r="H181" s="210">
        <v>3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150</v>
      </c>
      <c r="AT181" s="217" t="s">
        <v>145</v>
      </c>
      <c r="AU181" s="217" t="s">
        <v>81</v>
      </c>
      <c r="AY181" s="19" t="s">
        <v>143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79</v>
      </c>
      <c r="BK181" s="218">
        <f>ROUND(I181*H181,2)</f>
        <v>0</v>
      </c>
      <c r="BL181" s="19" t="s">
        <v>150</v>
      </c>
      <c r="BM181" s="217" t="s">
        <v>639</v>
      </c>
    </row>
    <row r="182" s="2" customFormat="1">
      <c r="A182" s="40"/>
      <c r="B182" s="41"/>
      <c r="C182" s="42"/>
      <c r="D182" s="226" t="s">
        <v>328</v>
      </c>
      <c r="E182" s="42"/>
      <c r="F182" s="256" t="s">
        <v>1176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328</v>
      </c>
      <c r="AU182" s="19" t="s">
        <v>81</v>
      </c>
    </row>
    <row r="183" s="2" customFormat="1" ht="16.5" customHeight="1">
      <c r="A183" s="40"/>
      <c r="B183" s="41"/>
      <c r="C183" s="206" t="s">
        <v>72</v>
      </c>
      <c r="D183" s="206" t="s">
        <v>145</v>
      </c>
      <c r="E183" s="207" t="s">
        <v>1177</v>
      </c>
      <c r="F183" s="208" t="s">
        <v>1178</v>
      </c>
      <c r="G183" s="209" t="s">
        <v>880</v>
      </c>
      <c r="H183" s="210">
        <v>1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150</v>
      </c>
      <c r="AT183" s="217" t="s">
        <v>145</v>
      </c>
      <c r="AU183" s="217" t="s">
        <v>81</v>
      </c>
      <c r="AY183" s="19" t="s">
        <v>143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150</v>
      </c>
      <c r="BM183" s="217" t="s">
        <v>690</v>
      </c>
    </row>
    <row r="184" s="2" customFormat="1">
      <c r="A184" s="40"/>
      <c r="B184" s="41"/>
      <c r="C184" s="42"/>
      <c r="D184" s="226" t="s">
        <v>328</v>
      </c>
      <c r="E184" s="42"/>
      <c r="F184" s="256" t="s">
        <v>1179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328</v>
      </c>
      <c r="AU184" s="19" t="s">
        <v>81</v>
      </c>
    </row>
    <row r="185" s="2" customFormat="1" ht="16.5" customHeight="1">
      <c r="A185" s="40"/>
      <c r="B185" s="41"/>
      <c r="C185" s="206" t="s">
        <v>72</v>
      </c>
      <c r="D185" s="206" t="s">
        <v>145</v>
      </c>
      <c r="E185" s="207" t="s">
        <v>1180</v>
      </c>
      <c r="F185" s="208" t="s">
        <v>1181</v>
      </c>
      <c r="G185" s="209" t="s">
        <v>880</v>
      </c>
      <c r="H185" s="210">
        <v>1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150</v>
      </c>
      <c r="AT185" s="217" t="s">
        <v>145</v>
      </c>
      <c r="AU185" s="217" t="s">
        <v>81</v>
      </c>
      <c r="AY185" s="19" t="s">
        <v>143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150</v>
      </c>
      <c r="BM185" s="217" t="s">
        <v>778</v>
      </c>
    </row>
    <row r="186" s="2" customFormat="1">
      <c r="A186" s="40"/>
      <c r="B186" s="41"/>
      <c r="C186" s="42"/>
      <c r="D186" s="226" t="s">
        <v>328</v>
      </c>
      <c r="E186" s="42"/>
      <c r="F186" s="256" t="s">
        <v>1182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328</v>
      </c>
      <c r="AU186" s="19" t="s">
        <v>81</v>
      </c>
    </row>
    <row r="187" s="2" customFormat="1" ht="16.5" customHeight="1">
      <c r="A187" s="40"/>
      <c r="B187" s="41"/>
      <c r="C187" s="206" t="s">
        <v>72</v>
      </c>
      <c r="D187" s="206" t="s">
        <v>145</v>
      </c>
      <c r="E187" s="207" t="s">
        <v>1183</v>
      </c>
      <c r="F187" s="208" t="s">
        <v>1184</v>
      </c>
      <c r="G187" s="209" t="s">
        <v>880</v>
      </c>
      <c r="H187" s="210">
        <v>1</v>
      </c>
      <c r="I187" s="211"/>
      <c r="J187" s="212">
        <f>ROUND(I187*H187,2)</f>
        <v>0</v>
      </c>
      <c r="K187" s="208" t="s">
        <v>19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150</v>
      </c>
      <c r="AT187" s="217" t="s">
        <v>145</v>
      </c>
      <c r="AU187" s="217" t="s">
        <v>81</v>
      </c>
      <c r="AY187" s="19" t="s">
        <v>143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150</v>
      </c>
      <c r="BM187" s="217" t="s">
        <v>799</v>
      </c>
    </row>
    <row r="188" s="2" customFormat="1">
      <c r="A188" s="40"/>
      <c r="B188" s="41"/>
      <c r="C188" s="42"/>
      <c r="D188" s="226" t="s">
        <v>328</v>
      </c>
      <c r="E188" s="42"/>
      <c r="F188" s="256" t="s">
        <v>1185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328</v>
      </c>
      <c r="AU188" s="19" t="s">
        <v>81</v>
      </c>
    </row>
    <row r="189" s="2" customFormat="1" ht="16.5" customHeight="1">
      <c r="A189" s="40"/>
      <c r="B189" s="41"/>
      <c r="C189" s="206" t="s">
        <v>72</v>
      </c>
      <c r="D189" s="206" t="s">
        <v>145</v>
      </c>
      <c r="E189" s="207" t="s">
        <v>1186</v>
      </c>
      <c r="F189" s="208" t="s">
        <v>1187</v>
      </c>
      <c r="G189" s="209" t="s">
        <v>880</v>
      </c>
      <c r="H189" s="210">
        <v>1</v>
      </c>
      <c r="I189" s="211"/>
      <c r="J189" s="212">
        <f>ROUND(I189*H189,2)</f>
        <v>0</v>
      </c>
      <c r="K189" s="208" t="s">
        <v>19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150</v>
      </c>
      <c r="AT189" s="217" t="s">
        <v>145</v>
      </c>
      <c r="AU189" s="217" t="s">
        <v>81</v>
      </c>
      <c r="AY189" s="19" t="s">
        <v>143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79</v>
      </c>
      <c r="BK189" s="218">
        <f>ROUND(I189*H189,2)</f>
        <v>0</v>
      </c>
      <c r="BL189" s="19" t="s">
        <v>150</v>
      </c>
      <c r="BM189" s="217" t="s">
        <v>818</v>
      </c>
    </row>
    <row r="190" s="2" customFormat="1">
      <c r="A190" s="40"/>
      <c r="B190" s="41"/>
      <c r="C190" s="42"/>
      <c r="D190" s="226" t="s">
        <v>328</v>
      </c>
      <c r="E190" s="42"/>
      <c r="F190" s="256" t="s">
        <v>1188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328</v>
      </c>
      <c r="AU190" s="19" t="s">
        <v>81</v>
      </c>
    </row>
    <row r="191" s="2" customFormat="1" ht="142.2" customHeight="1">
      <c r="A191" s="40"/>
      <c r="B191" s="41"/>
      <c r="C191" s="206" t="s">
        <v>72</v>
      </c>
      <c r="D191" s="206" t="s">
        <v>145</v>
      </c>
      <c r="E191" s="207" t="s">
        <v>1189</v>
      </c>
      <c r="F191" s="208" t="s">
        <v>1190</v>
      </c>
      <c r="G191" s="209" t="s">
        <v>880</v>
      </c>
      <c r="H191" s="210">
        <v>1</v>
      </c>
      <c r="I191" s="211"/>
      <c r="J191" s="212">
        <f>ROUND(I191*H191,2)</f>
        <v>0</v>
      </c>
      <c r="K191" s="208" t="s">
        <v>19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150</v>
      </c>
      <c r="AT191" s="217" t="s">
        <v>145</v>
      </c>
      <c r="AU191" s="217" t="s">
        <v>81</v>
      </c>
      <c r="AY191" s="19" t="s">
        <v>143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150</v>
      </c>
      <c r="BM191" s="217" t="s">
        <v>841</v>
      </c>
    </row>
    <row r="192" s="2" customFormat="1">
      <c r="A192" s="40"/>
      <c r="B192" s="41"/>
      <c r="C192" s="42"/>
      <c r="D192" s="226" t="s">
        <v>328</v>
      </c>
      <c r="E192" s="42"/>
      <c r="F192" s="256" t="s">
        <v>1191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328</v>
      </c>
      <c r="AU192" s="19" t="s">
        <v>81</v>
      </c>
    </row>
    <row r="193" s="2" customFormat="1" ht="16.5" customHeight="1">
      <c r="A193" s="40"/>
      <c r="B193" s="41"/>
      <c r="C193" s="206" t="s">
        <v>72</v>
      </c>
      <c r="D193" s="206" t="s">
        <v>145</v>
      </c>
      <c r="E193" s="207" t="s">
        <v>1192</v>
      </c>
      <c r="F193" s="208" t="s">
        <v>1193</v>
      </c>
      <c r="G193" s="209" t="s">
        <v>880</v>
      </c>
      <c r="H193" s="210">
        <v>3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150</v>
      </c>
      <c r="AT193" s="217" t="s">
        <v>145</v>
      </c>
      <c r="AU193" s="217" t="s">
        <v>81</v>
      </c>
      <c r="AY193" s="19" t="s">
        <v>143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79</v>
      </c>
      <c r="BK193" s="218">
        <f>ROUND(I193*H193,2)</f>
        <v>0</v>
      </c>
      <c r="BL193" s="19" t="s">
        <v>150</v>
      </c>
      <c r="BM193" s="217" t="s">
        <v>854</v>
      </c>
    </row>
    <row r="194" s="2" customFormat="1">
      <c r="A194" s="40"/>
      <c r="B194" s="41"/>
      <c r="C194" s="42"/>
      <c r="D194" s="226" t="s">
        <v>328</v>
      </c>
      <c r="E194" s="42"/>
      <c r="F194" s="256" t="s">
        <v>1194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328</v>
      </c>
      <c r="AU194" s="19" t="s">
        <v>81</v>
      </c>
    </row>
    <row r="195" s="2" customFormat="1" ht="16.5" customHeight="1">
      <c r="A195" s="40"/>
      <c r="B195" s="41"/>
      <c r="C195" s="206" t="s">
        <v>72</v>
      </c>
      <c r="D195" s="206" t="s">
        <v>145</v>
      </c>
      <c r="E195" s="207" t="s">
        <v>1195</v>
      </c>
      <c r="F195" s="208" t="s">
        <v>1196</v>
      </c>
      <c r="G195" s="209" t="s">
        <v>880</v>
      </c>
      <c r="H195" s="210">
        <v>3</v>
      </c>
      <c r="I195" s="211"/>
      <c r="J195" s="212">
        <f>ROUND(I195*H195,2)</f>
        <v>0</v>
      </c>
      <c r="K195" s="208" t="s">
        <v>19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150</v>
      </c>
      <c r="AT195" s="217" t="s">
        <v>145</v>
      </c>
      <c r="AU195" s="217" t="s">
        <v>81</v>
      </c>
      <c r="AY195" s="19" t="s">
        <v>143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150</v>
      </c>
      <c r="BM195" s="217" t="s">
        <v>866</v>
      </c>
    </row>
    <row r="196" s="2" customFormat="1">
      <c r="A196" s="40"/>
      <c r="B196" s="41"/>
      <c r="C196" s="42"/>
      <c r="D196" s="226" t="s">
        <v>328</v>
      </c>
      <c r="E196" s="42"/>
      <c r="F196" s="256" t="s">
        <v>1197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328</v>
      </c>
      <c r="AU196" s="19" t="s">
        <v>81</v>
      </c>
    </row>
    <row r="197" s="2" customFormat="1" ht="16.5" customHeight="1">
      <c r="A197" s="40"/>
      <c r="B197" s="41"/>
      <c r="C197" s="206" t="s">
        <v>72</v>
      </c>
      <c r="D197" s="206" t="s">
        <v>145</v>
      </c>
      <c r="E197" s="207" t="s">
        <v>1198</v>
      </c>
      <c r="F197" s="208" t="s">
        <v>1199</v>
      </c>
      <c r="G197" s="209" t="s">
        <v>880</v>
      </c>
      <c r="H197" s="210">
        <v>1</v>
      </c>
      <c r="I197" s="211"/>
      <c r="J197" s="212">
        <f>ROUND(I197*H197,2)</f>
        <v>0</v>
      </c>
      <c r="K197" s="208" t="s">
        <v>19</v>
      </c>
      <c r="L197" s="46"/>
      <c r="M197" s="213" t="s">
        <v>19</v>
      </c>
      <c r="N197" s="214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150</v>
      </c>
      <c r="AT197" s="217" t="s">
        <v>145</v>
      </c>
      <c r="AU197" s="217" t="s">
        <v>81</v>
      </c>
      <c r="AY197" s="19" t="s">
        <v>143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150</v>
      </c>
      <c r="BM197" s="217" t="s">
        <v>884</v>
      </c>
    </row>
    <row r="198" s="2" customFormat="1">
      <c r="A198" s="40"/>
      <c r="B198" s="41"/>
      <c r="C198" s="42"/>
      <c r="D198" s="226" t="s">
        <v>328</v>
      </c>
      <c r="E198" s="42"/>
      <c r="F198" s="256" t="s">
        <v>1200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328</v>
      </c>
      <c r="AU198" s="19" t="s">
        <v>81</v>
      </c>
    </row>
    <row r="199" s="2" customFormat="1" ht="16.5" customHeight="1">
      <c r="A199" s="40"/>
      <c r="B199" s="41"/>
      <c r="C199" s="206" t="s">
        <v>72</v>
      </c>
      <c r="D199" s="206" t="s">
        <v>145</v>
      </c>
      <c r="E199" s="207" t="s">
        <v>1201</v>
      </c>
      <c r="F199" s="208" t="s">
        <v>1202</v>
      </c>
      <c r="G199" s="209" t="s">
        <v>880</v>
      </c>
      <c r="H199" s="210">
        <v>1</v>
      </c>
      <c r="I199" s="211"/>
      <c r="J199" s="212">
        <f>ROUND(I199*H199,2)</f>
        <v>0</v>
      </c>
      <c r="K199" s="208" t="s">
        <v>19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150</v>
      </c>
      <c r="AT199" s="217" t="s">
        <v>145</v>
      </c>
      <c r="AU199" s="217" t="s">
        <v>81</v>
      </c>
      <c r="AY199" s="19" t="s">
        <v>143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150</v>
      </c>
      <c r="BM199" s="217" t="s">
        <v>895</v>
      </c>
    </row>
    <row r="200" s="2" customFormat="1">
      <c r="A200" s="40"/>
      <c r="B200" s="41"/>
      <c r="C200" s="42"/>
      <c r="D200" s="226" t="s">
        <v>328</v>
      </c>
      <c r="E200" s="42"/>
      <c r="F200" s="256" t="s">
        <v>1203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328</v>
      </c>
      <c r="AU200" s="19" t="s">
        <v>81</v>
      </c>
    </row>
    <row r="201" s="2" customFormat="1" ht="16.5" customHeight="1">
      <c r="A201" s="40"/>
      <c r="B201" s="41"/>
      <c r="C201" s="206" t="s">
        <v>72</v>
      </c>
      <c r="D201" s="206" t="s">
        <v>145</v>
      </c>
      <c r="E201" s="207" t="s">
        <v>1204</v>
      </c>
      <c r="F201" s="208" t="s">
        <v>1205</v>
      </c>
      <c r="G201" s="209" t="s">
        <v>880</v>
      </c>
      <c r="H201" s="210">
        <v>1</v>
      </c>
      <c r="I201" s="211"/>
      <c r="J201" s="212">
        <f>ROUND(I201*H201,2)</f>
        <v>0</v>
      </c>
      <c r="K201" s="208" t="s">
        <v>19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150</v>
      </c>
      <c r="AT201" s="217" t="s">
        <v>145</v>
      </c>
      <c r="AU201" s="217" t="s">
        <v>81</v>
      </c>
      <c r="AY201" s="19" t="s">
        <v>143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150</v>
      </c>
      <c r="BM201" s="217" t="s">
        <v>909</v>
      </c>
    </row>
    <row r="202" s="2" customFormat="1">
      <c r="A202" s="40"/>
      <c r="B202" s="41"/>
      <c r="C202" s="42"/>
      <c r="D202" s="226" t="s">
        <v>328</v>
      </c>
      <c r="E202" s="42"/>
      <c r="F202" s="256" t="s">
        <v>1206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328</v>
      </c>
      <c r="AU202" s="19" t="s">
        <v>81</v>
      </c>
    </row>
    <row r="203" s="2" customFormat="1" ht="16.5" customHeight="1">
      <c r="A203" s="40"/>
      <c r="B203" s="41"/>
      <c r="C203" s="206" t="s">
        <v>72</v>
      </c>
      <c r="D203" s="206" t="s">
        <v>145</v>
      </c>
      <c r="E203" s="207" t="s">
        <v>1207</v>
      </c>
      <c r="F203" s="208" t="s">
        <v>1208</v>
      </c>
      <c r="G203" s="209" t="s">
        <v>880</v>
      </c>
      <c r="H203" s="210">
        <v>1</v>
      </c>
      <c r="I203" s="211"/>
      <c r="J203" s="212">
        <f>ROUND(I203*H203,2)</f>
        <v>0</v>
      </c>
      <c r="K203" s="208" t="s">
        <v>19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150</v>
      </c>
      <c r="AT203" s="217" t="s">
        <v>145</v>
      </c>
      <c r="AU203" s="217" t="s">
        <v>81</v>
      </c>
      <c r="AY203" s="19" t="s">
        <v>143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150</v>
      </c>
      <c r="BM203" s="217" t="s">
        <v>919</v>
      </c>
    </row>
    <row r="204" s="2" customFormat="1">
      <c r="A204" s="40"/>
      <c r="B204" s="41"/>
      <c r="C204" s="42"/>
      <c r="D204" s="226" t="s">
        <v>328</v>
      </c>
      <c r="E204" s="42"/>
      <c r="F204" s="256" t="s">
        <v>1209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328</v>
      </c>
      <c r="AU204" s="19" t="s">
        <v>81</v>
      </c>
    </row>
    <row r="205" s="2" customFormat="1" ht="16.5" customHeight="1">
      <c r="A205" s="40"/>
      <c r="B205" s="41"/>
      <c r="C205" s="206" t="s">
        <v>72</v>
      </c>
      <c r="D205" s="206" t="s">
        <v>145</v>
      </c>
      <c r="E205" s="207" t="s">
        <v>1210</v>
      </c>
      <c r="F205" s="208" t="s">
        <v>1211</v>
      </c>
      <c r="G205" s="209" t="s">
        <v>880</v>
      </c>
      <c r="H205" s="210">
        <v>6</v>
      </c>
      <c r="I205" s="211"/>
      <c r="J205" s="212">
        <f>ROUND(I205*H205,2)</f>
        <v>0</v>
      </c>
      <c r="K205" s="208" t="s">
        <v>19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150</v>
      </c>
      <c r="AT205" s="217" t="s">
        <v>145</v>
      </c>
      <c r="AU205" s="217" t="s">
        <v>81</v>
      </c>
      <c r="AY205" s="19" t="s">
        <v>143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150</v>
      </c>
      <c r="BM205" s="217" t="s">
        <v>932</v>
      </c>
    </row>
    <row r="206" s="2" customFormat="1">
      <c r="A206" s="40"/>
      <c r="B206" s="41"/>
      <c r="C206" s="42"/>
      <c r="D206" s="226" t="s">
        <v>328</v>
      </c>
      <c r="E206" s="42"/>
      <c r="F206" s="256" t="s">
        <v>1212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328</v>
      </c>
      <c r="AU206" s="19" t="s">
        <v>81</v>
      </c>
    </row>
    <row r="207" s="2" customFormat="1" ht="16.5" customHeight="1">
      <c r="A207" s="40"/>
      <c r="B207" s="41"/>
      <c r="C207" s="206" t="s">
        <v>72</v>
      </c>
      <c r="D207" s="206" t="s">
        <v>145</v>
      </c>
      <c r="E207" s="207" t="s">
        <v>1213</v>
      </c>
      <c r="F207" s="208" t="s">
        <v>1214</v>
      </c>
      <c r="G207" s="209" t="s">
        <v>880</v>
      </c>
      <c r="H207" s="210">
        <v>2</v>
      </c>
      <c r="I207" s="211"/>
      <c r="J207" s="212">
        <f>ROUND(I207*H207,2)</f>
        <v>0</v>
      </c>
      <c r="K207" s="208" t="s">
        <v>19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150</v>
      </c>
      <c r="AT207" s="217" t="s">
        <v>145</v>
      </c>
      <c r="AU207" s="217" t="s">
        <v>81</v>
      </c>
      <c r="AY207" s="19" t="s">
        <v>143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150</v>
      </c>
      <c r="BM207" s="217" t="s">
        <v>945</v>
      </c>
    </row>
    <row r="208" s="2" customFormat="1">
      <c r="A208" s="40"/>
      <c r="B208" s="41"/>
      <c r="C208" s="42"/>
      <c r="D208" s="226" t="s">
        <v>328</v>
      </c>
      <c r="E208" s="42"/>
      <c r="F208" s="256" t="s">
        <v>1215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328</v>
      </c>
      <c r="AU208" s="19" t="s">
        <v>81</v>
      </c>
    </row>
    <row r="209" s="2" customFormat="1" ht="16.5" customHeight="1">
      <c r="A209" s="40"/>
      <c r="B209" s="41"/>
      <c r="C209" s="206" t="s">
        <v>72</v>
      </c>
      <c r="D209" s="206" t="s">
        <v>145</v>
      </c>
      <c r="E209" s="207" t="s">
        <v>1216</v>
      </c>
      <c r="F209" s="208" t="s">
        <v>1217</v>
      </c>
      <c r="G209" s="209" t="s">
        <v>880</v>
      </c>
      <c r="H209" s="210">
        <v>1</v>
      </c>
      <c r="I209" s="211"/>
      <c r="J209" s="212">
        <f>ROUND(I209*H209,2)</f>
        <v>0</v>
      </c>
      <c r="K209" s="208" t="s">
        <v>19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150</v>
      </c>
      <c r="AT209" s="217" t="s">
        <v>145</v>
      </c>
      <c r="AU209" s="217" t="s">
        <v>81</v>
      </c>
      <c r="AY209" s="19" t="s">
        <v>143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150</v>
      </c>
      <c r="BM209" s="217" t="s">
        <v>959</v>
      </c>
    </row>
    <row r="210" s="2" customFormat="1">
      <c r="A210" s="40"/>
      <c r="B210" s="41"/>
      <c r="C210" s="42"/>
      <c r="D210" s="226" t="s">
        <v>328</v>
      </c>
      <c r="E210" s="42"/>
      <c r="F210" s="256" t="s">
        <v>1218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328</v>
      </c>
      <c r="AU210" s="19" t="s">
        <v>81</v>
      </c>
    </row>
    <row r="211" s="2" customFormat="1" ht="16.5" customHeight="1">
      <c r="A211" s="40"/>
      <c r="B211" s="41"/>
      <c r="C211" s="206" t="s">
        <v>72</v>
      </c>
      <c r="D211" s="206" t="s">
        <v>145</v>
      </c>
      <c r="E211" s="207" t="s">
        <v>1219</v>
      </c>
      <c r="F211" s="208" t="s">
        <v>1220</v>
      </c>
      <c r="G211" s="209" t="s">
        <v>880</v>
      </c>
      <c r="H211" s="210">
        <v>3</v>
      </c>
      <c r="I211" s="211"/>
      <c r="J211" s="212">
        <f>ROUND(I211*H211,2)</f>
        <v>0</v>
      </c>
      <c r="K211" s="208" t="s">
        <v>19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150</v>
      </c>
      <c r="AT211" s="217" t="s">
        <v>145</v>
      </c>
      <c r="AU211" s="217" t="s">
        <v>81</v>
      </c>
      <c r="AY211" s="19" t="s">
        <v>143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150</v>
      </c>
      <c r="BM211" s="217" t="s">
        <v>974</v>
      </c>
    </row>
    <row r="212" s="2" customFormat="1">
      <c r="A212" s="40"/>
      <c r="B212" s="41"/>
      <c r="C212" s="42"/>
      <c r="D212" s="226" t="s">
        <v>328</v>
      </c>
      <c r="E212" s="42"/>
      <c r="F212" s="256" t="s">
        <v>1221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328</v>
      </c>
      <c r="AU212" s="19" t="s">
        <v>81</v>
      </c>
    </row>
    <row r="213" s="2" customFormat="1" ht="16.5" customHeight="1">
      <c r="A213" s="40"/>
      <c r="B213" s="41"/>
      <c r="C213" s="206" t="s">
        <v>72</v>
      </c>
      <c r="D213" s="206" t="s">
        <v>145</v>
      </c>
      <c r="E213" s="207" t="s">
        <v>1222</v>
      </c>
      <c r="F213" s="208" t="s">
        <v>1223</v>
      </c>
      <c r="G213" s="209" t="s">
        <v>880</v>
      </c>
      <c r="H213" s="210">
        <v>2</v>
      </c>
      <c r="I213" s="211"/>
      <c r="J213" s="212">
        <f>ROUND(I213*H213,2)</f>
        <v>0</v>
      </c>
      <c r="K213" s="208" t="s">
        <v>19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150</v>
      </c>
      <c r="AT213" s="217" t="s">
        <v>145</v>
      </c>
      <c r="AU213" s="217" t="s">
        <v>81</v>
      </c>
      <c r="AY213" s="19" t="s">
        <v>143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150</v>
      </c>
      <c r="BM213" s="217" t="s">
        <v>989</v>
      </c>
    </row>
    <row r="214" s="2" customFormat="1">
      <c r="A214" s="40"/>
      <c r="B214" s="41"/>
      <c r="C214" s="42"/>
      <c r="D214" s="226" t="s">
        <v>328</v>
      </c>
      <c r="E214" s="42"/>
      <c r="F214" s="256" t="s">
        <v>1224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328</v>
      </c>
      <c r="AU214" s="19" t="s">
        <v>81</v>
      </c>
    </row>
    <row r="215" s="2" customFormat="1" ht="16.5" customHeight="1">
      <c r="A215" s="40"/>
      <c r="B215" s="41"/>
      <c r="C215" s="206" t="s">
        <v>72</v>
      </c>
      <c r="D215" s="206" t="s">
        <v>145</v>
      </c>
      <c r="E215" s="207" t="s">
        <v>1225</v>
      </c>
      <c r="F215" s="208" t="s">
        <v>1226</v>
      </c>
      <c r="G215" s="209" t="s">
        <v>880</v>
      </c>
      <c r="H215" s="210">
        <v>1</v>
      </c>
      <c r="I215" s="211"/>
      <c r="J215" s="212">
        <f>ROUND(I215*H215,2)</f>
        <v>0</v>
      </c>
      <c r="K215" s="208" t="s">
        <v>19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150</v>
      </c>
      <c r="AT215" s="217" t="s">
        <v>145</v>
      </c>
      <c r="AU215" s="217" t="s">
        <v>81</v>
      </c>
      <c r="AY215" s="19" t="s">
        <v>143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150</v>
      </c>
      <c r="BM215" s="217" t="s">
        <v>1004</v>
      </c>
    </row>
    <row r="216" s="2" customFormat="1">
      <c r="A216" s="40"/>
      <c r="B216" s="41"/>
      <c r="C216" s="42"/>
      <c r="D216" s="226" t="s">
        <v>328</v>
      </c>
      <c r="E216" s="42"/>
      <c r="F216" s="256" t="s">
        <v>1227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328</v>
      </c>
      <c r="AU216" s="19" t="s">
        <v>81</v>
      </c>
    </row>
    <row r="217" s="2" customFormat="1" ht="16.5" customHeight="1">
      <c r="A217" s="40"/>
      <c r="B217" s="41"/>
      <c r="C217" s="206" t="s">
        <v>72</v>
      </c>
      <c r="D217" s="206" t="s">
        <v>145</v>
      </c>
      <c r="E217" s="207" t="s">
        <v>1228</v>
      </c>
      <c r="F217" s="208" t="s">
        <v>1229</v>
      </c>
      <c r="G217" s="209" t="s">
        <v>880</v>
      </c>
      <c r="H217" s="210">
        <v>7</v>
      </c>
      <c r="I217" s="211"/>
      <c r="J217" s="212">
        <f>ROUND(I217*H217,2)</f>
        <v>0</v>
      </c>
      <c r="K217" s="208" t="s">
        <v>19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150</v>
      </c>
      <c r="AT217" s="217" t="s">
        <v>145</v>
      </c>
      <c r="AU217" s="217" t="s">
        <v>81</v>
      </c>
      <c r="AY217" s="19" t="s">
        <v>143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79</v>
      </c>
      <c r="BK217" s="218">
        <f>ROUND(I217*H217,2)</f>
        <v>0</v>
      </c>
      <c r="BL217" s="19" t="s">
        <v>150</v>
      </c>
      <c r="BM217" s="217" t="s">
        <v>1018</v>
      </c>
    </row>
    <row r="218" s="2" customFormat="1">
      <c r="A218" s="40"/>
      <c r="B218" s="41"/>
      <c r="C218" s="42"/>
      <c r="D218" s="226" t="s">
        <v>328</v>
      </c>
      <c r="E218" s="42"/>
      <c r="F218" s="256" t="s">
        <v>1230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328</v>
      </c>
      <c r="AU218" s="19" t="s">
        <v>81</v>
      </c>
    </row>
    <row r="219" s="2" customFormat="1" ht="16.5" customHeight="1">
      <c r="A219" s="40"/>
      <c r="B219" s="41"/>
      <c r="C219" s="206" t="s">
        <v>72</v>
      </c>
      <c r="D219" s="206" t="s">
        <v>145</v>
      </c>
      <c r="E219" s="207" t="s">
        <v>1231</v>
      </c>
      <c r="F219" s="208" t="s">
        <v>1232</v>
      </c>
      <c r="G219" s="209" t="s">
        <v>880</v>
      </c>
      <c r="H219" s="210">
        <v>1</v>
      </c>
      <c r="I219" s="211"/>
      <c r="J219" s="212">
        <f>ROUND(I219*H219,2)</f>
        <v>0</v>
      </c>
      <c r="K219" s="208" t="s">
        <v>19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150</v>
      </c>
      <c r="AT219" s="217" t="s">
        <v>145</v>
      </c>
      <c r="AU219" s="217" t="s">
        <v>81</v>
      </c>
      <c r="AY219" s="19" t="s">
        <v>143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150</v>
      </c>
      <c r="BM219" s="217" t="s">
        <v>1233</v>
      </c>
    </row>
    <row r="220" s="2" customFormat="1">
      <c r="A220" s="40"/>
      <c r="B220" s="41"/>
      <c r="C220" s="42"/>
      <c r="D220" s="226" t="s">
        <v>328</v>
      </c>
      <c r="E220" s="42"/>
      <c r="F220" s="256" t="s">
        <v>1234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328</v>
      </c>
      <c r="AU220" s="19" t="s">
        <v>81</v>
      </c>
    </row>
    <row r="221" s="2" customFormat="1" ht="16.5" customHeight="1">
      <c r="A221" s="40"/>
      <c r="B221" s="41"/>
      <c r="C221" s="206" t="s">
        <v>72</v>
      </c>
      <c r="D221" s="206" t="s">
        <v>145</v>
      </c>
      <c r="E221" s="207" t="s">
        <v>1235</v>
      </c>
      <c r="F221" s="208" t="s">
        <v>1236</v>
      </c>
      <c r="G221" s="209" t="s">
        <v>880</v>
      </c>
      <c r="H221" s="210">
        <v>1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150</v>
      </c>
      <c r="AT221" s="217" t="s">
        <v>145</v>
      </c>
      <c r="AU221" s="217" t="s">
        <v>81</v>
      </c>
      <c r="AY221" s="19" t="s">
        <v>143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79</v>
      </c>
      <c r="BK221" s="218">
        <f>ROUND(I221*H221,2)</f>
        <v>0</v>
      </c>
      <c r="BL221" s="19" t="s">
        <v>150</v>
      </c>
      <c r="BM221" s="217" t="s">
        <v>1237</v>
      </c>
    </row>
    <row r="222" s="2" customFormat="1">
      <c r="A222" s="40"/>
      <c r="B222" s="41"/>
      <c r="C222" s="42"/>
      <c r="D222" s="226" t="s">
        <v>328</v>
      </c>
      <c r="E222" s="42"/>
      <c r="F222" s="256" t="s">
        <v>1238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328</v>
      </c>
      <c r="AU222" s="19" t="s">
        <v>81</v>
      </c>
    </row>
    <row r="223" s="2" customFormat="1" ht="16.5" customHeight="1">
      <c r="A223" s="40"/>
      <c r="B223" s="41"/>
      <c r="C223" s="206" t="s">
        <v>72</v>
      </c>
      <c r="D223" s="206" t="s">
        <v>145</v>
      </c>
      <c r="E223" s="207" t="s">
        <v>1239</v>
      </c>
      <c r="F223" s="208" t="s">
        <v>1240</v>
      </c>
      <c r="G223" s="209" t="s">
        <v>880</v>
      </c>
      <c r="H223" s="210">
        <v>1</v>
      </c>
      <c r="I223" s="211"/>
      <c r="J223" s="212">
        <f>ROUND(I223*H223,2)</f>
        <v>0</v>
      </c>
      <c r="K223" s="208" t="s">
        <v>19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150</v>
      </c>
      <c r="AT223" s="217" t="s">
        <v>145</v>
      </c>
      <c r="AU223" s="217" t="s">
        <v>81</v>
      </c>
      <c r="AY223" s="19" t="s">
        <v>143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150</v>
      </c>
      <c r="BM223" s="217" t="s">
        <v>1241</v>
      </c>
    </row>
    <row r="224" s="2" customFormat="1">
      <c r="A224" s="40"/>
      <c r="B224" s="41"/>
      <c r="C224" s="42"/>
      <c r="D224" s="226" t="s">
        <v>328</v>
      </c>
      <c r="E224" s="42"/>
      <c r="F224" s="256" t="s">
        <v>1242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328</v>
      </c>
      <c r="AU224" s="19" t="s">
        <v>81</v>
      </c>
    </row>
    <row r="225" s="2" customFormat="1" ht="16.5" customHeight="1">
      <c r="A225" s="40"/>
      <c r="B225" s="41"/>
      <c r="C225" s="206" t="s">
        <v>72</v>
      </c>
      <c r="D225" s="206" t="s">
        <v>145</v>
      </c>
      <c r="E225" s="207" t="s">
        <v>1243</v>
      </c>
      <c r="F225" s="208" t="s">
        <v>1086</v>
      </c>
      <c r="G225" s="209" t="s">
        <v>880</v>
      </c>
      <c r="H225" s="210">
        <v>1</v>
      </c>
      <c r="I225" s="211"/>
      <c r="J225" s="212">
        <f>ROUND(I225*H225,2)</f>
        <v>0</v>
      </c>
      <c r="K225" s="208" t="s">
        <v>19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150</v>
      </c>
      <c r="AT225" s="217" t="s">
        <v>145</v>
      </c>
      <c r="AU225" s="217" t="s">
        <v>81</v>
      </c>
      <c r="AY225" s="19" t="s">
        <v>143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150</v>
      </c>
      <c r="BM225" s="217" t="s">
        <v>1244</v>
      </c>
    </row>
    <row r="226" s="2" customFormat="1">
      <c r="A226" s="40"/>
      <c r="B226" s="41"/>
      <c r="C226" s="42"/>
      <c r="D226" s="226" t="s">
        <v>328</v>
      </c>
      <c r="E226" s="42"/>
      <c r="F226" s="256" t="s">
        <v>1245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328</v>
      </c>
      <c r="AU226" s="19" t="s">
        <v>81</v>
      </c>
    </row>
    <row r="227" s="2" customFormat="1" ht="16.5" customHeight="1">
      <c r="A227" s="40"/>
      <c r="B227" s="41"/>
      <c r="C227" s="206" t="s">
        <v>72</v>
      </c>
      <c r="D227" s="206" t="s">
        <v>145</v>
      </c>
      <c r="E227" s="207" t="s">
        <v>1246</v>
      </c>
      <c r="F227" s="208" t="s">
        <v>1247</v>
      </c>
      <c r="G227" s="209" t="s">
        <v>880</v>
      </c>
      <c r="H227" s="210">
        <v>4</v>
      </c>
      <c r="I227" s="211"/>
      <c r="J227" s="212">
        <f>ROUND(I227*H227,2)</f>
        <v>0</v>
      </c>
      <c r="K227" s="208" t="s">
        <v>19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150</v>
      </c>
      <c r="AT227" s="217" t="s">
        <v>145</v>
      </c>
      <c r="AU227" s="217" t="s">
        <v>81</v>
      </c>
      <c r="AY227" s="19" t="s">
        <v>143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150</v>
      </c>
      <c r="BM227" s="217" t="s">
        <v>1248</v>
      </c>
    </row>
    <row r="228" s="2" customFormat="1">
      <c r="A228" s="40"/>
      <c r="B228" s="41"/>
      <c r="C228" s="42"/>
      <c r="D228" s="226" t="s">
        <v>328</v>
      </c>
      <c r="E228" s="42"/>
      <c r="F228" s="256" t="s">
        <v>1249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328</v>
      </c>
      <c r="AU228" s="19" t="s">
        <v>81</v>
      </c>
    </row>
    <row r="229" s="2" customFormat="1" ht="16.5" customHeight="1">
      <c r="A229" s="40"/>
      <c r="B229" s="41"/>
      <c r="C229" s="206" t="s">
        <v>72</v>
      </c>
      <c r="D229" s="206" t="s">
        <v>145</v>
      </c>
      <c r="E229" s="207" t="s">
        <v>1250</v>
      </c>
      <c r="F229" s="208" t="s">
        <v>1251</v>
      </c>
      <c r="G229" s="209" t="s">
        <v>880</v>
      </c>
      <c r="H229" s="210">
        <v>1</v>
      </c>
      <c r="I229" s="211"/>
      <c r="J229" s="212">
        <f>ROUND(I229*H229,2)</f>
        <v>0</v>
      </c>
      <c r="K229" s="208" t="s">
        <v>19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150</v>
      </c>
      <c r="AT229" s="217" t="s">
        <v>145</v>
      </c>
      <c r="AU229" s="217" t="s">
        <v>81</v>
      </c>
      <c r="AY229" s="19" t="s">
        <v>143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79</v>
      </c>
      <c r="BK229" s="218">
        <f>ROUND(I229*H229,2)</f>
        <v>0</v>
      </c>
      <c r="BL229" s="19" t="s">
        <v>150</v>
      </c>
      <c r="BM229" s="217" t="s">
        <v>1252</v>
      </c>
    </row>
    <row r="230" s="2" customFormat="1">
      <c r="A230" s="40"/>
      <c r="B230" s="41"/>
      <c r="C230" s="42"/>
      <c r="D230" s="226" t="s">
        <v>328</v>
      </c>
      <c r="E230" s="42"/>
      <c r="F230" s="256" t="s">
        <v>1253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328</v>
      </c>
      <c r="AU230" s="19" t="s">
        <v>81</v>
      </c>
    </row>
    <row r="231" s="2" customFormat="1" ht="16.5" customHeight="1">
      <c r="A231" s="40"/>
      <c r="B231" s="41"/>
      <c r="C231" s="206" t="s">
        <v>72</v>
      </c>
      <c r="D231" s="206" t="s">
        <v>145</v>
      </c>
      <c r="E231" s="207" t="s">
        <v>1254</v>
      </c>
      <c r="F231" s="208" t="s">
        <v>1255</v>
      </c>
      <c r="G231" s="209" t="s">
        <v>880</v>
      </c>
      <c r="H231" s="210">
        <v>5</v>
      </c>
      <c r="I231" s="211"/>
      <c r="J231" s="212">
        <f>ROUND(I231*H231,2)</f>
        <v>0</v>
      </c>
      <c r="K231" s="208" t="s">
        <v>19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150</v>
      </c>
      <c r="AT231" s="217" t="s">
        <v>145</v>
      </c>
      <c r="AU231" s="217" t="s">
        <v>81</v>
      </c>
      <c r="AY231" s="19" t="s">
        <v>143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150</v>
      </c>
      <c r="BM231" s="217" t="s">
        <v>1256</v>
      </c>
    </row>
    <row r="232" s="2" customFormat="1">
      <c r="A232" s="40"/>
      <c r="B232" s="41"/>
      <c r="C232" s="42"/>
      <c r="D232" s="226" t="s">
        <v>328</v>
      </c>
      <c r="E232" s="42"/>
      <c r="F232" s="256" t="s">
        <v>1257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328</v>
      </c>
      <c r="AU232" s="19" t="s">
        <v>81</v>
      </c>
    </row>
    <row r="233" s="2" customFormat="1" ht="16.5" customHeight="1">
      <c r="A233" s="40"/>
      <c r="B233" s="41"/>
      <c r="C233" s="206" t="s">
        <v>72</v>
      </c>
      <c r="D233" s="206" t="s">
        <v>145</v>
      </c>
      <c r="E233" s="207" t="s">
        <v>1258</v>
      </c>
      <c r="F233" s="208" t="s">
        <v>1259</v>
      </c>
      <c r="G233" s="209" t="s">
        <v>880</v>
      </c>
      <c r="H233" s="210">
        <v>4</v>
      </c>
      <c r="I233" s="211"/>
      <c r="J233" s="212">
        <f>ROUND(I233*H233,2)</f>
        <v>0</v>
      </c>
      <c r="K233" s="208" t="s">
        <v>19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150</v>
      </c>
      <c r="AT233" s="217" t="s">
        <v>145</v>
      </c>
      <c r="AU233" s="217" t="s">
        <v>81</v>
      </c>
      <c r="AY233" s="19" t="s">
        <v>143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79</v>
      </c>
      <c r="BK233" s="218">
        <f>ROUND(I233*H233,2)</f>
        <v>0</v>
      </c>
      <c r="BL233" s="19" t="s">
        <v>150</v>
      </c>
      <c r="BM233" s="217" t="s">
        <v>1260</v>
      </c>
    </row>
    <row r="234" s="2" customFormat="1">
      <c r="A234" s="40"/>
      <c r="B234" s="41"/>
      <c r="C234" s="42"/>
      <c r="D234" s="226" t="s">
        <v>328</v>
      </c>
      <c r="E234" s="42"/>
      <c r="F234" s="256" t="s">
        <v>1261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328</v>
      </c>
      <c r="AU234" s="19" t="s">
        <v>81</v>
      </c>
    </row>
    <row r="235" s="2" customFormat="1" ht="16.5" customHeight="1">
      <c r="A235" s="40"/>
      <c r="B235" s="41"/>
      <c r="C235" s="206" t="s">
        <v>72</v>
      </c>
      <c r="D235" s="206" t="s">
        <v>145</v>
      </c>
      <c r="E235" s="207" t="s">
        <v>1262</v>
      </c>
      <c r="F235" s="208" t="s">
        <v>1263</v>
      </c>
      <c r="G235" s="209" t="s">
        <v>880</v>
      </c>
      <c r="H235" s="210">
        <v>1</v>
      </c>
      <c r="I235" s="211"/>
      <c r="J235" s="212">
        <f>ROUND(I235*H235,2)</f>
        <v>0</v>
      </c>
      <c r="K235" s="208" t="s">
        <v>19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150</v>
      </c>
      <c r="AT235" s="217" t="s">
        <v>145</v>
      </c>
      <c r="AU235" s="217" t="s">
        <v>81</v>
      </c>
      <c r="AY235" s="19" t="s">
        <v>143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150</v>
      </c>
      <c r="BM235" s="217" t="s">
        <v>1264</v>
      </c>
    </row>
    <row r="236" s="2" customFormat="1">
      <c r="A236" s="40"/>
      <c r="B236" s="41"/>
      <c r="C236" s="42"/>
      <c r="D236" s="226" t="s">
        <v>328</v>
      </c>
      <c r="E236" s="42"/>
      <c r="F236" s="256" t="s">
        <v>1265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328</v>
      </c>
      <c r="AU236" s="19" t="s">
        <v>81</v>
      </c>
    </row>
    <row r="237" s="2" customFormat="1" ht="16.5" customHeight="1">
      <c r="A237" s="40"/>
      <c r="B237" s="41"/>
      <c r="C237" s="246" t="s">
        <v>72</v>
      </c>
      <c r="D237" s="246" t="s">
        <v>311</v>
      </c>
      <c r="E237" s="247" t="s">
        <v>1266</v>
      </c>
      <c r="F237" s="248" t="s">
        <v>1267</v>
      </c>
      <c r="G237" s="249" t="s">
        <v>615</v>
      </c>
      <c r="H237" s="250">
        <v>1</v>
      </c>
      <c r="I237" s="251"/>
      <c r="J237" s="252">
        <f>ROUND(I237*H237,2)</f>
        <v>0</v>
      </c>
      <c r="K237" s="248" t="s">
        <v>19</v>
      </c>
      <c r="L237" s="253"/>
      <c r="M237" s="254" t="s">
        <v>19</v>
      </c>
      <c r="N237" s="255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193</v>
      </c>
      <c r="AT237" s="217" t="s">
        <v>311</v>
      </c>
      <c r="AU237" s="217" t="s">
        <v>81</v>
      </c>
      <c r="AY237" s="19" t="s">
        <v>143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150</v>
      </c>
      <c r="BM237" s="217" t="s">
        <v>1268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1269</v>
      </c>
      <c r="F238" s="204" t="s">
        <v>1270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P239</f>
        <v>0</v>
      </c>
      <c r="Q238" s="198"/>
      <c r="R238" s="199">
        <f>R239</f>
        <v>0</v>
      </c>
      <c r="S238" s="198"/>
      <c r="T238" s="200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79</v>
      </c>
      <c r="AT238" s="202" t="s">
        <v>71</v>
      </c>
      <c r="AU238" s="202" t="s">
        <v>79</v>
      </c>
      <c r="AY238" s="201" t="s">
        <v>143</v>
      </c>
      <c r="BK238" s="203">
        <f>BK239</f>
        <v>0</v>
      </c>
    </row>
    <row r="239" s="2" customFormat="1" ht="16.5" customHeight="1">
      <c r="A239" s="40"/>
      <c r="B239" s="41"/>
      <c r="C239" s="206" t="s">
        <v>72</v>
      </c>
      <c r="D239" s="206" t="s">
        <v>145</v>
      </c>
      <c r="E239" s="207" t="s">
        <v>1271</v>
      </c>
      <c r="F239" s="208" t="s">
        <v>1272</v>
      </c>
      <c r="G239" s="209" t="s">
        <v>880</v>
      </c>
      <c r="H239" s="210">
        <v>1</v>
      </c>
      <c r="I239" s="211"/>
      <c r="J239" s="212">
        <f>ROUND(I239*H239,2)</f>
        <v>0</v>
      </c>
      <c r="K239" s="208" t="s">
        <v>19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150</v>
      </c>
      <c r="AT239" s="217" t="s">
        <v>145</v>
      </c>
      <c r="AU239" s="217" t="s">
        <v>81</v>
      </c>
      <c r="AY239" s="19" t="s">
        <v>143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79</v>
      </c>
      <c r="BK239" s="218">
        <f>ROUND(I239*H239,2)</f>
        <v>0</v>
      </c>
      <c r="BL239" s="19" t="s">
        <v>150</v>
      </c>
      <c r="BM239" s="217" t="s">
        <v>1273</v>
      </c>
    </row>
    <row r="240" s="12" customFormat="1" ht="22.8" customHeight="1">
      <c r="A240" s="12"/>
      <c r="B240" s="190"/>
      <c r="C240" s="191"/>
      <c r="D240" s="192" t="s">
        <v>71</v>
      </c>
      <c r="E240" s="204" t="s">
        <v>1274</v>
      </c>
      <c r="F240" s="204" t="s">
        <v>1275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SUM(P241:P260)</f>
        <v>0</v>
      </c>
      <c r="Q240" s="198"/>
      <c r="R240" s="199">
        <f>SUM(R241:R260)</f>
        <v>0</v>
      </c>
      <c r="S240" s="198"/>
      <c r="T240" s="200">
        <f>SUM(T241:T260)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79</v>
      </c>
      <c r="AT240" s="202" t="s">
        <v>71</v>
      </c>
      <c r="AU240" s="202" t="s">
        <v>79</v>
      </c>
      <c r="AY240" s="201" t="s">
        <v>143</v>
      </c>
      <c r="BK240" s="203">
        <f>SUM(BK241:BK260)</f>
        <v>0</v>
      </c>
    </row>
    <row r="241" s="2" customFormat="1" ht="16.5" customHeight="1">
      <c r="A241" s="40"/>
      <c r="B241" s="41"/>
      <c r="C241" s="246" t="s">
        <v>72</v>
      </c>
      <c r="D241" s="246" t="s">
        <v>311</v>
      </c>
      <c r="E241" s="247" t="s">
        <v>1276</v>
      </c>
      <c r="F241" s="248" t="s">
        <v>1277</v>
      </c>
      <c r="G241" s="249" t="s">
        <v>880</v>
      </c>
      <c r="H241" s="250">
        <v>100</v>
      </c>
      <c r="I241" s="251"/>
      <c r="J241" s="252">
        <f>ROUND(I241*H241,2)</f>
        <v>0</v>
      </c>
      <c r="K241" s="248" t="s">
        <v>19</v>
      </c>
      <c r="L241" s="253"/>
      <c r="M241" s="254" t="s">
        <v>19</v>
      </c>
      <c r="N241" s="255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193</v>
      </c>
      <c r="AT241" s="217" t="s">
        <v>311</v>
      </c>
      <c r="AU241" s="217" t="s">
        <v>81</v>
      </c>
      <c r="AY241" s="19" t="s">
        <v>143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79</v>
      </c>
      <c r="BK241" s="218">
        <f>ROUND(I241*H241,2)</f>
        <v>0</v>
      </c>
      <c r="BL241" s="19" t="s">
        <v>150</v>
      </c>
      <c r="BM241" s="217" t="s">
        <v>1278</v>
      </c>
    </row>
    <row r="242" s="2" customFormat="1" ht="16.5" customHeight="1">
      <c r="A242" s="40"/>
      <c r="B242" s="41"/>
      <c r="C242" s="246" t="s">
        <v>72</v>
      </c>
      <c r="D242" s="246" t="s">
        <v>311</v>
      </c>
      <c r="E242" s="247" t="s">
        <v>1279</v>
      </c>
      <c r="F242" s="248" t="s">
        <v>1280</v>
      </c>
      <c r="G242" s="249" t="s">
        <v>880</v>
      </c>
      <c r="H242" s="250">
        <v>150</v>
      </c>
      <c r="I242" s="251"/>
      <c r="J242" s="252">
        <f>ROUND(I242*H242,2)</f>
        <v>0</v>
      </c>
      <c r="K242" s="248" t="s">
        <v>19</v>
      </c>
      <c r="L242" s="253"/>
      <c r="M242" s="254" t="s">
        <v>19</v>
      </c>
      <c r="N242" s="255" t="s">
        <v>43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193</v>
      </c>
      <c r="AT242" s="217" t="s">
        <v>311</v>
      </c>
      <c r="AU242" s="217" t="s">
        <v>81</v>
      </c>
      <c r="AY242" s="19" t="s">
        <v>143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150</v>
      </c>
      <c r="BM242" s="217" t="s">
        <v>1281</v>
      </c>
    </row>
    <row r="243" s="2" customFormat="1" ht="16.5" customHeight="1">
      <c r="A243" s="40"/>
      <c r="B243" s="41"/>
      <c r="C243" s="246" t="s">
        <v>72</v>
      </c>
      <c r="D243" s="246" t="s">
        <v>311</v>
      </c>
      <c r="E243" s="247" t="s">
        <v>1282</v>
      </c>
      <c r="F243" s="248" t="s">
        <v>1283</v>
      </c>
      <c r="G243" s="249" t="s">
        <v>880</v>
      </c>
      <c r="H243" s="250">
        <v>50</v>
      </c>
      <c r="I243" s="251"/>
      <c r="J243" s="252">
        <f>ROUND(I243*H243,2)</f>
        <v>0</v>
      </c>
      <c r="K243" s="248" t="s">
        <v>19</v>
      </c>
      <c r="L243" s="253"/>
      <c r="M243" s="254" t="s">
        <v>19</v>
      </c>
      <c r="N243" s="255" t="s">
        <v>43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193</v>
      </c>
      <c r="AT243" s="217" t="s">
        <v>311</v>
      </c>
      <c r="AU243" s="217" t="s">
        <v>81</v>
      </c>
      <c r="AY243" s="19" t="s">
        <v>143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150</v>
      </c>
      <c r="BM243" s="217" t="s">
        <v>1284</v>
      </c>
    </row>
    <row r="244" s="2" customFormat="1" ht="16.5" customHeight="1">
      <c r="A244" s="40"/>
      <c r="B244" s="41"/>
      <c r="C244" s="246" t="s">
        <v>72</v>
      </c>
      <c r="D244" s="246" t="s">
        <v>311</v>
      </c>
      <c r="E244" s="247" t="s">
        <v>1285</v>
      </c>
      <c r="F244" s="248" t="s">
        <v>1286</v>
      </c>
      <c r="G244" s="249" t="s">
        <v>880</v>
      </c>
      <c r="H244" s="250">
        <v>150</v>
      </c>
      <c r="I244" s="251"/>
      <c r="J244" s="252">
        <f>ROUND(I244*H244,2)</f>
        <v>0</v>
      </c>
      <c r="K244" s="248" t="s">
        <v>19</v>
      </c>
      <c r="L244" s="253"/>
      <c r="M244" s="254" t="s">
        <v>19</v>
      </c>
      <c r="N244" s="255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193</v>
      </c>
      <c r="AT244" s="217" t="s">
        <v>311</v>
      </c>
      <c r="AU244" s="217" t="s">
        <v>81</v>
      </c>
      <c r="AY244" s="19" t="s">
        <v>143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79</v>
      </c>
      <c r="BK244" s="218">
        <f>ROUND(I244*H244,2)</f>
        <v>0</v>
      </c>
      <c r="BL244" s="19" t="s">
        <v>150</v>
      </c>
      <c r="BM244" s="217" t="s">
        <v>1287</v>
      </c>
    </row>
    <row r="245" s="2" customFormat="1" ht="16.5" customHeight="1">
      <c r="A245" s="40"/>
      <c r="B245" s="41"/>
      <c r="C245" s="246" t="s">
        <v>72</v>
      </c>
      <c r="D245" s="246" t="s">
        <v>311</v>
      </c>
      <c r="E245" s="247" t="s">
        <v>1288</v>
      </c>
      <c r="F245" s="248" t="s">
        <v>1289</v>
      </c>
      <c r="G245" s="249" t="s">
        <v>880</v>
      </c>
      <c r="H245" s="250">
        <v>60</v>
      </c>
      <c r="I245" s="251"/>
      <c r="J245" s="252">
        <f>ROUND(I245*H245,2)</f>
        <v>0</v>
      </c>
      <c r="K245" s="248" t="s">
        <v>19</v>
      </c>
      <c r="L245" s="253"/>
      <c r="M245" s="254" t="s">
        <v>19</v>
      </c>
      <c r="N245" s="255" t="s">
        <v>43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193</v>
      </c>
      <c r="AT245" s="217" t="s">
        <v>311</v>
      </c>
      <c r="AU245" s="217" t="s">
        <v>81</v>
      </c>
      <c r="AY245" s="19" t="s">
        <v>143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79</v>
      </c>
      <c r="BK245" s="218">
        <f>ROUND(I245*H245,2)</f>
        <v>0</v>
      </c>
      <c r="BL245" s="19" t="s">
        <v>150</v>
      </c>
      <c r="BM245" s="217" t="s">
        <v>1290</v>
      </c>
    </row>
    <row r="246" s="2" customFormat="1" ht="16.5" customHeight="1">
      <c r="A246" s="40"/>
      <c r="B246" s="41"/>
      <c r="C246" s="246" t="s">
        <v>72</v>
      </c>
      <c r="D246" s="246" t="s">
        <v>311</v>
      </c>
      <c r="E246" s="247" t="s">
        <v>1291</v>
      </c>
      <c r="F246" s="248" t="s">
        <v>1292</v>
      </c>
      <c r="G246" s="249" t="s">
        <v>880</v>
      </c>
      <c r="H246" s="250">
        <v>60</v>
      </c>
      <c r="I246" s="251"/>
      <c r="J246" s="252">
        <f>ROUND(I246*H246,2)</f>
        <v>0</v>
      </c>
      <c r="K246" s="248" t="s">
        <v>19</v>
      </c>
      <c r="L246" s="253"/>
      <c r="M246" s="254" t="s">
        <v>19</v>
      </c>
      <c r="N246" s="255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193</v>
      </c>
      <c r="AT246" s="217" t="s">
        <v>311</v>
      </c>
      <c r="AU246" s="217" t="s">
        <v>81</v>
      </c>
      <c r="AY246" s="19" t="s">
        <v>143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150</v>
      </c>
      <c r="BM246" s="217" t="s">
        <v>1293</v>
      </c>
    </row>
    <row r="247" s="2" customFormat="1" ht="16.5" customHeight="1">
      <c r="A247" s="40"/>
      <c r="B247" s="41"/>
      <c r="C247" s="246" t="s">
        <v>72</v>
      </c>
      <c r="D247" s="246" t="s">
        <v>311</v>
      </c>
      <c r="E247" s="247" t="s">
        <v>1294</v>
      </c>
      <c r="F247" s="248" t="s">
        <v>1295</v>
      </c>
      <c r="G247" s="249" t="s">
        <v>880</v>
      </c>
      <c r="H247" s="250">
        <v>100</v>
      </c>
      <c r="I247" s="251"/>
      <c r="J247" s="252">
        <f>ROUND(I247*H247,2)</f>
        <v>0</v>
      </c>
      <c r="K247" s="248" t="s">
        <v>19</v>
      </c>
      <c r="L247" s="253"/>
      <c r="M247" s="254" t="s">
        <v>19</v>
      </c>
      <c r="N247" s="255" t="s">
        <v>43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193</v>
      </c>
      <c r="AT247" s="217" t="s">
        <v>311</v>
      </c>
      <c r="AU247" s="217" t="s">
        <v>81</v>
      </c>
      <c r="AY247" s="19" t="s">
        <v>143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150</v>
      </c>
      <c r="BM247" s="217" t="s">
        <v>1296</v>
      </c>
    </row>
    <row r="248" s="2" customFormat="1" ht="16.5" customHeight="1">
      <c r="A248" s="40"/>
      <c r="B248" s="41"/>
      <c r="C248" s="246" t="s">
        <v>72</v>
      </c>
      <c r="D248" s="246" t="s">
        <v>311</v>
      </c>
      <c r="E248" s="247" t="s">
        <v>1297</v>
      </c>
      <c r="F248" s="248" t="s">
        <v>1298</v>
      </c>
      <c r="G248" s="249" t="s">
        <v>880</v>
      </c>
      <c r="H248" s="250">
        <v>300</v>
      </c>
      <c r="I248" s="251"/>
      <c r="J248" s="252">
        <f>ROUND(I248*H248,2)</f>
        <v>0</v>
      </c>
      <c r="K248" s="248" t="s">
        <v>19</v>
      </c>
      <c r="L248" s="253"/>
      <c r="M248" s="254" t="s">
        <v>19</v>
      </c>
      <c r="N248" s="255" t="s">
        <v>43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193</v>
      </c>
      <c r="AT248" s="217" t="s">
        <v>311</v>
      </c>
      <c r="AU248" s="217" t="s">
        <v>81</v>
      </c>
      <c r="AY248" s="19" t="s">
        <v>143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150</v>
      </c>
      <c r="BM248" s="217" t="s">
        <v>1299</v>
      </c>
    </row>
    <row r="249" s="2" customFormat="1" ht="16.5" customHeight="1">
      <c r="A249" s="40"/>
      <c r="B249" s="41"/>
      <c r="C249" s="246" t="s">
        <v>72</v>
      </c>
      <c r="D249" s="246" t="s">
        <v>311</v>
      </c>
      <c r="E249" s="247" t="s">
        <v>1300</v>
      </c>
      <c r="F249" s="248" t="s">
        <v>1301</v>
      </c>
      <c r="G249" s="249" t="s">
        <v>880</v>
      </c>
      <c r="H249" s="250">
        <v>100</v>
      </c>
      <c r="I249" s="251"/>
      <c r="J249" s="252">
        <f>ROUND(I249*H249,2)</f>
        <v>0</v>
      </c>
      <c r="K249" s="248" t="s">
        <v>19</v>
      </c>
      <c r="L249" s="253"/>
      <c r="M249" s="254" t="s">
        <v>19</v>
      </c>
      <c r="N249" s="255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193</v>
      </c>
      <c r="AT249" s="217" t="s">
        <v>311</v>
      </c>
      <c r="AU249" s="217" t="s">
        <v>81</v>
      </c>
      <c r="AY249" s="19" t="s">
        <v>143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79</v>
      </c>
      <c r="BK249" s="218">
        <f>ROUND(I249*H249,2)</f>
        <v>0</v>
      </c>
      <c r="BL249" s="19" t="s">
        <v>150</v>
      </c>
      <c r="BM249" s="217" t="s">
        <v>1302</v>
      </c>
    </row>
    <row r="250" s="2" customFormat="1" ht="16.5" customHeight="1">
      <c r="A250" s="40"/>
      <c r="B250" s="41"/>
      <c r="C250" s="246" t="s">
        <v>72</v>
      </c>
      <c r="D250" s="246" t="s">
        <v>311</v>
      </c>
      <c r="E250" s="247" t="s">
        <v>1303</v>
      </c>
      <c r="F250" s="248" t="s">
        <v>1304</v>
      </c>
      <c r="G250" s="249" t="s">
        <v>880</v>
      </c>
      <c r="H250" s="250">
        <v>20</v>
      </c>
      <c r="I250" s="251"/>
      <c r="J250" s="252">
        <f>ROUND(I250*H250,2)</f>
        <v>0</v>
      </c>
      <c r="K250" s="248" t="s">
        <v>19</v>
      </c>
      <c r="L250" s="253"/>
      <c r="M250" s="254" t="s">
        <v>19</v>
      </c>
      <c r="N250" s="255" t="s">
        <v>43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193</v>
      </c>
      <c r="AT250" s="217" t="s">
        <v>311</v>
      </c>
      <c r="AU250" s="217" t="s">
        <v>81</v>
      </c>
      <c r="AY250" s="19" t="s">
        <v>143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150</v>
      </c>
      <c r="BM250" s="217" t="s">
        <v>1305</v>
      </c>
    </row>
    <row r="251" s="2" customFormat="1" ht="16.5" customHeight="1">
      <c r="A251" s="40"/>
      <c r="B251" s="41"/>
      <c r="C251" s="246" t="s">
        <v>72</v>
      </c>
      <c r="D251" s="246" t="s">
        <v>311</v>
      </c>
      <c r="E251" s="247" t="s">
        <v>1306</v>
      </c>
      <c r="F251" s="248" t="s">
        <v>1307</v>
      </c>
      <c r="G251" s="249" t="s">
        <v>880</v>
      </c>
      <c r="H251" s="250">
        <v>100</v>
      </c>
      <c r="I251" s="251"/>
      <c r="J251" s="252">
        <f>ROUND(I251*H251,2)</f>
        <v>0</v>
      </c>
      <c r="K251" s="248" t="s">
        <v>19</v>
      </c>
      <c r="L251" s="253"/>
      <c r="M251" s="254" t="s">
        <v>19</v>
      </c>
      <c r="N251" s="255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193</v>
      </c>
      <c r="AT251" s="217" t="s">
        <v>311</v>
      </c>
      <c r="AU251" s="217" t="s">
        <v>81</v>
      </c>
      <c r="AY251" s="19" t="s">
        <v>143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79</v>
      </c>
      <c r="BK251" s="218">
        <f>ROUND(I251*H251,2)</f>
        <v>0</v>
      </c>
      <c r="BL251" s="19" t="s">
        <v>150</v>
      </c>
      <c r="BM251" s="217" t="s">
        <v>1308</v>
      </c>
    </row>
    <row r="252" s="2" customFormat="1" ht="16.5" customHeight="1">
      <c r="A252" s="40"/>
      <c r="B252" s="41"/>
      <c r="C252" s="246" t="s">
        <v>72</v>
      </c>
      <c r="D252" s="246" t="s">
        <v>311</v>
      </c>
      <c r="E252" s="247" t="s">
        <v>1309</v>
      </c>
      <c r="F252" s="248" t="s">
        <v>1310</v>
      </c>
      <c r="G252" s="249" t="s">
        <v>880</v>
      </c>
      <c r="H252" s="250">
        <v>30</v>
      </c>
      <c r="I252" s="251"/>
      <c r="J252" s="252">
        <f>ROUND(I252*H252,2)</f>
        <v>0</v>
      </c>
      <c r="K252" s="248" t="s">
        <v>19</v>
      </c>
      <c r="L252" s="253"/>
      <c r="M252" s="254" t="s">
        <v>19</v>
      </c>
      <c r="N252" s="255" t="s">
        <v>43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193</v>
      </c>
      <c r="AT252" s="217" t="s">
        <v>311</v>
      </c>
      <c r="AU252" s="217" t="s">
        <v>81</v>
      </c>
      <c r="AY252" s="19" t="s">
        <v>143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150</v>
      </c>
      <c r="BM252" s="217" t="s">
        <v>1311</v>
      </c>
    </row>
    <row r="253" s="2" customFormat="1" ht="16.5" customHeight="1">
      <c r="A253" s="40"/>
      <c r="B253" s="41"/>
      <c r="C253" s="246" t="s">
        <v>72</v>
      </c>
      <c r="D253" s="246" t="s">
        <v>311</v>
      </c>
      <c r="E253" s="247" t="s">
        <v>1312</v>
      </c>
      <c r="F253" s="248" t="s">
        <v>1313</v>
      </c>
      <c r="G253" s="249" t="s">
        <v>880</v>
      </c>
      <c r="H253" s="250">
        <v>20</v>
      </c>
      <c r="I253" s="251"/>
      <c r="J253" s="252">
        <f>ROUND(I253*H253,2)</f>
        <v>0</v>
      </c>
      <c r="K253" s="248" t="s">
        <v>19</v>
      </c>
      <c r="L253" s="253"/>
      <c r="M253" s="254" t="s">
        <v>19</v>
      </c>
      <c r="N253" s="255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193</v>
      </c>
      <c r="AT253" s="217" t="s">
        <v>311</v>
      </c>
      <c r="AU253" s="217" t="s">
        <v>81</v>
      </c>
      <c r="AY253" s="19" t="s">
        <v>143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79</v>
      </c>
      <c r="BK253" s="218">
        <f>ROUND(I253*H253,2)</f>
        <v>0</v>
      </c>
      <c r="BL253" s="19" t="s">
        <v>150</v>
      </c>
      <c r="BM253" s="217" t="s">
        <v>1314</v>
      </c>
    </row>
    <row r="254" s="2" customFormat="1" ht="16.5" customHeight="1">
      <c r="A254" s="40"/>
      <c r="B254" s="41"/>
      <c r="C254" s="246" t="s">
        <v>72</v>
      </c>
      <c r="D254" s="246" t="s">
        <v>311</v>
      </c>
      <c r="E254" s="247" t="s">
        <v>1315</v>
      </c>
      <c r="F254" s="248" t="s">
        <v>1316</v>
      </c>
      <c r="G254" s="249" t="s">
        <v>880</v>
      </c>
      <c r="H254" s="250">
        <v>10</v>
      </c>
      <c r="I254" s="251"/>
      <c r="J254" s="252">
        <f>ROUND(I254*H254,2)</f>
        <v>0</v>
      </c>
      <c r="K254" s="248" t="s">
        <v>19</v>
      </c>
      <c r="L254" s="253"/>
      <c r="M254" s="254" t="s">
        <v>19</v>
      </c>
      <c r="N254" s="255" t="s">
        <v>43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193</v>
      </c>
      <c r="AT254" s="217" t="s">
        <v>311</v>
      </c>
      <c r="AU254" s="217" t="s">
        <v>81</v>
      </c>
      <c r="AY254" s="19" t="s">
        <v>143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79</v>
      </c>
      <c r="BK254" s="218">
        <f>ROUND(I254*H254,2)</f>
        <v>0</v>
      </c>
      <c r="BL254" s="19" t="s">
        <v>150</v>
      </c>
      <c r="BM254" s="217" t="s">
        <v>1317</v>
      </c>
    </row>
    <row r="255" s="2" customFormat="1" ht="16.5" customHeight="1">
      <c r="A255" s="40"/>
      <c r="B255" s="41"/>
      <c r="C255" s="246" t="s">
        <v>72</v>
      </c>
      <c r="D255" s="246" t="s">
        <v>311</v>
      </c>
      <c r="E255" s="247" t="s">
        <v>1318</v>
      </c>
      <c r="F255" s="248" t="s">
        <v>1319</v>
      </c>
      <c r="G255" s="249" t="s">
        <v>880</v>
      </c>
      <c r="H255" s="250">
        <v>50</v>
      </c>
      <c r="I255" s="251"/>
      <c r="J255" s="252">
        <f>ROUND(I255*H255,2)</f>
        <v>0</v>
      </c>
      <c r="K255" s="248" t="s">
        <v>19</v>
      </c>
      <c r="L255" s="253"/>
      <c r="M255" s="254" t="s">
        <v>19</v>
      </c>
      <c r="N255" s="255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193</v>
      </c>
      <c r="AT255" s="217" t="s">
        <v>311</v>
      </c>
      <c r="AU255" s="217" t="s">
        <v>81</v>
      </c>
      <c r="AY255" s="19" t="s">
        <v>143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150</v>
      </c>
      <c r="BM255" s="217" t="s">
        <v>1320</v>
      </c>
    </row>
    <row r="256" s="2" customFormat="1" ht="16.5" customHeight="1">
      <c r="A256" s="40"/>
      <c r="B256" s="41"/>
      <c r="C256" s="246" t="s">
        <v>72</v>
      </c>
      <c r="D256" s="246" t="s">
        <v>311</v>
      </c>
      <c r="E256" s="247" t="s">
        <v>1321</v>
      </c>
      <c r="F256" s="248" t="s">
        <v>1322</v>
      </c>
      <c r="G256" s="249" t="s">
        <v>880</v>
      </c>
      <c r="H256" s="250">
        <v>24</v>
      </c>
      <c r="I256" s="251"/>
      <c r="J256" s="252">
        <f>ROUND(I256*H256,2)</f>
        <v>0</v>
      </c>
      <c r="K256" s="248" t="s">
        <v>19</v>
      </c>
      <c r="L256" s="253"/>
      <c r="M256" s="254" t="s">
        <v>19</v>
      </c>
      <c r="N256" s="255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193</v>
      </c>
      <c r="AT256" s="217" t="s">
        <v>311</v>
      </c>
      <c r="AU256" s="217" t="s">
        <v>81</v>
      </c>
      <c r="AY256" s="19" t="s">
        <v>143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79</v>
      </c>
      <c r="BK256" s="218">
        <f>ROUND(I256*H256,2)</f>
        <v>0</v>
      </c>
      <c r="BL256" s="19" t="s">
        <v>150</v>
      </c>
      <c r="BM256" s="217" t="s">
        <v>1323</v>
      </c>
    </row>
    <row r="257" s="2" customFormat="1" ht="16.5" customHeight="1">
      <c r="A257" s="40"/>
      <c r="B257" s="41"/>
      <c r="C257" s="246" t="s">
        <v>72</v>
      </c>
      <c r="D257" s="246" t="s">
        <v>311</v>
      </c>
      <c r="E257" s="247" t="s">
        <v>1324</v>
      </c>
      <c r="F257" s="248" t="s">
        <v>1325</v>
      </c>
      <c r="G257" s="249" t="s">
        <v>880</v>
      </c>
      <c r="H257" s="250">
        <v>50</v>
      </c>
      <c r="I257" s="251"/>
      <c r="J257" s="252">
        <f>ROUND(I257*H257,2)</f>
        <v>0</v>
      </c>
      <c r="K257" s="248" t="s">
        <v>19</v>
      </c>
      <c r="L257" s="253"/>
      <c r="M257" s="254" t="s">
        <v>19</v>
      </c>
      <c r="N257" s="255" t="s">
        <v>43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193</v>
      </c>
      <c r="AT257" s="217" t="s">
        <v>311</v>
      </c>
      <c r="AU257" s="217" t="s">
        <v>81</v>
      </c>
      <c r="AY257" s="19" t="s">
        <v>143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79</v>
      </c>
      <c r="BK257" s="218">
        <f>ROUND(I257*H257,2)</f>
        <v>0</v>
      </c>
      <c r="BL257" s="19" t="s">
        <v>150</v>
      </c>
      <c r="BM257" s="217" t="s">
        <v>1326</v>
      </c>
    </row>
    <row r="258" s="2" customFormat="1" ht="16.5" customHeight="1">
      <c r="A258" s="40"/>
      <c r="B258" s="41"/>
      <c r="C258" s="246" t="s">
        <v>72</v>
      </c>
      <c r="D258" s="246" t="s">
        <v>311</v>
      </c>
      <c r="E258" s="247" t="s">
        <v>1327</v>
      </c>
      <c r="F258" s="248" t="s">
        <v>1328</v>
      </c>
      <c r="G258" s="249" t="s">
        <v>880</v>
      </c>
      <c r="H258" s="250">
        <v>2</v>
      </c>
      <c r="I258" s="251"/>
      <c r="J258" s="252">
        <f>ROUND(I258*H258,2)</f>
        <v>0</v>
      </c>
      <c r="K258" s="248" t="s">
        <v>19</v>
      </c>
      <c r="L258" s="253"/>
      <c r="M258" s="254" t="s">
        <v>19</v>
      </c>
      <c r="N258" s="255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193</v>
      </c>
      <c r="AT258" s="217" t="s">
        <v>311</v>
      </c>
      <c r="AU258" s="217" t="s">
        <v>81</v>
      </c>
      <c r="AY258" s="19" t="s">
        <v>143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79</v>
      </c>
      <c r="BK258" s="218">
        <f>ROUND(I258*H258,2)</f>
        <v>0</v>
      </c>
      <c r="BL258" s="19" t="s">
        <v>150</v>
      </c>
      <c r="BM258" s="217" t="s">
        <v>1329</v>
      </c>
    </row>
    <row r="259" s="2" customFormat="1" ht="16.5" customHeight="1">
      <c r="A259" s="40"/>
      <c r="B259" s="41"/>
      <c r="C259" s="246" t="s">
        <v>72</v>
      </c>
      <c r="D259" s="246" t="s">
        <v>311</v>
      </c>
      <c r="E259" s="247" t="s">
        <v>1330</v>
      </c>
      <c r="F259" s="248" t="s">
        <v>1331</v>
      </c>
      <c r="G259" s="249" t="s">
        <v>880</v>
      </c>
      <c r="H259" s="250">
        <v>30</v>
      </c>
      <c r="I259" s="251"/>
      <c r="J259" s="252">
        <f>ROUND(I259*H259,2)</f>
        <v>0</v>
      </c>
      <c r="K259" s="248" t="s">
        <v>19</v>
      </c>
      <c r="L259" s="253"/>
      <c r="M259" s="254" t="s">
        <v>19</v>
      </c>
      <c r="N259" s="255" t="s">
        <v>43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193</v>
      </c>
      <c r="AT259" s="217" t="s">
        <v>311</v>
      </c>
      <c r="AU259" s="217" t="s">
        <v>81</v>
      </c>
      <c r="AY259" s="19" t="s">
        <v>143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79</v>
      </c>
      <c r="BK259" s="218">
        <f>ROUND(I259*H259,2)</f>
        <v>0</v>
      </c>
      <c r="BL259" s="19" t="s">
        <v>150</v>
      </c>
      <c r="BM259" s="217" t="s">
        <v>1332</v>
      </c>
    </row>
    <row r="260" s="2" customFormat="1" ht="16.5" customHeight="1">
      <c r="A260" s="40"/>
      <c r="B260" s="41"/>
      <c r="C260" s="246" t="s">
        <v>72</v>
      </c>
      <c r="D260" s="246" t="s">
        <v>311</v>
      </c>
      <c r="E260" s="247" t="s">
        <v>1333</v>
      </c>
      <c r="F260" s="248" t="s">
        <v>1334</v>
      </c>
      <c r="G260" s="249" t="s">
        <v>880</v>
      </c>
      <c r="H260" s="250">
        <v>20</v>
      </c>
      <c r="I260" s="251"/>
      <c r="J260" s="252">
        <f>ROUND(I260*H260,2)</f>
        <v>0</v>
      </c>
      <c r="K260" s="248" t="s">
        <v>19</v>
      </c>
      <c r="L260" s="253"/>
      <c r="M260" s="254" t="s">
        <v>19</v>
      </c>
      <c r="N260" s="255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193</v>
      </c>
      <c r="AT260" s="217" t="s">
        <v>311</v>
      </c>
      <c r="AU260" s="217" t="s">
        <v>81</v>
      </c>
      <c r="AY260" s="19" t="s">
        <v>143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79</v>
      </c>
      <c r="BK260" s="218">
        <f>ROUND(I260*H260,2)</f>
        <v>0</v>
      </c>
      <c r="BL260" s="19" t="s">
        <v>150</v>
      </c>
      <c r="BM260" s="217" t="s">
        <v>1335</v>
      </c>
    </row>
    <row r="261" s="12" customFormat="1" ht="22.8" customHeight="1">
      <c r="A261" s="12"/>
      <c r="B261" s="190"/>
      <c r="C261" s="191"/>
      <c r="D261" s="192" t="s">
        <v>71</v>
      </c>
      <c r="E261" s="204" t="s">
        <v>1336</v>
      </c>
      <c r="F261" s="204" t="s">
        <v>1337</v>
      </c>
      <c r="G261" s="191"/>
      <c r="H261" s="191"/>
      <c r="I261" s="194"/>
      <c r="J261" s="205">
        <f>BK261</f>
        <v>0</v>
      </c>
      <c r="K261" s="191"/>
      <c r="L261" s="196"/>
      <c r="M261" s="197"/>
      <c r="N261" s="198"/>
      <c r="O261" s="198"/>
      <c r="P261" s="199">
        <f>SUM(P262:P265)</f>
        <v>0</v>
      </c>
      <c r="Q261" s="198"/>
      <c r="R261" s="199">
        <f>SUM(R262:R265)</f>
        <v>0</v>
      </c>
      <c r="S261" s="198"/>
      <c r="T261" s="200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1" t="s">
        <v>79</v>
      </c>
      <c r="AT261" s="202" t="s">
        <v>71</v>
      </c>
      <c r="AU261" s="202" t="s">
        <v>79</v>
      </c>
      <c r="AY261" s="201" t="s">
        <v>143</v>
      </c>
      <c r="BK261" s="203">
        <f>SUM(BK262:BK265)</f>
        <v>0</v>
      </c>
    </row>
    <row r="262" s="2" customFormat="1" ht="16.5" customHeight="1">
      <c r="A262" s="40"/>
      <c r="B262" s="41"/>
      <c r="C262" s="246" t="s">
        <v>72</v>
      </c>
      <c r="D262" s="246" t="s">
        <v>311</v>
      </c>
      <c r="E262" s="247" t="s">
        <v>1338</v>
      </c>
      <c r="F262" s="248" t="s">
        <v>1339</v>
      </c>
      <c r="G262" s="249" t="s">
        <v>880</v>
      </c>
      <c r="H262" s="250">
        <v>4</v>
      </c>
      <c r="I262" s="251"/>
      <c r="J262" s="252">
        <f>ROUND(I262*H262,2)</f>
        <v>0</v>
      </c>
      <c r="K262" s="248" t="s">
        <v>19</v>
      </c>
      <c r="L262" s="253"/>
      <c r="M262" s="254" t="s">
        <v>19</v>
      </c>
      <c r="N262" s="255" t="s">
        <v>43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193</v>
      </c>
      <c r="AT262" s="217" t="s">
        <v>311</v>
      </c>
      <c r="AU262" s="217" t="s">
        <v>81</v>
      </c>
      <c r="AY262" s="19" t="s">
        <v>143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79</v>
      </c>
      <c r="BK262" s="218">
        <f>ROUND(I262*H262,2)</f>
        <v>0</v>
      </c>
      <c r="BL262" s="19" t="s">
        <v>150</v>
      </c>
      <c r="BM262" s="217" t="s">
        <v>1340</v>
      </c>
    </row>
    <row r="263" s="2" customFormat="1" ht="16.5" customHeight="1">
      <c r="A263" s="40"/>
      <c r="B263" s="41"/>
      <c r="C263" s="246" t="s">
        <v>72</v>
      </c>
      <c r="D263" s="246" t="s">
        <v>311</v>
      </c>
      <c r="E263" s="247" t="s">
        <v>1341</v>
      </c>
      <c r="F263" s="248" t="s">
        <v>1342</v>
      </c>
      <c r="G263" s="249" t="s">
        <v>880</v>
      </c>
      <c r="H263" s="250">
        <v>2</v>
      </c>
      <c r="I263" s="251"/>
      <c r="J263" s="252">
        <f>ROUND(I263*H263,2)</f>
        <v>0</v>
      </c>
      <c r="K263" s="248" t="s">
        <v>19</v>
      </c>
      <c r="L263" s="253"/>
      <c r="M263" s="254" t="s">
        <v>19</v>
      </c>
      <c r="N263" s="255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193</v>
      </c>
      <c r="AT263" s="217" t="s">
        <v>311</v>
      </c>
      <c r="AU263" s="217" t="s">
        <v>81</v>
      </c>
      <c r="AY263" s="19" t="s">
        <v>143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150</v>
      </c>
      <c r="BM263" s="217" t="s">
        <v>1343</v>
      </c>
    </row>
    <row r="264" s="2" customFormat="1" ht="16.5" customHeight="1">
      <c r="A264" s="40"/>
      <c r="B264" s="41"/>
      <c r="C264" s="246" t="s">
        <v>72</v>
      </c>
      <c r="D264" s="246" t="s">
        <v>311</v>
      </c>
      <c r="E264" s="247" t="s">
        <v>1344</v>
      </c>
      <c r="F264" s="248" t="s">
        <v>1345</v>
      </c>
      <c r="G264" s="249" t="s">
        <v>170</v>
      </c>
      <c r="H264" s="250">
        <v>30</v>
      </c>
      <c r="I264" s="251"/>
      <c r="J264" s="252">
        <f>ROUND(I264*H264,2)</f>
        <v>0</v>
      </c>
      <c r="K264" s="248" t="s">
        <v>19</v>
      </c>
      <c r="L264" s="253"/>
      <c r="M264" s="254" t="s">
        <v>19</v>
      </c>
      <c r="N264" s="255" t="s">
        <v>43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193</v>
      </c>
      <c r="AT264" s="217" t="s">
        <v>311</v>
      </c>
      <c r="AU264" s="217" t="s">
        <v>81</v>
      </c>
      <c r="AY264" s="19" t="s">
        <v>143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79</v>
      </c>
      <c r="BK264" s="218">
        <f>ROUND(I264*H264,2)</f>
        <v>0</v>
      </c>
      <c r="BL264" s="19" t="s">
        <v>150</v>
      </c>
      <c r="BM264" s="217" t="s">
        <v>1346</v>
      </c>
    </row>
    <row r="265" s="2" customFormat="1" ht="16.5" customHeight="1">
      <c r="A265" s="40"/>
      <c r="B265" s="41"/>
      <c r="C265" s="246" t="s">
        <v>72</v>
      </c>
      <c r="D265" s="246" t="s">
        <v>311</v>
      </c>
      <c r="E265" s="247" t="s">
        <v>1347</v>
      </c>
      <c r="F265" s="248" t="s">
        <v>1348</v>
      </c>
      <c r="G265" s="249" t="s">
        <v>170</v>
      </c>
      <c r="H265" s="250">
        <v>50</v>
      </c>
      <c r="I265" s="251"/>
      <c r="J265" s="252">
        <f>ROUND(I265*H265,2)</f>
        <v>0</v>
      </c>
      <c r="K265" s="248" t="s">
        <v>19</v>
      </c>
      <c r="L265" s="253"/>
      <c r="M265" s="254" t="s">
        <v>19</v>
      </c>
      <c r="N265" s="255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193</v>
      </c>
      <c r="AT265" s="217" t="s">
        <v>311</v>
      </c>
      <c r="AU265" s="217" t="s">
        <v>81</v>
      </c>
      <c r="AY265" s="19" t="s">
        <v>143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79</v>
      </c>
      <c r="BK265" s="218">
        <f>ROUND(I265*H265,2)</f>
        <v>0</v>
      </c>
      <c r="BL265" s="19" t="s">
        <v>150</v>
      </c>
      <c r="BM265" s="217" t="s">
        <v>1349</v>
      </c>
    </row>
    <row r="266" s="12" customFormat="1" ht="22.8" customHeight="1">
      <c r="A266" s="12"/>
      <c r="B266" s="190"/>
      <c r="C266" s="191"/>
      <c r="D266" s="192" t="s">
        <v>71</v>
      </c>
      <c r="E266" s="204" t="s">
        <v>1350</v>
      </c>
      <c r="F266" s="204" t="s">
        <v>1351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P267</f>
        <v>0</v>
      </c>
      <c r="Q266" s="198"/>
      <c r="R266" s="199">
        <f>R267</f>
        <v>0</v>
      </c>
      <c r="S266" s="198"/>
      <c r="T266" s="200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79</v>
      </c>
      <c r="AT266" s="202" t="s">
        <v>71</v>
      </c>
      <c r="AU266" s="202" t="s">
        <v>79</v>
      </c>
      <c r="AY266" s="201" t="s">
        <v>143</v>
      </c>
      <c r="BK266" s="203">
        <f>BK267</f>
        <v>0</v>
      </c>
    </row>
    <row r="267" s="2" customFormat="1" ht="16.5" customHeight="1">
      <c r="A267" s="40"/>
      <c r="B267" s="41"/>
      <c r="C267" s="206" t="s">
        <v>72</v>
      </c>
      <c r="D267" s="206" t="s">
        <v>145</v>
      </c>
      <c r="E267" s="207" t="s">
        <v>1352</v>
      </c>
      <c r="F267" s="208" t="s">
        <v>1353</v>
      </c>
      <c r="G267" s="209" t="s">
        <v>615</v>
      </c>
      <c r="H267" s="210">
        <v>1</v>
      </c>
      <c r="I267" s="211"/>
      <c r="J267" s="212">
        <f>ROUND(I267*H267,2)</f>
        <v>0</v>
      </c>
      <c r="K267" s="208" t="s">
        <v>19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150</v>
      </c>
      <c r="AT267" s="217" t="s">
        <v>145</v>
      </c>
      <c r="AU267" s="217" t="s">
        <v>81</v>
      </c>
      <c r="AY267" s="19" t="s">
        <v>143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79</v>
      </c>
      <c r="BK267" s="218">
        <f>ROUND(I267*H267,2)</f>
        <v>0</v>
      </c>
      <c r="BL267" s="19" t="s">
        <v>150</v>
      </c>
      <c r="BM267" s="217" t="s">
        <v>1354</v>
      </c>
    </row>
    <row r="268" s="12" customFormat="1" ht="22.8" customHeight="1">
      <c r="A268" s="12"/>
      <c r="B268" s="190"/>
      <c r="C268" s="191"/>
      <c r="D268" s="192" t="s">
        <v>71</v>
      </c>
      <c r="E268" s="204" t="s">
        <v>1355</v>
      </c>
      <c r="F268" s="204" t="s">
        <v>1356</v>
      </c>
      <c r="G268" s="191"/>
      <c r="H268" s="191"/>
      <c r="I268" s="194"/>
      <c r="J268" s="205">
        <f>BK268</f>
        <v>0</v>
      </c>
      <c r="K268" s="191"/>
      <c r="L268" s="196"/>
      <c r="M268" s="197"/>
      <c r="N268" s="198"/>
      <c r="O268" s="198"/>
      <c r="P268" s="199">
        <f>SUM(P269:P280)</f>
        <v>0</v>
      </c>
      <c r="Q268" s="198"/>
      <c r="R268" s="199">
        <f>SUM(R269:R280)</f>
        <v>0</v>
      </c>
      <c r="S268" s="198"/>
      <c r="T268" s="200">
        <f>SUM(T269:T280)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1" t="s">
        <v>79</v>
      </c>
      <c r="AT268" s="202" t="s">
        <v>71</v>
      </c>
      <c r="AU268" s="202" t="s">
        <v>79</v>
      </c>
      <c r="AY268" s="201" t="s">
        <v>143</v>
      </c>
      <c r="BK268" s="203">
        <f>SUM(BK269:BK280)</f>
        <v>0</v>
      </c>
    </row>
    <row r="269" s="2" customFormat="1" ht="24.15" customHeight="1">
      <c r="A269" s="40"/>
      <c r="B269" s="41"/>
      <c r="C269" s="206" t="s">
        <v>72</v>
      </c>
      <c r="D269" s="206" t="s">
        <v>145</v>
      </c>
      <c r="E269" s="207" t="s">
        <v>1357</v>
      </c>
      <c r="F269" s="208" t="s">
        <v>1358</v>
      </c>
      <c r="G269" s="209" t="s">
        <v>880</v>
      </c>
      <c r="H269" s="210">
        <v>2</v>
      </c>
      <c r="I269" s="211"/>
      <c r="J269" s="212">
        <f>ROUND(I269*H269,2)</f>
        <v>0</v>
      </c>
      <c r="K269" s="208" t="s">
        <v>19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150</v>
      </c>
      <c r="AT269" s="217" t="s">
        <v>145</v>
      </c>
      <c r="AU269" s="217" t="s">
        <v>81</v>
      </c>
      <c r="AY269" s="19" t="s">
        <v>143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79</v>
      </c>
      <c r="BK269" s="218">
        <f>ROUND(I269*H269,2)</f>
        <v>0</v>
      </c>
      <c r="BL269" s="19" t="s">
        <v>150</v>
      </c>
      <c r="BM269" s="217" t="s">
        <v>1359</v>
      </c>
    </row>
    <row r="270" s="2" customFormat="1">
      <c r="A270" s="40"/>
      <c r="B270" s="41"/>
      <c r="C270" s="42"/>
      <c r="D270" s="226" t="s">
        <v>328</v>
      </c>
      <c r="E270" s="42"/>
      <c r="F270" s="256" t="s">
        <v>1360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328</v>
      </c>
      <c r="AU270" s="19" t="s">
        <v>81</v>
      </c>
    </row>
    <row r="271" s="2" customFormat="1" ht="21.75" customHeight="1">
      <c r="A271" s="40"/>
      <c r="B271" s="41"/>
      <c r="C271" s="206" t="s">
        <v>72</v>
      </c>
      <c r="D271" s="206" t="s">
        <v>145</v>
      </c>
      <c r="E271" s="207" t="s">
        <v>1361</v>
      </c>
      <c r="F271" s="208" t="s">
        <v>1362</v>
      </c>
      <c r="G271" s="209" t="s">
        <v>880</v>
      </c>
      <c r="H271" s="210">
        <v>2</v>
      </c>
      <c r="I271" s="211"/>
      <c r="J271" s="212">
        <f>ROUND(I271*H271,2)</f>
        <v>0</v>
      </c>
      <c r="K271" s="208" t="s">
        <v>19</v>
      </c>
      <c r="L271" s="46"/>
      <c r="M271" s="213" t="s">
        <v>19</v>
      </c>
      <c r="N271" s="214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150</v>
      </c>
      <c r="AT271" s="217" t="s">
        <v>145</v>
      </c>
      <c r="AU271" s="217" t="s">
        <v>81</v>
      </c>
      <c r="AY271" s="19" t="s">
        <v>143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79</v>
      </c>
      <c r="BK271" s="218">
        <f>ROUND(I271*H271,2)</f>
        <v>0</v>
      </c>
      <c r="BL271" s="19" t="s">
        <v>150</v>
      </c>
      <c r="BM271" s="217" t="s">
        <v>1363</v>
      </c>
    </row>
    <row r="272" s="2" customFormat="1">
      <c r="A272" s="40"/>
      <c r="B272" s="41"/>
      <c r="C272" s="42"/>
      <c r="D272" s="226" t="s">
        <v>328</v>
      </c>
      <c r="E272" s="42"/>
      <c r="F272" s="256" t="s">
        <v>1364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328</v>
      </c>
      <c r="AU272" s="19" t="s">
        <v>81</v>
      </c>
    </row>
    <row r="273" s="2" customFormat="1" ht="16.5" customHeight="1">
      <c r="A273" s="40"/>
      <c r="B273" s="41"/>
      <c r="C273" s="206" t="s">
        <v>72</v>
      </c>
      <c r="D273" s="206" t="s">
        <v>145</v>
      </c>
      <c r="E273" s="207" t="s">
        <v>1365</v>
      </c>
      <c r="F273" s="208" t="s">
        <v>1366</v>
      </c>
      <c r="G273" s="209" t="s">
        <v>880</v>
      </c>
      <c r="H273" s="210">
        <v>2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150</v>
      </c>
      <c r="AT273" s="217" t="s">
        <v>145</v>
      </c>
      <c r="AU273" s="217" t="s">
        <v>81</v>
      </c>
      <c r="AY273" s="19" t="s">
        <v>143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79</v>
      </c>
      <c r="BK273" s="218">
        <f>ROUND(I273*H273,2)</f>
        <v>0</v>
      </c>
      <c r="BL273" s="19" t="s">
        <v>150</v>
      </c>
      <c r="BM273" s="217" t="s">
        <v>1367</v>
      </c>
    </row>
    <row r="274" s="2" customFormat="1">
      <c r="A274" s="40"/>
      <c r="B274" s="41"/>
      <c r="C274" s="42"/>
      <c r="D274" s="226" t="s">
        <v>328</v>
      </c>
      <c r="E274" s="42"/>
      <c r="F274" s="256" t="s">
        <v>1368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328</v>
      </c>
      <c r="AU274" s="19" t="s">
        <v>81</v>
      </c>
    </row>
    <row r="275" s="2" customFormat="1" ht="16.5" customHeight="1">
      <c r="A275" s="40"/>
      <c r="B275" s="41"/>
      <c r="C275" s="206" t="s">
        <v>72</v>
      </c>
      <c r="D275" s="206" t="s">
        <v>145</v>
      </c>
      <c r="E275" s="207" t="s">
        <v>1369</v>
      </c>
      <c r="F275" s="208" t="s">
        <v>1370</v>
      </c>
      <c r="G275" s="209" t="s">
        <v>880</v>
      </c>
      <c r="H275" s="210">
        <v>8</v>
      </c>
      <c r="I275" s="211"/>
      <c r="J275" s="212">
        <f>ROUND(I275*H275,2)</f>
        <v>0</v>
      </c>
      <c r="K275" s="208" t="s">
        <v>19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150</v>
      </c>
      <c r="AT275" s="217" t="s">
        <v>145</v>
      </c>
      <c r="AU275" s="217" t="s">
        <v>81</v>
      </c>
      <c r="AY275" s="19" t="s">
        <v>143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79</v>
      </c>
      <c r="BK275" s="218">
        <f>ROUND(I275*H275,2)</f>
        <v>0</v>
      </c>
      <c r="BL275" s="19" t="s">
        <v>150</v>
      </c>
      <c r="BM275" s="217" t="s">
        <v>1371</v>
      </c>
    </row>
    <row r="276" s="2" customFormat="1" ht="44.25" customHeight="1">
      <c r="A276" s="40"/>
      <c r="B276" s="41"/>
      <c r="C276" s="206" t="s">
        <v>72</v>
      </c>
      <c r="D276" s="206" t="s">
        <v>145</v>
      </c>
      <c r="E276" s="207" t="s">
        <v>1372</v>
      </c>
      <c r="F276" s="208" t="s">
        <v>1373</v>
      </c>
      <c r="G276" s="209" t="s">
        <v>880</v>
      </c>
      <c r="H276" s="210">
        <v>2</v>
      </c>
      <c r="I276" s="211"/>
      <c r="J276" s="212">
        <f>ROUND(I276*H276,2)</f>
        <v>0</v>
      </c>
      <c r="K276" s="208" t="s">
        <v>19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150</v>
      </c>
      <c r="AT276" s="217" t="s">
        <v>145</v>
      </c>
      <c r="AU276" s="217" t="s">
        <v>81</v>
      </c>
      <c r="AY276" s="19" t="s">
        <v>143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79</v>
      </c>
      <c r="BK276" s="218">
        <f>ROUND(I276*H276,2)</f>
        <v>0</v>
      </c>
      <c r="BL276" s="19" t="s">
        <v>150</v>
      </c>
      <c r="BM276" s="217" t="s">
        <v>1374</v>
      </c>
    </row>
    <row r="277" s="2" customFormat="1">
      <c r="A277" s="40"/>
      <c r="B277" s="41"/>
      <c r="C277" s="42"/>
      <c r="D277" s="226" t="s">
        <v>328</v>
      </c>
      <c r="E277" s="42"/>
      <c r="F277" s="256" t="s">
        <v>1364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328</v>
      </c>
      <c r="AU277" s="19" t="s">
        <v>81</v>
      </c>
    </row>
    <row r="278" s="2" customFormat="1" ht="16.5" customHeight="1">
      <c r="A278" s="40"/>
      <c r="B278" s="41"/>
      <c r="C278" s="206" t="s">
        <v>72</v>
      </c>
      <c r="D278" s="206" t="s">
        <v>145</v>
      </c>
      <c r="E278" s="207" t="s">
        <v>1375</v>
      </c>
      <c r="F278" s="208" t="s">
        <v>1376</v>
      </c>
      <c r="G278" s="209" t="s">
        <v>880</v>
      </c>
      <c r="H278" s="210">
        <v>2</v>
      </c>
      <c r="I278" s="211"/>
      <c r="J278" s="212">
        <f>ROUND(I278*H278,2)</f>
        <v>0</v>
      </c>
      <c r="K278" s="208" t="s">
        <v>19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150</v>
      </c>
      <c r="AT278" s="217" t="s">
        <v>145</v>
      </c>
      <c r="AU278" s="217" t="s">
        <v>81</v>
      </c>
      <c r="AY278" s="19" t="s">
        <v>143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79</v>
      </c>
      <c r="BK278" s="218">
        <f>ROUND(I278*H278,2)</f>
        <v>0</v>
      </c>
      <c r="BL278" s="19" t="s">
        <v>150</v>
      </c>
      <c r="BM278" s="217" t="s">
        <v>1377</v>
      </c>
    </row>
    <row r="279" s="2" customFormat="1" ht="24.15" customHeight="1">
      <c r="A279" s="40"/>
      <c r="B279" s="41"/>
      <c r="C279" s="206" t="s">
        <v>72</v>
      </c>
      <c r="D279" s="206" t="s">
        <v>145</v>
      </c>
      <c r="E279" s="207" t="s">
        <v>1378</v>
      </c>
      <c r="F279" s="208" t="s">
        <v>1379</v>
      </c>
      <c r="G279" s="209" t="s">
        <v>880</v>
      </c>
      <c r="H279" s="210">
        <v>2</v>
      </c>
      <c r="I279" s="211"/>
      <c r="J279" s="212">
        <f>ROUND(I279*H279,2)</f>
        <v>0</v>
      </c>
      <c r="K279" s="208" t="s">
        <v>19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150</v>
      </c>
      <c r="AT279" s="217" t="s">
        <v>145</v>
      </c>
      <c r="AU279" s="217" t="s">
        <v>81</v>
      </c>
      <c r="AY279" s="19" t="s">
        <v>143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79</v>
      </c>
      <c r="BK279" s="218">
        <f>ROUND(I279*H279,2)</f>
        <v>0</v>
      </c>
      <c r="BL279" s="19" t="s">
        <v>150</v>
      </c>
      <c r="BM279" s="217" t="s">
        <v>1380</v>
      </c>
    </row>
    <row r="280" s="2" customFormat="1" ht="78" customHeight="1">
      <c r="A280" s="40"/>
      <c r="B280" s="41"/>
      <c r="C280" s="206" t="s">
        <v>72</v>
      </c>
      <c r="D280" s="206" t="s">
        <v>145</v>
      </c>
      <c r="E280" s="207" t="s">
        <v>1381</v>
      </c>
      <c r="F280" s="208" t="s">
        <v>1382</v>
      </c>
      <c r="G280" s="209" t="s">
        <v>880</v>
      </c>
      <c r="H280" s="210">
        <v>2</v>
      </c>
      <c r="I280" s="211"/>
      <c r="J280" s="212">
        <f>ROUND(I280*H280,2)</f>
        <v>0</v>
      </c>
      <c r="K280" s="208" t="s">
        <v>19</v>
      </c>
      <c r="L280" s="46"/>
      <c r="M280" s="261" t="s">
        <v>19</v>
      </c>
      <c r="N280" s="262" t="s">
        <v>43</v>
      </c>
      <c r="O280" s="259"/>
      <c r="P280" s="263">
        <f>O280*H280</f>
        <v>0</v>
      </c>
      <c r="Q280" s="263">
        <v>0</v>
      </c>
      <c r="R280" s="263">
        <f>Q280*H280</f>
        <v>0</v>
      </c>
      <c r="S280" s="263">
        <v>0</v>
      </c>
      <c r="T280" s="26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150</v>
      </c>
      <c r="AT280" s="217" t="s">
        <v>145</v>
      </c>
      <c r="AU280" s="217" t="s">
        <v>81</v>
      </c>
      <c r="AY280" s="19" t="s">
        <v>143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79</v>
      </c>
      <c r="BK280" s="218">
        <f>ROUND(I280*H280,2)</f>
        <v>0</v>
      </c>
      <c r="BL280" s="19" t="s">
        <v>150</v>
      </c>
      <c r="BM280" s="217" t="s">
        <v>1383</v>
      </c>
    </row>
    <row r="281" s="2" customFormat="1" ht="6.96" customHeight="1">
      <c r="A281" s="40"/>
      <c r="B281" s="61"/>
      <c r="C281" s="62"/>
      <c r="D281" s="62"/>
      <c r="E281" s="62"/>
      <c r="F281" s="62"/>
      <c r="G281" s="62"/>
      <c r="H281" s="62"/>
      <c r="I281" s="62"/>
      <c r="J281" s="62"/>
      <c r="K281" s="62"/>
      <c r="L281" s="46"/>
      <c r="M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</row>
  </sheetData>
  <sheetProtection sheet="1" autoFilter="0" formatColumns="0" formatRows="0" objects="1" scenarios="1" spinCount="100000" saltValue="5U6nycDolfedsLy/i/kBYqa0RFEmWtS0BicoBKPJXyEqMSQ3H2NLszgfATZXHHtiRyilEaiQrx/GbjTCClkp6A==" hashValue="9f5m7HjBPBmeYgEn3pzijIinS2oguIgVwUeBIEjA7IsJZ1mY9bKlyo/3KE1qKipOlb2zz5PMyJ6+l8Z/k1fzhg==" algorithmName="SHA-512" password="CC35"/>
  <autoFilter ref="C85:K28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1384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ROUND((SUM(BE89:BE150)),  2)</f>
        <v>0</v>
      </c>
      <c r="G33" s="40"/>
      <c r="H33" s="40"/>
      <c r="I33" s="150">
        <v>0.20999999999999999</v>
      </c>
      <c r="J33" s="149">
        <f>ROUND(((SUM(BE89:BE150))*I33),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ROUND((SUM(BF89:BF150)),  2)</f>
        <v>0</v>
      </c>
      <c r="G34" s="40"/>
      <c r="H34" s="40"/>
      <c r="I34" s="150">
        <v>0.12</v>
      </c>
      <c r="J34" s="149">
        <f>ROUND(((SUM(BF89:BF150))*I34),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ROUND((SUM(BG89:BG150)),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ROUND((SUM(BH89:BH150)),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ROUND((SUM(BI89:BI150)),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SO.01.03 - Potrubní přípojky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1385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1386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1387</v>
      </c>
      <c r="E62" s="176"/>
      <c r="F62" s="176"/>
      <c r="G62" s="176"/>
      <c r="H62" s="176"/>
      <c r="I62" s="176"/>
      <c r="J62" s="177">
        <f>J98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1388</v>
      </c>
      <c r="E63" s="176"/>
      <c r="F63" s="176"/>
      <c r="G63" s="176"/>
      <c r="H63" s="176"/>
      <c r="I63" s="176"/>
      <c r="J63" s="177">
        <f>J100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1389</v>
      </c>
      <c r="E64" s="176"/>
      <c r="F64" s="176"/>
      <c r="G64" s="176"/>
      <c r="H64" s="176"/>
      <c r="I64" s="176"/>
      <c r="J64" s="177">
        <f>J124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1390</v>
      </c>
      <c r="E65" s="176"/>
      <c r="F65" s="176"/>
      <c r="G65" s="176"/>
      <c r="H65" s="176"/>
      <c r="I65" s="176"/>
      <c r="J65" s="177">
        <f>J128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1391</v>
      </c>
      <c r="E66" s="176"/>
      <c r="F66" s="176"/>
      <c r="G66" s="176"/>
      <c r="H66" s="176"/>
      <c r="I66" s="176"/>
      <c r="J66" s="177">
        <f>J130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1392</v>
      </c>
      <c r="E67" s="176"/>
      <c r="F67" s="176"/>
      <c r="G67" s="176"/>
      <c r="H67" s="176"/>
      <c r="I67" s="176"/>
      <c r="J67" s="177">
        <f>J139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1393</v>
      </c>
      <c r="E68" s="176"/>
      <c r="F68" s="176"/>
      <c r="G68" s="176"/>
      <c r="H68" s="176"/>
      <c r="I68" s="176"/>
      <c r="J68" s="177">
        <f>J143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1392</v>
      </c>
      <c r="E69" s="176"/>
      <c r="F69" s="176"/>
      <c r="G69" s="176"/>
      <c r="H69" s="176"/>
      <c r="I69" s="176"/>
      <c r="J69" s="177">
        <f>J147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Jímací objekty vrtů BJ VK – dokončení – manipulační a ochranné šachtice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98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SO.01.03 - Potrubní přípojky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Karlovy Vary</v>
      </c>
      <c r="G83" s="42"/>
      <c r="H83" s="42"/>
      <c r="I83" s="34" t="s">
        <v>23</v>
      </c>
      <c r="J83" s="74" t="str">
        <f>IF(J12="","",J12)</f>
        <v>25. 9. 2025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Správa přírodních léčiv zdrojů a kolonád, p.o.</v>
      </c>
      <c r="G85" s="42"/>
      <c r="H85" s="42"/>
      <c r="I85" s="34" t="s">
        <v>31</v>
      </c>
      <c r="J85" s="38" t="str">
        <f>E21</f>
        <v>Ing. I. Pichlová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129</v>
      </c>
      <c r="D88" s="182" t="s">
        <v>57</v>
      </c>
      <c r="E88" s="182" t="s">
        <v>53</v>
      </c>
      <c r="F88" s="182" t="s">
        <v>54</v>
      </c>
      <c r="G88" s="182" t="s">
        <v>130</v>
      </c>
      <c r="H88" s="182" t="s">
        <v>131</v>
      </c>
      <c r="I88" s="182" t="s">
        <v>132</v>
      </c>
      <c r="J88" s="182" t="s">
        <v>102</v>
      </c>
      <c r="K88" s="183" t="s">
        <v>133</v>
      </c>
      <c r="L88" s="184"/>
      <c r="M88" s="94" t="s">
        <v>19</v>
      </c>
      <c r="N88" s="95" t="s">
        <v>42</v>
      </c>
      <c r="O88" s="95" t="s">
        <v>134</v>
      </c>
      <c r="P88" s="95" t="s">
        <v>135</v>
      </c>
      <c r="Q88" s="95" t="s">
        <v>136</v>
      </c>
      <c r="R88" s="95" t="s">
        <v>137</v>
      </c>
      <c r="S88" s="95" t="s">
        <v>138</v>
      </c>
      <c r="T88" s="96" t="s">
        <v>139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140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</f>
        <v>0</v>
      </c>
      <c r="Q89" s="98"/>
      <c r="R89" s="187">
        <f>R90</f>
        <v>0</v>
      </c>
      <c r="S89" s="98"/>
      <c r="T89" s="188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103</v>
      </c>
      <c r="BK89" s="189">
        <f>BK90</f>
        <v>0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774</v>
      </c>
      <c r="F90" s="193" t="s">
        <v>1394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P91+P98+P100+P124+P128+P130+P139+P143+P147</f>
        <v>0</v>
      </c>
      <c r="Q90" s="198"/>
      <c r="R90" s="199">
        <f>R91+R98+R100+R124+R128+R130+R139+R143+R147</f>
        <v>0</v>
      </c>
      <c r="S90" s="198"/>
      <c r="T90" s="200">
        <f>T91+T98+T100+T124+T128+T130+T139+T143+T147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81</v>
      </c>
      <c r="AT90" s="202" t="s">
        <v>71</v>
      </c>
      <c r="AU90" s="202" t="s">
        <v>72</v>
      </c>
      <c r="AY90" s="201" t="s">
        <v>143</v>
      </c>
      <c r="BK90" s="203">
        <f>BK91+BK98+BK100+BK124+BK128+BK130+BK139+BK143+BK147</f>
        <v>0</v>
      </c>
    </row>
    <row r="91" s="12" customFormat="1" ht="22.8" customHeight="1">
      <c r="A91" s="12"/>
      <c r="B91" s="190"/>
      <c r="C91" s="191"/>
      <c r="D91" s="192" t="s">
        <v>71</v>
      </c>
      <c r="E91" s="204" t="s">
        <v>1395</v>
      </c>
      <c r="F91" s="204" t="s">
        <v>1396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81</v>
      </c>
      <c r="AT91" s="202" t="s">
        <v>71</v>
      </c>
      <c r="AU91" s="202" t="s">
        <v>79</v>
      </c>
      <c r="AY91" s="201" t="s">
        <v>143</v>
      </c>
      <c r="BK91" s="203">
        <f>SUM(BK92:BK97)</f>
        <v>0</v>
      </c>
    </row>
    <row r="92" s="2" customFormat="1" ht="16.5" customHeight="1">
      <c r="A92" s="40"/>
      <c r="B92" s="41"/>
      <c r="C92" s="206" t="s">
        <v>79</v>
      </c>
      <c r="D92" s="206" t="s">
        <v>145</v>
      </c>
      <c r="E92" s="207" t="s">
        <v>1397</v>
      </c>
      <c r="F92" s="208" t="s">
        <v>1398</v>
      </c>
      <c r="G92" s="209" t="s">
        <v>489</v>
      </c>
      <c r="H92" s="210">
        <v>8</v>
      </c>
      <c r="I92" s="211"/>
      <c r="J92" s="212">
        <f>ROUND(I92*H92,2)</f>
        <v>0</v>
      </c>
      <c r="K92" s="208" t="s">
        <v>1399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239</v>
      </c>
      <c r="AT92" s="217" t="s">
        <v>145</v>
      </c>
      <c r="AU92" s="217" t="s">
        <v>81</v>
      </c>
      <c r="AY92" s="19" t="s">
        <v>143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239</v>
      </c>
      <c r="BM92" s="217" t="s">
        <v>81</v>
      </c>
    </row>
    <row r="93" s="13" customFormat="1">
      <c r="A93" s="13"/>
      <c r="B93" s="224"/>
      <c r="C93" s="225"/>
      <c r="D93" s="226" t="s">
        <v>154</v>
      </c>
      <c r="E93" s="227" t="s">
        <v>19</v>
      </c>
      <c r="F93" s="228" t="s">
        <v>1400</v>
      </c>
      <c r="G93" s="225"/>
      <c r="H93" s="229">
        <v>8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154</v>
      </c>
      <c r="AU93" s="235" t="s">
        <v>81</v>
      </c>
      <c r="AV93" s="13" t="s">
        <v>81</v>
      </c>
      <c r="AW93" s="13" t="s">
        <v>33</v>
      </c>
      <c r="AX93" s="13" t="s">
        <v>72</v>
      </c>
      <c r="AY93" s="235" t="s">
        <v>143</v>
      </c>
    </row>
    <row r="94" s="15" customFormat="1">
      <c r="A94" s="15"/>
      <c r="B94" s="265"/>
      <c r="C94" s="266"/>
      <c r="D94" s="226" t="s">
        <v>154</v>
      </c>
      <c r="E94" s="267" t="s">
        <v>19</v>
      </c>
      <c r="F94" s="268" t="s">
        <v>1401</v>
      </c>
      <c r="G94" s="266"/>
      <c r="H94" s="269">
        <v>8</v>
      </c>
      <c r="I94" s="270"/>
      <c r="J94" s="266"/>
      <c r="K94" s="266"/>
      <c r="L94" s="271"/>
      <c r="M94" s="272"/>
      <c r="N94" s="273"/>
      <c r="O94" s="273"/>
      <c r="P94" s="273"/>
      <c r="Q94" s="273"/>
      <c r="R94" s="273"/>
      <c r="S94" s="273"/>
      <c r="T94" s="27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75" t="s">
        <v>154</v>
      </c>
      <c r="AU94" s="275" t="s">
        <v>81</v>
      </c>
      <c r="AV94" s="15" t="s">
        <v>150</v>
      </c>
      <c r="AW94" s="15" t="s">
        <v>33</v>
      </c>
      <c r="AX94" s="15" t="s">
        <v>79</v>
      </c>
      <c r="AY94" s="275" t="s">
        <v>143</v>
      </c>
    </row>
    <row r="95" s="2" customFormat="1" ht="16.5" customHeight="1">
      <c r="A95" s="40"/>
      <c r="B95" s="41"/>
      <c r="C95" s="246" t="s">
        <v>81</v>
      </c>
      <c r="D95" s="246" t="s">
        <v>311</v>
      </c>
      <c r="E95" s="247" t="s">
        <v>1402</v>
      </c>
      <c r="F95" s="248" t="s">
        <v>1403</v>
      </c>
      <c r="G95" s="249" t="s">
        <v>489</v>
      </c>
      <c r="H95" s="250">
        <v>6</v>
      </c>
      <c r="I95" s="251"/>
      <c r="J95" s="252">
        <f>ROUND(I95*H95,2)</f>
        <v>0</v>
      </c>
      <c r="K95" s="248" t="s">
        <v>19</v>
      </c>
      <c r="L95" s="253"/>
      <c r="M95" s="254" t="s">
        <v>19</v>
      </c>
      <c r="N95" s="255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349</v>
      </c>
      <c r="AT95" s="217" t="s">
        <v>311</v>
      </c>
      <c r="AU95" s="217" t="s">
        <v>81</v>
      </c>
      <c r="AY95" s="19" t="s">
        <v>143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239</v>
      </c>
      <c r="BM95" s="217" t="s">
        <v>150</v>
      </c>
    </row>
    <row r="96" s="2" customFormat="1" ht="16.5" customHeight="1">
      <c r="A96" s="40"/>
      <c r="B96" s="41"/>
      <c r="C96" s="246" t="s">
        <v>163</v>
      </c>
      <c r="D96" s="246" t="s">
        <v>311</v>
      </c>
      <c r="E96" s="247" t="s">
        <v>1404</v>
      </c>
      <c r="F96" s="248" t="s">
        <v>1405</v>
      </c>
      <c r="G96" s="249" t="s">
        <v>489</v>
      </c>
      <c r="H96" s="250">
        <v>2</v>
      </c>
      <c r="I96" s="251"/>
      <c r="J96" s="252">
        <f>ROUND(I96*H96,2)</f>
        <v>0</v>
      </c>
      <c r="K96" s="248" t="s">
        <v>19</v>
      </c>
      <c r="L96" s="253"/>
      <c r="M96" s="254" t="s">
        <v>19</v>
      </c>
      <c r="N96" s="255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349</v>
      </c>
      <c r="AT96" s="217" t="s">
        <v>311</v>
      </c>
      <c r="AU96" s="217" t="s">
        <v>81</v>
      </c>
      <c r="AY96" s="19" t="s">
        <v>143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239</v>
      </c>
      <c r="BM96" s="217" t="s">
        <v>180</v>
      </c>
    </row>
    <row r="97" s="2" customFormat="1" ht="16.5" customHeight="1">
      <c r="A97" s="40"/>
      <c r="B97" s="41"/>
      <c r="C97" s="206" t="s">
        <v>150</v>
      </c>
      <c r="D97" s="206" t="s">
        <v>145</v>
      </c>
      <c r="E97" s="207" t="s">
        <v>1406</v>
      </c>
      <c r="F97" s="208" t="s">
        <v>1407</v>
      </c>
      <c r="G97" s="209" t="s">
        <v>1408</v>
      </c>
      <c r="H97" s="276"/>
      <c r="I97" s="211"/>
      <c r="J97" s="212">
        <f>ROUND(I97*H97,2)</f>
        <v>0</v>
      </c>
      <c r="K97" s="208" t="s">
        <v>1399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239</v>
      </c>
      <c r="AT97" s="217" t="s">
        <v>145</v>
      </c>
      <c r="AU97" s="217" t="s">
        <v>81</v>
      </c>
      <c r="AY97" s="19" t="s">
        <v>143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239</v>
      </c>
      <c r="BM97" s="217" t="s">
        <v>193</v>
      </c>
    </row>
    <row r="98" s="12" customFormat="1" ht="22.8" customHeight="1">
      <c r="A98" s="12"/>
      <c r="B98" s="190"/>
      <c r="C98" s="191"/>
      <c r="D98" s="192" t="s">
        <v>71</v>
      </c>
      <c r="E98" s="204" t="s">
        <v>769</v>
      </c>
      <c r="F98" s="204" t="s">
        <v>1409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P99</f>
        <v>0</v>
      </c>
      <c r="Q98" s="198"/>
      <c r="R98" s="199">
        <f>R99</f>
        <v>0</v>
      </c>
      <c r="S98" s="198"/>
      <c r="T98" s="200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79</v>
      </c>
      <c r="AT98" s="202" t="s">
        <v>71</v>
      </c>
      <c r="AU98" s="202" t="s">
        <v>79</v>
      </c>
      <c r="AY98" s="201" t="s">
        <v>143</v>
      </c>
      <c r="BK98" s="203">
        <f>BK99</f>
        <v>0</v>
      </c>
    </row>
    <row r="99" s="2" customFormat="1" ht="16.5" customHeight="1">
      <c r="A99" s="40"/>
      <c r="B99" s="41"/>
      <c r="C99" s="206" t="s">
        <v>174</v>
      </c>
      <c r="D99" s="206" t="s">
        <v>145</v>
      </c>
      <c r="E99" s="207" t="s">
        <v>1410</v>
      </c>
      <c r="F99" s="208" t="s">
        <v>1411</v>
      </c>
      <c r="G99" s="209" t="s">
        <v>170</v>
      </c>
      <c r="H99" s="210">
        <v>2.6000000000000001</v>
      </c>
      <c r="I99" s="211"/>
      <c r="J99" s="212">
        <f>ROUND(I99*H99,2)</f>
        <v>0</v>
      </c>
      <c r="K99" s="208" t="s">
        <v>1399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150</v>
      </c>
      <c r="AT99" s="217" t="s">
        <v>145</v>
      </c>
      <c r="AU99" s="217" t="s">
        <v>81</v>
      </c>
      <c r="AY99" s="19" t="s">
        <v>143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150</v>
      </c>
      <c r="BM99" s="217" t="s">
        <v>206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1412</v>
      </c>
      <c r="F100" s="204" t="s">
        <v>996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SUM(P101:P123)</f>
        <v>0</v>
      </c>
      <c r="Q100" s="198"/>
      <c r="R100" s="199">
        <f>SUM(R101:R123)</f>
        <v>0</v>
      </c>
      <c r="S100" s="198"/>
      <c r="T100" s="200">
        <f>SUM(T101:T123)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79</v>
      </c>
      <c r="AT100" s="202" t="s">
        <v>71</v>
      </c>
      <c r="AU100" s="202" t="s">
        <v>79</v>
      </c>
      <c r="AY100" s="201" t="s">
        <v>143</v>
      </c>
      <c r="BK100" s="203">
        <f>SUM(BK101:BK123)</f>
        <v>0</v>
      </c>
    </row>
    <row r="101" s="2" customFormat="1" ht="78" customHeight="1">
      <c r="A101" s="40"/>
      <c r="B101" s="41"/>
      <c r="C101" s="206" t="s">
        <v>180</v>
      </c>
      <c r="D101" s="206" t="s">
        <v>145</v>
      </c>
      <c r="E101" s="207" t="s">
        <v>1413</v>
      </c>
      <c r="F101" s="208" t="s">
        <v>1414</v>
      </c>
      <c r="G101" s="209" t="s">
        <v>170</v>
      </c>
      <c r="H101" s="210">
        <v>9</v>
      </c>
      <c r="I101" s="211"/>
      <c r="J101" s="212">
        <f>ROUND(I101*H101,2)</f>
        <v>0</v>
      </c>
      <c r="K101" s="208" t="s">
        <v>1399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564</v>
      </c>
      <c r="AT101" s="217" t="s">
        <v>145</v>
      </c>
      <c r="AU101" s="217" t="s">
        <v>81</v>
      </c>
      <c r="AY101" s="19" t="s">
        <v>143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564</v>
      </c>
      <c r="BM101" s="217" t="s">
        <v>8</v>
      </c>
    </row>
    <row r="102" s="2" customFormat="1" ht="16.5" customHeight="1">
      <c r="A102" s="40"/>
      <c r="B102" s="41"/>
      <c r="C102" s="206" t="s">
        <v>185</v>
      </c>
      <c r="D102" s="206" t="s">
        <v>145</v>
      </c>
      <c r="E102" s="207" t="s">
        <v>1415</v>
      </c>
      <c r="F102" s="208" t="s">
        <v>1416</v>
      </c>
      <c r="G102" s="209" t="s">
        <v>170</v>
      </c>
      <c r="H102" s="210">
        <v>12</v>
      </c>
      <c r="I102" s="211"/>
      <c r="J102" s="212">
        <f>ROUND(I102*H102,2)</f>
        <v>0</v>
      </c>
      <c r="K102" s="208" t="s">
        <v>1399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564</v>
      </c>
      <c r="AT102" s="217" t="s">
        <v>145</v>
      </c>
      <c r="AU102" s="217" t="s">
        <v>81</v>
      </c>
      <c r="AY102" s="19" t="s">
        <v>143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564</v>
      </c>
      <c r="BM102" s="217" t="s">
        <v>228</v>
      </c>
    </row>
    <row r="103" s="2" customFormat="1" ht="16.5" customHeight="1">
      <c r="A103" s="40"/>
      <c r="B103" s="41"/>
      <c r="C103" s="246" t="s">
        <v>193</v>
      </c>
      <c r="D103" s="246" t="s">
        <v>311</v>
      </c>
      <c r="E103" s="247" t="s">
        <v>1417</v>
      </c>
      <c r="F103" s="248" t="s">
        <v>1418</v>
      </c>
      <c r="G103" s="249" t="s">
        <v>170</v>
      </c>
      <c r="H103" s="250">
        <v>13.199999999999999</v>
      </c>
      <c r="I103" s="251"/>
      <c r="J103" s="252">
        <f>ROUND(I103*H103,2)</f>
        <v>0</v>
      </c>
      <c r="K103" s="248" t="s">
        <v>19</v>
      </c>
      <c r="L103" s="253"/>
      <c r="M103" s="254" t="s">
        <v>19</v>
      </c>
      <c r="N103" s="255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1419</v>
      </c>
      <c r="AT103" s="217" t="s">
        <v>311</v>
      </c>
      <c r="AU103" s="217" t="s">
        <v>81</v>
      </c>
      <c r="AY103" s="19" t="s">
        <v>143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564</v>
      </c>
      <c r="BM103" s="217" t="s">
        <v>239</v>
      </c>
    </row>
    <row r="104" s="2" customFormat="1" ht="16.5" customHeight="1">
      <c r="A104" s="40"/>
      <c r="B104" s="41"/>
      <c r="C104" s="206" t="s">
        <v>200</v>
      </c>
      <c r="D104" s="206" t="s">
        <v>145</v>
      </c>
      <c r="E104" s="207" t="s">
        <v>1420</v>
      </c>
      <c r="F104" s="208" t="s">
        <v>1421</v>
      </c>
      <c r="G104" s="209" t="s">
        <v>489</v>
      </c>
      <c r="H104" s="210">
        <v>20</v>
      </c>
      <c r="I104" s="211"/>
      <c r="J104" s="212">
        <f>ROUND(I104*H104,2)</f>
        <v>0</v>
      </c>
      <c r="K104" s="208" t="s">
        <v>1399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564</v>
      </c>
      <c r="AT104" s="217" t="s">
        <v>145</v>
      </c>
      <c r="AU104" s="217" t="s">
        <v>81</v>
      </c>
      <c r="AY104" s="19" t="s">
        <v>143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564</v>
      </c>
      <c r="BM104" s="217" t="s">
        <v>249</v>
      </c>
    </row>
    <row r="105" s="2" customFormat="1" ht="16.5" customHeight="1">
      <c r="A105" s="40"/>
      <c r="B105" s="41"/>
      <c r="C105" s="246" t="s">
        <v>206</v>
      </c>
      <c r="D105" s="246" t="s">
        <v>311</v>
      </c>
      <c r="E105" s="247" t="s">
        <v>1422</v>
      </c>
      <c r="F105" s="248" t="s">
        <v>1423</v>
      </c>
      <c r="G105" s="249" t="s">
        <v>489</v>
      </c>
      <c r="H105" s="250">
        <v>16</v>
      </c>
      <c r="I105" s="251"/>
      <c r="J105" s="252">
        <f>ROUND(I105*H105,2)</f>
        <v>0</v>
      </c>
      <c r="K105" s="248" t="s">
        <v>19</v>
      </c>
      <c r="L105" s="253"/>
      <c r="M105" s="254" t="s">
        <v>19</v>
      </c>
      <c r="N105" s="255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1419</v>
      </c>
      <c r="AT105" s="217" t="s">
        <v>311</v>
      </c>
      <c r="AU105" s="217" t="s">
        <v>81</v>
      </c>
      <c r="AY105" s="19" t="s">
        <v>143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564</v>
      </c>
      <c r="BM105" s="217" t="s">
        <v>262</v>
      </c>
    </row>
    <row r="106" s="2" customFormat="1" ht="16.5" customHeight="1">
      <c r="A106" s="40"/>
      <c r="B106" s="41"/>
      <c r="C106" s="246" t="s">
        <v>213</v>
      </c>
      <c r="D106" s="246" t="s">
        <v>311</v>
      </c>
      <c r="E106" s="247" t="s">
        <v>1424</v>
      </c>
      <c r="F106" s="248" t="s">
        <v>1425</v>
      </c>
      <c r="G106" s="249" t="s">
        <v>489</v>
      </c>
      <c r="H106" s="250">
        <v>2</v>
      </c>
      <c r="I106" s="251"/>
      <c r="J106" s="252">
        <f>ROUND(I106*H106,2)</f>
        <v>0</v>
      </c>
      <c r="K106" s="248" t="s">
        <v>19</v>
      </c>
      <c r="L106" s="253"/>
      <c r="M106" s="254" t="s">
        <v>19</v>
      </c>
      <c r="N106" s="255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1419</v>
      </c>
      <c r="AT106" s="217" t="s">
        <v>311</v>
      </c>
      <c r="AU106" s="217" t="s">
        <v>81</v>
      </c>
      <c r="AY106" s="19" t="s">
        <v>143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564</v>
      </c>
      <c r="BM106" s="217" t="s">
        <v>278</v>
      </c>
    </row>
    <row r="107" s="2" customFormat="1" ht="16.5" customHeight="1">
      <c r="A107" s="40"/>
      <c r="B107" s="41"/>
      <c r="C107" s="246" t="s">
        <v>8</v>
      </c>
      <c r="D107" s="246" t="s">
        <v>311</v>
      </c>
      <c r="E107" s="247" t="s">
        <v>1426</v>
      </c>
      <c r="F107" s="248" t="s">
        <v>1427</v>
      </c>
      <c r="G107" s="249" t="s">
        <v>489</v>
      </c>
      <c r="H107" s="250">
        <v>4</v>
      </c>
      <c r="I107" s="251"/>
      <c r="J107" s="252">
        <f>ROUND(I107*H107,2)</f>
        <v>0</v>
      </c>
      <c r="K107" s="248" t="s">
        <v>19</v>
      </c>
      <c r="L107" s="253"/>
      <c r="M107" s="254" t="s">
        <v>19</v>
      </c>
      <c r="N107" s="255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1419</v>
      </c>
      <c r="AT107" s="217" t="s">
        <v>311</v>
      </c>
      <c r="AU107" s="217" t="s">
        <v>81</v>
      </c>
      <c r="AY107" s="19" t="s">
        <v>143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564</v>
      </c>
      <c r="BM107" s="217" t="s">
        <v>289</v>
      </c>
    </row>
    <row r="108" s="2" customFormat="1" ht="16.5" customHeight="1">
      <c r="A108" s="40"/>
      <c r="B108" s="41"/>
      <c r="C108" s="246" t="s">
        <v>223</v>
      </c>
      <c r="D108" s="246" t="s">
        <v>311</v>
      </c>
      <c r="E108" s="247" t="s">
        <v>1428</v>
      </c>
      <c r="F108" s="248" t="s">
        <v>1429</v>
      </c>
      <c r="G108" s="249" t="s">
        <v>489</v>
      </c>
      <c r="H108" s="250">
        <v>2</v>
      </c>
      <c r="I108" s="251"/>
      <c r="J108" s="252">
        <f>ROUND(I108*H108,2)</f>
        <v>0</v>
      </c>
      <c r="K108" s="248" t="s">
        <v>19</v>
      </c>
      <c r="L108" s="253"/>
      <c r="M108" s="254" t="s">
        <v>19</v>
      </c>
      <c r="N108" s="255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1419</v>
      </c>
      <c r="AT108" s="217" t="s">
        <v>311</v>
      </c>
      <c r="AU108" s="217" t="s">
        <v>81</v>
      </c>
      <c r="AY108" s="19" t="s">
        <v>143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564</v>
      </c>
      <c r="BM108" s="217" t="s">
        <v>304</v>
      </c>
    </row>
    <row r="109" s="2" customFormat="1" ht="16.5" customHeight="1">
      <c r="A109" s="40"/>
      <c r="B109" s="41"/>
      <c r="C109" s="246" t="s">
        <v>228</v>
      </c>
      <c r="D109" s="246" t="s">
        <v>311</v>
      </c>
      <c r="E109" s="247" t="s">
        <v>1430</v>
      </c>
      <c r="F109" s="248" t="s">
        <v>1431</v>
      </c>
      <c r="G109" s="249" t="s">
        <v>489</v>
      </c>
      <c r="H109" s="250">
        <v>2</v>
      </c>
      <c r="I109" s="251"/>
      <c r="J109" s="252">
        <f>ROUND(I109*H109,2)</f>
        <v>0</v>
      </c>
      <c r="K109" s="248" t="s">
        <v>19</v>
      </c>
      <c r="L109" s="253"/>
      <c r="M109" s="254" t="s">
        <v>19</v>
      </c>
      <c r="N109" s="255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1419</v>
      </c>
      <c r="AT109" s="217" t="s">
        <v>311</v>
      </c>
      <c r="AU109" s="217" t="s">
        <v>81</v>
      </c>
      <c r="AY109" s="19" t="s">
        <v>143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564</v>
      </c>
      <c r="BM109" s="217" t="s">
        <v>316</v>
      </c>
    </row>
    <row r="110" s="2" customFormat="1" ht="16.5" customHeight="1">
      <c r="A110" s="40"/>
      <c r="B110" s="41"/>
      <c r="C110" s="246" t="s">
        <v>233</v>
      </c>
      <c r="D110" s="246" t="s">
        <v>311</v>
      </c>
      <c r="E110" s="247" t="s">
        <v>1432</v>
      </c>
      <c r="F110" s="248" t="s">
        <v>1433</v>
      </c>
      <c r="G110" s="249" t="s">
        <v>489</v>
      </c>
      <c r="H110" s="250">
        <v>2</v>
      </c>
      <c r="I110" s="251"/>
      <c r="J110" s="252">
        <f>ROUND(I110*H110,2)</f>
        <v>0</v>
      </c>
      <c r="K110" s="248" t="s">
        <v>19</v>
      </c>
      <c r="L110" s="253"/>
      <c r="M110" s="254" t="s">
        <v>19</v>
      </c>
      <c r="N110" s="255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1419</v>
      </c>
      <c r="AT110" s="217" t="s">
        <v>311</v>
      </c>
      <c r="AU110" s="217" t="s">
        <v>81</v>
      </c>
      <c r="AY110" s="19" t="s">
        <v>143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564</v>
      </c>
      <c r="BM110" s="217" t="s">
        <v>335</v>
      </c>
    </row>
    <row r="111" s="2" customFormat="1" ht="16.5" customHeight="1">
      <c r="A111" s="40"/>
      <c r="B111" s="41"/>
      <c r="C111" s="246" t="s">
        <v>239</v>
      </c>
      <c r="D111" s="246" t="s">
        <v>311</v>
      </c>
      <c r="E111" s="247" t="s">
        <v>1434</v>
      </c>
      <c r="F111" s="248" t="s">
        <v>1435</v>
      </c>
      <c r="G111" s="249" t="s">
        <v>489</v>
      </c>
      <c r="H111" s="250">
        <v>1</v>
      </c>
      <c r="I111" s="251"/>
      <c r="J111" s="252">
        <f>ROUND(I111*H111,2)</f>
        <v>0</v>
      </c>
      <c r="K111" s="248" t="s">
        <v>19</v>
      </c>
      <c r="L111" s="253"/>
      <c r="M111" s="254" t="s">
        <v>19</v>
      </c>
      <c r="N111" s="255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1419</v>
      </c>
      <c r="AT111" s="217" t="s">
        <v>311</v>
      </c>
      <c r="AU111" s="217" t="s">
        <v>81</v>
      </c>
      <c r="AY111" s="19" t="s">
        <v>143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564</v>
      </c>
      <c r="BM111" s="217" t="s">
        <v>349</v>
      </c>
    </row>
    <row r="112" s="2" customFormat="1" ht="16.5" customHeight="1">
      <c r="A112" s="40"/>
      <c r="B112" s="41"/>
      <c r="C112" s="246" t="s">
        <v>244</v>
      </c>
      <c r="D112" s="246" t="s">
        <v>311</v>
      </c>
      <c r="E112" s="247" t="s">
        <v>1436</v>
      </c>
      <c r="F112" s="248" t="s">
        <v>1437</v>
      </c>
      <c r="G112" s="249" t="s">
        <v>170</v>
      </c>
      <c r="H112" s="250">
        <v>6</v>
      </c>
      <c r="I112" s="251"/>
      <c r="J112" s="252">
        <f>ROUND(I112*H112,2)</f>
        <v>0</v>
      </c>
      <c r="K112" s="248" t="s">
        <v>1399</v>
      </c>
      <c r="L112" s="253"/>
      <c r="M112" s="254" t="s">
        <v>19</v>
      </c>
      <c r="N112" s="255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1419</v>
      </c>
      <c r="AT112" s="217" t="s">
        <v>311</v>
      </c>
      <c r="AU112" s="217" t="s">
        <v>81</v>
      </c>
      <c r="AY112" s="19" t="s">
        <v>143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564</v>
      </c>
      <c r="BM112" s="217" t="s">
        <v>362</v>
      </c>
    </row>
    <row r="113" s="2" customFormat="1" ht="16.5" customHeight="1">
      <c r="A113" s="40"/>
      <c r="B113" s="41"/>
      <c r="C113" s="206" t="s">
        <v>249</v>
      </c>
      <c r="D113" s="206" t="s">
        <v>145</v>
      </c>
      <c r="E113" s="207" t="s">
        <v>1438</v>
      </c>
      <c r="F113" s="208" t="s">
        <v>1439</v>
      </c>
      <c r="G113" s="209" t="s">
        <v>170</v>
      </c>
      <c r="H113" s="210">
        <v>16</v>
      </c>
      <c r="I113" s="211"/>
      <c r="J113" s="212">
        <f>ROUND(I113*H113,2)</f>
        <v>0</v>
      </c>
      <c r="K113" s="208" t="s">
        <v>1399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564</v>
      </c>
      <c r="AT113" s="217" t="s">
        <v>145</v>
      </c>
      <c r="AU113" s="217" t="s">
        <v>81</v>
      </c>
      <c r="AY113" s="19" t="s">
        <v>143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564</v>
      </c>
      <c r="BM113" s="217" t="s">
        <v>376</v>
      </c>
    </row>
    <row r="114" s="2" customFormat="1" ht="16.5" customHeight="1">
      <c r="A114" s="40"/>
      <c r="B114" s="41"/>
      <c r="C114" s="206" t="s">
        <v>255</v>
      </c>
      <c r="D114" s="206" t="s">
        <v>145</v>
      </c>
      <c r="E114" s="207" t="s">
        <v>1440</v>
      </c>
      <c r="F114" s="208" t="s">
        <v>1441</v>
      </c>
      <c r="G114" s="209" t="s">
        <v>170</v>
      </c>
      <c r="H114" s="210">
        <v>22</v>
      </c>
      <c r="I114" s="211"/>
      <c r="J114" s="212">
        <f>ROUND(I114*H114,2)</f>
        <v>0</v>
      </c>
      <c r="K114" s="208" t="s">
        <v>1399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564</v>
      </c>
      <c r="AT114" s="217" t="s">
        <v>145</v>
      </c>
      <c r="AU114" s="217" t="s">
        <v>81</v>
      </c>
      <c r="AY114" s="19" t="s">
        <v>143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564</v>
      </c>
      <c r="BM114" s="217" t="s">
        <v>393</v>
      </c>
    </row>
    <row r="115" s="2" customFormat="1" ht="16.5" customHeight="1">
      <c r="A115" s="40"/>
      <c r="B115" s="41"/>
      <c r="C115" s="206" t="s">
        <v>262</v>
      </c>
      <c r="D115" s="206" t="s">
        <v>145</v>
      </c>
      <c r="E115" s="207" t="s">
        <v>1417</v>
      </c>
      <c r="F115" s="208" t="s">
        <v>1442</v>
      </c>
      <c r="G115" s="209" t="s">
        <v>170</v>
      </c>
      <c r="H115" s="210">
        <v>22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564</v>
      </c>
      <c r="AT115" s="217" t="s">
        <v>145</v>
      </c>
      <c r="AU115" s="217" t="s">
        <v>81</v>
      </c>
      <c r="AY115" s="19" t="s">
        <v>143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564</v>
      </c>
      <c r="BM115" s="217" t="s">
        <v>409</v>
      </c>
    </row>
    <row r="116" s="2" customFormat="1" ht="16.5" customHeight="1">
      <c r="A116" s="40"/>
      <c r="B116" s="41"/>
      <c r="C116" s="206" t="s">
        <v>7</v>
      </c>
      <c r="D116" s="206" t="s">
        <v>145</v>
      </c>
      <c r="E116" s="207" t="s">
        <v>1443</v>
      </c>
      <c r="F116" s="208" t="s">
        <v>1444</v>
      </c>
      <c r="G116" s="209" t="s">
        <v>489</v>
      </c>
      <c r="H116" s="210">
        <v>21</v>
      </c>
      <c r="I116" s="211"/>
      <c r="J116" s="212">
        <f>ROUND(I116*H116,2)</f>
        <v>0</v>
      </c>
      <c r="K116" s="208" t="s">
        <v>1399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564</v>
      </c>
      <c r="AT116" s="217" t="s">
        <v>145</v>
      </c>
      <c r="AU116" s="217" t="s">
        <v>81</v>
      </c>
      <c r="AY116" s="19" t="s">
        <v>143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564</v>
      </c>
      <c r="BM116" s="217" t="s">
        <v>427</v>
      </c>
    </row>
    <row r="117" s="2" customFormat="1" ht="16.5" customHeight="1">
      <c r="A117" s="40"/>
      <c r="B117" s="41"/>
      <c r="C117" s="246" t="s">
        <v>278</v>
      </c>
      <c r="D117" s="246" t="s">
        <v>311</v>
      </c>
      <c r="E117" s="247" t="s">
        <v>1445</v>
      </c>
      <c r="F117" s="248" t="s">
        <v>1446</v>
      </c>
      <c r="G117" s="249" t="s">
        <v>489</v>
      </c>
      <c r="H117" s="250">
        <v>14</v>
      </c>
      <c r="I117" s="251"/>
      <c r="J117" s="252">
        <f>ROUND(I117*H117,2)</f>
        <v>0</v>
      </c>
      <c r="K117" s="248" t="s">
        <v>19</v>
      </c>
      <c r="L117" s="253"/>
      <c r="M117" s="254" t="s">
        <v>19</v>
      </c>
      <c r="N117" s="255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1419</v>
      </c>
      <c r="AT117" s="217" t="s">
        <v>311</v>
      </c>
      <c r="AU117" s="217" t="s">
        <v>81</v>
      </c>
      <c r="AY117" s="19" t="s">
        <v>143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564</v>
      </c>
      <c r="BM117" s="217" t="s">
        <v>440</v>
      </c>
    </row>
    <row r="118" s="2" customFormat="1" ht="16.5" customHeight="1">
      <c r="A118" s="40"/>
      <c r="B118" s="41"/>
      <c r="C118" s="246" t="s">
        <v>284</v>
      </c>
      <c r="D118" s="246" t="s">
        <v>311</v>
      </c>
      <c r="E118" s="247" t="s">
        <v>1447</v>
      </c>
      <c r="F118" s="248" t="s">
        <v>1448</v>
      </c>
      <c r="G118" s="249" t="s">
        <v>489</v>
      </c>
      <c r="H118" s="250">
        <v>1</v>
      </c>
      <c r="I118" s="251"/>
      <c r="J118" s="252">
        <f>ROUND(I118*H118,2)</f>
        <v>0</v>
      </c>
      <c r="K118" s="248" t="s">
        <v>19</v>
      </c>
      <c r="L118" s="253"/>
      <c r="M118" s="254" t="s">
        <v>19</v>
      </c>
      <c r="N118" s="255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1419</v>
      </c>
      <c r="AT118" s="217" t="s">
        <v>311</v>
      </c>
      <c r="AU118" s="217" t="s">
        <v>81</v>
      </c>
      <c r="AY118" s="19" t="s">
        <v>143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564</v>
      </c>
      <c r="BM118" s="217" t="s">
        <v>452</v>
      </c>
    </row>
    <row r="119" s="2" customFormat="1" ht="16.5" customHeight="1">
      <c r="A119" s="40"/>
      <c r="B119" s="41"/>
      <c r="C119" s="246" t="s">
        <v>289</v>
      </c>
      <c r="D119" s="246" t="s">
        <v>311</v>
      </c>
      <c r="E119" s="247" t="s">
        <v>1449</v>
      </c>
      <c r="F119" s="248" t="s">
        <v>1450</v>
      </c>
      <c r="G119" s="249" t="s">
        <v>489</v>
      </c>
      <c r="H119" s="250">
        <v>2</v>
      </c>
      <c r="I119" s="251"/>
      <c r="J119" s="252">
        <f>ROUND(I119*H119,2)</f>
        <v>0</v>
      </c>
      <c r="K119" s="248" t="s">
        <v>19</v>
      </c>
      <c r="L119" s="253"/>
      <c r="M119" s="254" t="s">
        <v>19</v>
      </c>
      <c r="N119" s="255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1419</v>
      </c>
      <c r="AT119" s="217" t="s">
        <v>311</v>
      </c>
      <c r="AU119" s="217" t="s">
        <v>81</v>
      </c>
      <c r="AY119" s="19" t="s">
        <v>143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564</v>
      </c>
      <c r="BM119" s="217" t="s">
        <v>463</v>
      </c>
    </row>
    <row r="120" s="2" customFormat="1" ht="16.5" customHeight="1">
      <c r="A120" s="40"/>
      <c r="B120" s="41"/>
      <c r="C120" s="246" t="s">
        <v>296</v>
      </c>
      <c r="D120" s="246" t="s">
        <v>311</v>
      </c>
      <c r="E120" s="247" t="s">
        <v>1451</v>
      </c>
      <c r="F120" s="248" t="s">
        <v>1452</v>
      </c>
      <c r="G120" s="249" t="s">
        <v>489</v>
      </c>
      <c r="H120" s="250">
        <v>2</v>
      </c>
      <c r="I120" s="251"/>
      <c r="J120" s="252">
        <f>ROUND(I120*H120,2)</f>
        <v>0</v>
      </c>
      <c r="K120" s="248" t="s">
        <v>1399</v>
      </c>
      <c r="L120" s="253"/>
      <c r="M120" s="254" t="s">
        <v>19</v>
      </c>
      <c r="N120" s="255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1419</v>
      </c>
      <c r="AT120" s="217" t="s">
        <v>311</v>
      </c>
      <c r="AU120" s="217" t="s">
        <v>81</v>
      </c>
      <c r="AY120" s="19" t="s">
        <v>143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564</v>
      </c>
      <c r="BM120" s="217" t="s">
        <v>474</v>
      </c>
    </row>
    <row r="121" s="2" customFormat="1" ht="16.5" customHeight="1">
      <c r="A121" s="40"/>
      <c r="B121" s="41"/>
      <c r="C121" s="246" t="s">
        <v>304</v>
      </c>
      <c r="D121" s="246" t="s">
        <v>311</v>
      </c>
      <c r="E121" s="247" t="s">
        <v>1453</v>
      </c>
      <c r="F121" s="248" t="s">
        <v>1454</v>
      </c>
      <c r="G121" s="249" t="s">
        <v>489</v>
      </c>
      <c r="H121" s="250">
        <v>2</v>
      </c>
      <c r="I121" s="251"/>
      <c r="J121" s="252">
        <f>ROUND(I121*H121,2)</f>
        <v>0</v>
      </c>
      <c r="K121" s="248" t="s">
        <v>19</v>
      </c>
      <c r="L121" s="253"/>
      <c r="M121" s="254" t="s">
        <v>19</v>
      </c>
      <c r="N121" s="255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1419</v>
      </c>
      <c r="AT121" s="217" t="s">
        <v>311</v>
      </c>
      <c r="AU121" s="217" t="s">
        <v>81</v>
      </c>
      <c r="AY121" s="19" t="s">
        <v>143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564</v>
      </c>
      <c r="BM121" s="217" t="s">
        <v>486</v>
      </c>
    </row>
    <row r="122" s="2" customFormat="1" ht="16.5" customHeight="1">
      <c r="A122" s="40"/>
      <c r="B122" s="41"/>
      <c r="C122" s="206" t="s">
        <v>310</v>
      </c>
      <c r="D122" s="206" t="s">
        <v>145</v>
      </c>
      <c r="E122" s="207" t="s">
        <v>1455</v>
      </c>
      <c r="F122" s="208" t="s">
        <v>1456</v>
      </c>
      <c r="G122" s="209" t="s">
        <v>1408</v>
      </c>
      <c r="H122" s="276"/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564</v>
      </c>
      <c r="AT122" s="217" t="s">
        <v>145</v>
      </c>
      <c r="AU122" s="217" t="s">
        <v>81</v>
      </c>
      <c r="AY122" s="19" t="s">
        <v>143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564</v>
      </c>
      <c r="BM122" s="217" t="s">
        <v>503</v>
      </c>
    </row>
    <row r="123" s="2" customFormat="1" ht="16.5" customHeight="1">
      <c r="A123" s="40"/>
      <c r="B123" s="41"/>
      <c r="C123" s="246" t="s">
        <v>316</v>
      </c>
      <c r="D123" s="246" t="s">
        <v>311</v>
      </c>
      <c r="E123" s="247" t="s">
        <v>1457</v>
      </c>
      <c r="F123" s="248" t="s">
        <v>1458</v>
      </c>
      <c r="G123" s="249" t="s">
        <v>1408</v>
      </c>
      <c r="H123" s="277"/>
      <c r="I123" s="251"/>
      <c r="J123" s="252">
        <f>ROUND(I123*H123,2)</f>
        <v>0</v>
      </c>
      <c r="K123" s="248" t="s">
        <v>19</v>
      </c>
      <c r="L123" s="253"/>
      <c r="M123" s="254" t="s">
        <v>19</v>
      </c>
      <c r="N123" s="255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1419</v>
      </c>
      <c r="AT123" s="217" t="s">
        <v>311</v>
      </c>
      <c r="AU123" s="217" t="s">
        <v>81</v>
      </c>
      <c r="AY123" s="19" t="s">
        <v>143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564</v>
      </c>
      <c r="BM123" s="217" t="s">
        <v>516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1459</v>
      </c>
      <c r="F124" s="204" t="s">
        <v>1460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SUM(P125:P127)</f>
        <v>0</v>
      </c>
      <c r="Q124" s="198"/>
      <c r="R124" s="199">
        <f>SUM(R125:R127)</f>
        <v>0</v>
      </c>
      <c r="S124" s="198"/>
      <c r="T124" s="200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81</v>
      </c>
      <c r="AT124" s="202" t="s">
        <v>71</v>
      </c>
      <c r="AU124" s="202" t="s">
        <v>79</v>
      </c>
      <c r="AY124" s="201" t="s">
        <v>143</v>
      </c>
      <c r="BK124" s="203">
        <f>SUM(BK125:BK127)</f>
        <v>0</v>
      </c>
    </row>
    <row r="125" s="2" customFormat="1" ht="16.5" customHeight="1">
      <c r="A125" s="40"/>
      <c r="B125" s="41"/>
      <c r="C125" s="206" t="s">
        <v>323</v>
      </c>
      <c r="D125" s="206" t="s">
        <v>145</v>
      </c>
      <c r="E125" s="207" t="s">
        <v>1461</v>
      </c>
      <c r="F125" s="208" t="s">
        <v>1462</v>
      </c>
      <c r="G125" s="209" t="s">
        <v>489</v>
      </c>
      <c r="H125" s="210">
        <v>2</v>
      </c>
      <c r="I125" s="211"/>
      <c r="J125" s="212">
        <f>ROUND(I125*H125,2)</f>
        <v>0</v>
      </c>
      <c r="K125" s="208" t="s">
        <v>1399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239</v>
      </c>
      <c r="AT125" s="217" t="s">
        <v>145</v>
      </c>
      <c r="AU125" s="217" t="s">
        <v>81</v>
      </c>
      <c r="AY125" s="19" t="s">
        <v>143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239</v>
      </c>
      <c r="BM125" s="217" t="s">
        <v>528</v>
      </c>
    </row>
    <row r="126" s="2" customFormat="1" ht="111.75" customHeight="1">
      <c r="A126" s="40"/>
      <c r="B126" s="41"/>
      <c r="C126" s="246" t="s">
        <v>335</v>
      </c>
      <c r="D126" s="246" t="s">
        <v>311</v>
      </c>
      <c r="E126" s="247" t="s">
        <v>1463</v>
      </c>
      <c r="F126" s="248" t="s">
        <v>1464</v>
      </c>
      <c r="G126" s="249" t="s">
        <v>489</v>
      </c>
      <c r="H126" s="250">
        <v>2</v>
      </c>
      <c r="I126" s="251"/>
      <c r="J126" s="252">
        <f>ROUND(I126*H126,2)</f>
        <v>0</v>
      </c>
      <c r="K126" s="248" t="s">
        <v>19</v>
      </c>
      <c r="L126" s="253"/>
      <c r="M126" s="254" t="s">
        <v>19</v>
      </c>
      <c r="N126" s="255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349</v>
      </c>
      <c r="AT126" s="217" t="s">
        <v>311</v>
      </c>
      <c r="AU126" s="217" t="s">
        <v>81</v>
      </c>
      <c r="AY126" s="19" t="s">
        <v>143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239</v>
      </c>
      <c r="BM126" s="217" t="s">
        <v>540</v>
      </c>
    </row>
    <row r="127" s="2" customFormat="1" ht="24.15" customHeight="1">
      <c r="A127" s="40"/>
      <c r="B127" s="41"/>
      <c r="C127" s="246" t="s">
        <v>344</v>
      </c>
      <c r="D127" s="246" t="s">
        <v>311</v>
      </c>
      <c r="E127" s="247" t="s">
        <v>1465</v>
      </c>
      <c r="F127" s="248" t="s">
        <v>1466</v>
      </c>
      <c r="G127" s="249" t="s">
        <v>489</v>
      </c>
      <c r="H127" s="250">
        <v>1</v>
      </c>
      <c r="I127" s="251"/>
      <c r="J127" s="252">
        <f>ROUND(I127*H127,2)</f>
        <v>0</v>
      </c>
      <c r="K127" s="248" t="s">
        <v>19</v>
      </c>
      <c r="L127" s="253"/>
      <c r="M127" s="254" t="s">
        <v>19</v>
      </c>
      <c r="N127" s="255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349</v>
      </c>
      <c r="AT127" s="217" t="s">
        <v>311</v>
      </c>
      <c r="AU127" s="217" t="s">
        <v>81</v>
      </c>
      <c r="AY127" s="19" t="s">
        <v>143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239</v>
      </c>
      <c r="BM127" s="217" t="s">
        <v>553</v>
      </c>
    </row>
    <row r="128" s="12" customFormat="1" ht="22.8" customHeight="1">
      <c r="A128" s="12"/>
      <c r="B128" s="190"/>
      <c r="C128" s="191"/>
      <c r="D128" s="192" t="s">
        <v>71</v>
      </c>
      <c r="E128" s="204" t="s">
        <v>72</v>
      </c>
      <c r="F128" s="204" t="s">
        <v>1467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P129</f>
        <v>0</v>
      </c>
      <c r="Q128" s="198"/>
      <c r="R128" s="199">
        <f>R129</f>
        <v>0</v>
      </c>
      <c r="S128" s="198"/>
      <c r="T128" s="20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79</v>
      </c>
      <c r="AT128" s="202" t="s">
        <v>71</v>
      </c>
      <c r="AU128" s="202" t="s">
        <v>79</v>
      </c>
      <c r="AY128" s="201" t="s">
        <v>143</v>
      </c>
      <c r="BK128" s="203">
        <f>BK129</f>
        <v>0</v>
      </c>
    </row>
    <row r="129" s="2" customFormat="1" ht="16.5" customHeight="1">
      <c r="A129" s="40"/>
      <c r="B129" s="41"/>
      <c r="C129" s="206" t="s">
        <v>349</v>
      </c>
      <c r="D129" s="206" t="s">
        <v>145</v>
      </c>
      <c r="E129" s="207" t="s">
        <v>1468</v>
      </c>
      <c r="F129" s="208" t="s">
        <v>1469</v>
      </c>
      <c r="G129" s="209" t="s">
        <v>615</v>
      </c>
      <c r="H129" s="210">
        <v>1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150</v>
      </c>
      <c r="AT129" s="217" t="s">
        <v>145</v>
      </c>
      <c r="AU129" s="217" t="s">
        <v>81</v>
      </c>
      <c r="AY129" s="19" t="s">
        <v>143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150</v>
      </c>
      <c r="BM129" s="217" t="s">
        <v>564</v>
      </c>
    </row>
    <row r="130" s="12" customFormat="1" ht="22.8" customHeight="1">
      <c r="A130" s="12"/>
      <c r="B130" s="190"/>
      <c r="C130" s="191"/>
      <c r="D130" s="192" t="s">
        <v>71</v>
      </c>
      <c r="E130" s="204" t="s">
        <v>1470</v>
      </c>
      <c r="F130" s="204" t="s">
        <v>1471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SUM(P131:P138)</f>
        <v>0</v>
      </c>
      <c r="Q130" s="198"/>
      <c r="R130" s="199">
        <f>SUM(R131:R138)</f>
        <v>0</v>
      </c>
      <c r="S130" s="198"/>
      <c r="T130" s="200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81</v>
      </c>
      <c r="AT130" s="202" t="s">
        <v>71</v>
      </c>
      <c r="AU130" s="202" t="s">
        <v>79</v>
      </c>
      <c r="AY130" s="201" t="s">
        <v>143</v>
      </c>
      <c r="BK130" s="203">
        <f>SUM(BK131:BK138)</f>
        <v>0</v>
      </c>
    </row>
    <row r="131" s="2" customFormat="1" ht="16.5" customHeight="1">
      <c r="A131" s="40"/>
      <c r="B131" s="41"/>
      <c r="C131" s="206" t="s">
        <v>356</v>
      </c>
      <c r="D131" s="206" t="s">
        <v>145</v>
      </c>
      <c r="E131" s="207" t="s">
        <v>1472</v>
      </c>
      <c r="F131" s="208" t="s">
        <v>1473</v>
      </c>
      <c r="G131" s="209" t="s">
        <v>489</v>
      </c>
      <c r="H131" s="210">
        <v>3</v>
      </c>
      <c r="I131" s="211"/>
      <c r="J131" s="212">
        <f>ROUND(I131*H131,2)</f>
        <v>0</v>
      </c>
      <c r="K131" s="208" t="s">
        <v>1399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239</v>
      </c>
      <c r="AT131" s="217" t="s">
        <v>145</v>
      </c>
      <c r="AU131" s="217" t="s">
        <v>81</v>
      </c>
      <c r="AY131" s="19" t="s">
        <v>143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239</v>
      </c>
      <c r="BM131" s="217" t="s">
        <v>575</v>
      </c>
    </row>
    <row r="132" s="2" customFormat="1" ht="16.5" customHeight="1">
      <c r="A132" s="40"/>
      <c r="B132" s="41"/>
      <c r="C132" s="206" t="s">
        <v>362</v>
      </c>
      <c r="D132" s="206" t="s">
        <v>145</v>
      </c>
      <c r="E132" s="207" t="s">
        <v>1474</v>
      </c>
      <c r="F132" s="208" t="s">
        <v>1475</v>
      </c>
      <c r="G132" s="209" t="s">
        <v>170</v>
      </c>
      <c r="H132" s="210">
        <v>12</v>
      </c>
      <c r="I132" s="211"/>
      <c r="J132" s="212">
        <f>ROUND(I132*H132,2)</f>
        <v>0</v>
      </c>
      <c r="K132" s="208" t="s">
        <v>1399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239</v>
      </c>
      <c r="AT132" s="217" t="s">
        <v>145</v>
      </c>
      <c r="AU132" s="217" t="s">
        <v>81</v>
      </c>
      <c r="AY132" s="19" t="s">
        <v>143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239</v>
      </c>
      <c r="BM132" s="217" t="s">
        <v>587</v>
      </c>
    </row>
    <row r="133" s="2" customFormat="1" ht="16.5" customHeight="1">
      <c r="A133" s="40"/>
      <c r="B133" s="41"/>
      <c r="C133" s="206" t="s">
        <v>370</v>
      </c>
      <c r="D133" s="206" t="s">
        <v>145</v>
      </c>
      <c r="E133" s="207" t="s">
        <v>1476</v>
      </c>
      <c r="F133" s="208" t="s">
        <v>1477</v>
      </c>
      <c r="G133" s="209" t="s">
        <v>170</v>
      </c>
      <c r="H133" s="210">
        <v>20</v>
      </c>
      <c r="I133" s="211"/>
      <c r="J133" s="212">
        <f>ROUND(I133*H133,2)</f>
        <v>0</v>
      </c>
      <c r="K133" s="208" t="s">
        <v>1399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239</v>
      </c>
      <c r="AT133" s="217" t="s">
        <v>145</v>
      </c>
      <c r="AU133" s="217" t="s">
        <v>81</v>
      </c>
      <c r="AY133" s="19" t="s">
        <v>143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239</v>
      </c>
      <c r="BM133" s="217" t="s">
        <v>600</v>
      </c>
    </row>
    <row r="134" s="2" customFormat="1" ht="16.5" customHeight="1">
      <c r="A134" s="40"/>
      <c r="B134" s="41"/>
      <c r="C134" s="206" t="s">
        <v>376</v>
      </c>
      <c r="D134" s="206" t="s">
        <v>145</v>
      </c>
      <c r="E134" s="207" t="s">
        <v>1478</v>
      </c>
      <c r="F134" s="208" t="s">
        <v>1479</v>
      </c>
      <c r="G134" s="209" t="s">
        <v>170</v>
      </c>
      <c r="H134" s="210">
        <v>60</v>
      </c>
      <c r="I134" s="211"/>
      <c r="J134" s="212">
        <f>ROUND(I134*H134,2)</f>
        <v>0</v>
      </c>
      <c r="K134" s="208" t="s">
        <v>1399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239</v>
      </c>
      <c r="AT134" s="217" t="s">
        <v>145</v>
      </c>
      <c r="AU134" s="217" t="s">
        <v>81</v>
      </c>
      <c r="AY134" s="19" t="s">
        <v>143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239</v>
      </c>
      <c r="BM134" s="217" t="s">
        <v>612</v>
      </c>
    </row>
    <row r="135" s="13" customFormat="1">
      <c r="A135" s="13"/>
      <c r="B135" s="224"/>
      <c r="C135" s="225"/>
      <c r="D135" s="226" t="s">
        <v>154</v>
      </c>
      <c r="E135" s="227" t="s">
        <v>19</v>
      </c>
      <c r="F135" s="228" t="s">
        <v>1480</v>
      </c>
      <c r="G135" s="225"/>
      <c r="H135" s="229">
        <v>60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154</v>
      </c>
      <c r="AU135" s="235" t="s">
        <v>81</v>
      </c>
      <c r="AV135" s="13" t="s">
        <v>81</v>
      </c>
      <c r="AW135" s="13" t="s">
        <v>33</v>
      </c>
      <c r="AX135" s="13" t="s">
        <v>72</v>
      </c>
      <c r="AY135" s="235" t="s">
        <v>143</v>
      </c>
    </row>
    <row r="136" s="15" customFormat="1">
      <c r="A136" s="15"/>
      <c r="B136" s="265"/>
      <c r="C136" s="266"/>
      <c r="D136" s="226" t="s">
        <v>154</v>
      </c>
      <c r="E136" s="267" t="s">
        <v>19</v>
      </c>
      <c r="F136" s="268" t="s">
        <v>1401</v>
      </c>
      <c r="G136" s="266"/>
      <c r="H136" s="269">
        <v>60</v>
      </c>
      <c r="I136" s="270"/>
      <c r="J136" s="266"/>
      <c r="K136" s="266"/>
      <c r="L136" s="271"/>
      <c r="M136" s="272"/>
      <c r="N136" s="273"/>
      <c r="O136" s="273"/>
      <c r="P136" s="273"/>
      <c r="Q136" s="273"/>
      <c r="R136" s="273"/>
      <c r="S136" s="273"/>
      <c r="T136" s="27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5" t="s">
        <v>154</v>
      </c>
      <c r="AU136" s="275" t="s">
        <v>81</v>
      </c>
      <c r="AV136" s="15" t="s">
        <v>150</v>
      </c>
      <c r="AW136" s="15" t="s">
        <v>33</v>
      </c>
      <c r="AX136" s="15" t="s">
        <v>79</v>
      </c>
      <c r="AY136" s="275" t="s">
        <v>143</v>
      </c>
    </row>
    <row r="137" s="2" customFormat="1" ht="16.5" customHeight="1">
      <c r="A137" s="40"/>
      <c r="B137" s="41"/>
      <c r="C137" s="206" t="s">
        <v>381</v>
      </c>
      <c r="D137" s="206" t="s">
        <v>145</v>
      </c>
      <c r="E137" s="207" t="s">
        <v>1481</v>
      </c>
      <c r="F137" s="208" t="s">
        <v>1482</v>
      </c>
      <c r="G137" s="209" t="s">
        <v>615</v>
      </c>
      <c r="H137" s="210">
        <v>1</v>
      </c>
      <c r="I137" s="211"/>
      <c r="J137" s="212">
        <f>ROUND(I137*H137,2)</f>
        <v>0</v>
      </c>
      <c r="K137" s="208" t="s">
        <v>1399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239</v>
      </c>
      <c r="AT137" s="217" t="s">
        <v>145</v>
      </c>
      <c r="AU137" s="217" t="s">
        <v>81</v>
      </c>
      <c r="AY137" s="19" t="s">
        <v>143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239</v>
      </c>
      <c r="BM137" s="217" t="s">
        <v>628</v>
      </c>
    </row>
    <row r="138" s="2" customFormat="1" ht="16.5" customHeight="1">
      <c r="A138" s="40"/>
      <c r="B138" s="41"/>
      <c r="C138" s="206" t="s">
        <v>393</v>
      </c>
      <c r="D138" s="206" t="s">
        <v>145</v>
      </c>
      <c r="E138" s="207" t="s">
        <v>1483</v>
      </c>
      <c r="F138" s="208" t="s">
        <v>1484</v>
      </c>
      <c r="G138" s="209" t="s">
        <v>1408</v>
      </c>
      <c r="H138" s="276"/>
      <c r="I138" s="211"/>
      <c r="J138" s="212">
        <f>ROUND(I138*H138,2)</f>
        <v>0</v>
      </c>
      <c r="K138" s="208" t="s">
        <v>1399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239</v>
      </c>
      <c r="AT138" s="217" t="s">
        <v>145</v>
      </c>
      <c r="AU138" s="217" t="s">
        <v>81</v>
      </c>
      <c r="AY138" s="19" t="s">
        <v>143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239</v>
      </c>
      <c r="BM138" s="217" t="s">
        <v>641</v>
      </c>
    </row>
    <row r="139" s="12" customFormat="1" ht="22.8" customHeight="1">
      <c r="A139" s="12"/>
      <c r="B139" s="190"/>
      <c r="C139" s="191"/>
      <c r="D139" s="192" t="s">
        <v>71</v>
      </c>
      <c r="E139" s="204" t="s">
        <v>875</v>
      </c>
      <c r="F139" s="204" t="s">
        <v>1485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SUM(P140:P142)</f>
        <v>0</v>
      </c>
      <c r="Q139" s="198"/>
      <c r="R139" s="199">
        <f>SUM(R140:R142)</f>
        <v>0</v>
      </c>
      <c r="S139" s="198"/>
      <c r="T139" s="200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81</v>
      </c>
      <c r="AT139" s="202" t="s">
        <v>71</v>
      </c>
      <c r="AU139" s="202" t="s">
        <v>79</v>
      </c>
      <c r="AY139" s="201" t="s">
        <v>143</v>
      </c>
      <c r="BK139" s="203">
        <f>SUM(BK140:BK142)</f>
        <v>0</v>
      </c>
    </row>
    <row r="140" s="2" customFormat="1" ht="16.5" customHeight="1">
      <c r="A140" s="40"/>
      <c r="B140" s="41"/>
      <c r="C140" s="206" t="s">
        <v>404</v>
      </c>
      <c r="D140" s="206" t="s">
        <v>145</v>
      </c>
      <c r="E140" s="207" t="s">
        <v>1486</v>
      </c>
      <c r="F140" s="208" t="s">
        <v>1487</v>
      </c>
      <c r="G140" s="209" t="s">
        <v>880</v>
      </c>
      <c r="H140" s="210">
        <v>38</v>
      </c>
      <c r="I140" s="211"/>
      <c r="J140" s="212">
        <f>ROUND(I140*H140,2)</f>
        <v>0</v>
      </c>
      <c r="K140" s="208" t="s">
        <v>1399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239</v>
      </c>
      <c r="AT140" s="217" t="s">
        <v>145</v>
      </c>
      <c r="AU140" s="217" t="s">
        <v>81</v>
      </c>
      <c r="AY140" s="19" t="s">
        <v>143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239</v>
      </c>
      <c r="BM140" s="217" t="s">
        <v>653</v>
      </c>
    </row>
    <row r="141" s="2" customFormat="1" ht="16.5" customHeight="1">
      <c r="A141" s="40"/>
      <c r="B141" s="41"/>
      <c r="C141" s="246" t="s">
        <v>409</v>
      </c>
      <c r="D141" s="246" t="s">
        <v>311</v>
      </c>
      <c r="E141" s="247" t="s">
        <v>1488</v>
      </c>
      <c r="F141" s="248" t="s">
        <v>1489</v>
      </c>
      <c r="G141" s="249" t="s">
        <v>489</v>
      </c>
      <c r="H141" s="250">
        <v>38</v>
      </c>
      <c r="I141" s="251"/>
      <c r="J141" s="252">
        <f>ROUND(I141*H141,2)</f>
        <v>0</v>
      </c>
      <c r="K141" s="248" t="s">
        <v>1399</v>
      </c>
      <c r="L141" s="253"/>
      <c r="M141" s="254" t="s">
        <v>19</v>
      </c>
      <c r="N141" s="255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349</v>
      </c>
      <c r="AT141" s="217" t="s">
        <v>311</v>
      </c>
      <c r="AU141" s="217" t="s">
        <v>81</v>
      </c>
      <c r="AY141" s="19" t="s">
        <v>143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239</v>
      </c>
      <c r="BM141" s="217" t="s">
        <v>663</v>
      </c>
    </row>
    <row r="142" s="2" customFormat="1" ht="16.5" customHeight="1">
      <c r="A142" s="40"/>
      <c r="B142" s="41"/>
      <c r="C142" s="206" t="s">
        <v>417</v>
      </c>
      <c r="D142" s="206" t="s">
        <v>145</v>
      </c>
      <c r="E142" s="207" t="s">
        <v>1490</v>
      </c>
      <c r="F142" s="208" t="s">
        <v>1491</v>
      </c>
      <c r="G142" s="209" t="s">
        <v>1408</v>
      </c>
      <c r="H142" s="276"/>
      <c r="I142" s="211"/>
      <c r="J142" s="212">
        <f>ROUND(I142*H142,2)</f>
        <v>0</v>
      </c>
      <c r="K142" s="208" t="s">
        <v>1399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239</v>
      </c>
      <c r="AT142" s="217" t="s">
        <v>145</v>
      </c>
      <c r="AU142" s="217" t="s">
        <v>81</v>
      </c>
      <c r="AY142" s="19" t="s">
        <v>143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239</v>
      </c>
      <c r="BM142" s="217" t="s">
        <v>673</v>
      </c>
    </row>
    <row r="143" s="12" customFormat="1" ht="22.8" customHeight="1">
      <c r="A143" s="12"/>
      <c r="B143" s="190"/>
      <c r="C143" s="191"/>
      <c r="D143" s="192" t="s">
        <v>71</v>
      </c>
      <c r="E143" s="204" t="s">
        <v>710</v>
      </c>
      <c r="F143" s="204" t="s">
        <v>1492</v>
      </c>
      <c r="G143" s="191"/>
      <c r="H143" s="191"/>
      <c r="I143" s="194"/>
      <c r="J143" s="205">
        <f>BK143</f>
        <v>0</v>
      </c>
      <c r="K143" s="191"/>
      <c r="L143" s="196"/>
      <c r="M143" s="197"/>
      <c r="N143" s="198"/>
      <c r="O143" s="198"/>
      <c r="P143" s="199">
        <f>SUM(P144:P146)</f>
        <v>0</v>
      </c>
      <c r="Q143" s="198"/>
      <c r="R143" s="199">
        <f>SUM(R144:R146)</f>
        <v>0</v>
      </c>
      <c r="S143" s="198"/>
      <c r="T143" s="200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1" t="s">
        <v>79</v>
      </c>
      <c r="AT143" s="202" t="s">
        <v>71</v>
      </c>
      <c r="AU143" s="202" t="s">
        <v>79</v>
      </c>
      <c r="AY143" s="201" t="s">
        <v>143</v>
      </c>
      <c r="BK143" s="203">
        <f>SUM(BK144:BK146)</f>
        <v>0</v>
      </c>
    </row>
    <row r="144" s="2" customFormat="1" ht="16.5" customHeight="1">
      <c r="A144" s="40"/>
      <c r="B144" s="41"/>
      <c r="C144" s="246" t="s">
        <v>427</v>
      </c>
      <c r="D144" s="246" t="s">
        <v>311</v>
      </c>
      <c r="E144" s="247" t="s">
        <v>1493</v>
      </c>
      <c r="F144" s="248" t="s">
        <v>1494</v>
      </c>
      <c r="G144" s="249" t="s">
        <v>170</v>
      </c>
      <c r="H144" s="250">
        <v>39.140000000000001</v>
      </c>
      <c r="I144" s="251"/>
      <c r="J144" s="252">
        <f>ROUND(I144*H144,2)</f>
        <v>0</v>
      </c>
      <c r="K144" s="248" t="s">
        <v>1399</v>
      </c>
      <c r="L144" s="253"/>
      <c r="M144" s="254" t="s">
        <v>19</v>
      </c>
      <c r="N144" s="255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193</v>
      </c>
      <c r="AT144" s="217" t="s">
        <v>311</v>
      </c>
      <c r="AU144" s="217" t="s">
        <v>81</v>
      </c>
      <c r="AY144" s="19" t="s">
        <v>143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150</v>
      </c>
      <c r="BM144" s="217" t="s">
        <v>684</v>
      </c>
    </row>
    <row r="145" s="2" customFormat="1" ht="16.5" customHeight="1">
      <c r="A145" s="40"/>
      <c r="B145" s="41"/>
      <c r="C145" s="206" t="s">
        <v>435</v>
      </c>
      <c r="D145" s="206" t="s">
        <v>145</v>
      </c>
      <c r="E145" s="207" t="s">
        <v>1438</v>
      </c>
      <c r="F145" s="208" t="s">
        <v>1439</v>
      </c>
      <c r="G145" s="209" t="s">
        <v>170</v>
      </c>
      <c r="H145" s="210">
        <v>8</v>
      </c>
      <c r="I145" s="211"/>
      <c r="J145" s="212">
        <f>ROUND(I145*H145,2)</f>
        <v>0</v>
      </c>
      <c r="K145" s="208" t="s">
        <v>1399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150</v>
      </c>
      <c r="AT145" s="217" t="s">
        <v>145</v>
      </c>
      <c r="AU145" s="217" t="s">
        <v>81</v>
      </c>
      <c r="AY145" s="19" t="s">
        <v>143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150</v>
      </c>
      <c r="BM145" s="217" t="s">
        <v>698</v>
      </c>
    </row>
    <row r="146" s="2" customFormat="1" ht="16.5" customHeight="1">
      <c r="A146" s="40"/>
      <c r="B146" s="41"/>
      <c r="C146" s="206" t="s">
        <v>440</v>
      </c>
      <c r="D146" s="206" t="s">
        <v>145</v>
      </c>
      <c r="E146" s="207" t="s">
        <v>1495</v>
      </c>
      <c r="F146" s="208" t="s">
        <v>1496</v>
      </c>
      <c r="G146" s="209" t="s">
        <v>170</v>
      </c>
      <c r="H146" s="210">
        <v>38</v>
      </c>
      <c r="I146" s="211"/>
      <c r="J146" s="212">
        <f>ROUND(I146*H146,2)</f>
        <v>0</v>
      </c>
      <c r="K146" s="208" t="s">
        <v>1399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150</v>
      </c>
      <c r="AT146" s="217" t="s">
        <v>145</v>
      </c>
      <c r="AU146" s="217" t="s">
        <v>81</v>
      </c>
      <c r="AY146" s="19" t="s">
        <v>143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150</v>
      </c>
      <c r="BM146" s="217" t="s">
        <v>715</v>
      </c>
    </row>
    <row r="147" s="12" customFormat="1" ht="22.8" customHeight="1">
      <c r="A147" s="12"/>
      <c r="B147" s="190"/>
      <c r="C147" s="191"/>
      <c r="D147" s="192" t="s">
        <v>71</v>
      </c>
      <c r="E147" s="204" t="s">
        <v>875</v>
      </c>
      <c r="F147" s="204" t="s">
        <v>1485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SUM(P148:P150)</f>
        <v>0</v>
      </c>
      <c r="Q147" s="198"/>
      <c r="R147" s="199">
        <f>SUM(R148:R150)</f>
        <v>0</v>
      </c>
      <c r="S147" s="198"/>
      <c r="T147" s="20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81</v>
      </c>
      <c r="AT147" s="202" t="s">
        <v>71</v>
      </c>
      <c r="AU147" s="202" t="s">
        <v>79</v>
      </c>
      <c r="AY147" s="201" t="s">
        <v>143</v>
      </c>
      <c r="BK147" s="203">
        <f>SUM(BK148:BK150)</f>
        <v>0</v>
      </c>
    </row>
    <row r="148" s="2" customFormat="1" ht="16.5" customHeight="1">
      <c r="A148" s="40"/>
      <c r="B148" s="41"/>
      <c r="C148" s="206" t="s">
        <v>445</v>
      </c>
      <c r="D148" s="206" t="s">
        <v>145</v>
      </c>
      <c r="E148" s="207" t="s">
        <v>1497</v>
      </c>
      <c r="F148" s="208" t="s">
        <v>1498</v>
      </c>
      <c r="G148" s="209" t="s">
        <v>880</v>
      </c>
      <c r="H148" s="210">
        <v>36</v>
      </c>
      <c r="I148" s="211"/>
      <c r="J148" s="212">
        <f>ROUND(I148*H148,2)</f>
        <v>0</v>
      </c>
      <c r="K148" s="208" t="s">
        <v>1399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239</v>
      </c>
      <c r="AT148" s="217" t="s">
        <v>145</v>
      </c>
      <c r="AU148" s="217" t="s">
        <v>81</v>
      </c>
      <c r="AY148" s="19" t="s">
        <v>143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239</v>
      </c>
      <c r="BM148" s="217" t="s">
        <v>728</v>
      </c>
    </row>
    <row r="149" s="2" customFormat="1" ht="16.5" customHeight="1">
      <c r="A149" s="40"/>
      <c r="B149" s="41"/>
      <c r="C149" s="246" t="s">
        <v>452</v>
      </c>
      <c r="D149" s="246" t="s">
        <v>311</v>
      </c>
      <c r="E149" s="247" t="s">
        <v>1499</v>
      </c>
      <c r="F149" s="248" t="s">
        <v>1500</v>
      </c>
      <c r="G149" s="249" t="s">
        <v>489</v>
      </c>
      <c r="H149" s="250">
        <v>36</v>
      </c>
      <c r="I149" s="251"/>
      <c r="J149" s="252">
        <f>ROUND(I149*H149,2)</f>
        <v>0</v>
      </c>
      <c r="K149" s="248" t="s">
        <v>1399</v>
      </c>
      <c r="L149" s="253"/>
      <c r="M149" s="254" t="s">
        <v>19</v>
      </c>
      <c r="N149" s="255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349</v>
      </c>
      <c r="AT149" s="217" t="s">
        <v>311</v>
      </c>
      <c r="AU149" s="217" t="s">
        <v>81</v>
      </c>
      <c r="AY149" s="19" t="s">
        <v>143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239</v>
      </c>
      <c r="BM149" s="217" t="s">
        <v>739</v>
      </c>
    </row>
    <row r="150" s="2" customFormat="1" ht="16.5" customHeight="1">
      <c r="A150" s="40"/>
      <c r="B150" s="41"/>
      <c r="C150" s="206" t="s">
        <v>456</v>
      </c>
      <c r="D150" s="206" t="s">
        <v>145</v>
      </c>
      <c r="E150" s="207" t="s">
        <v>1483</v>
      </c>
      <c r="F150" s="208" t="s">
        <v>1484</v>
      </c>
      <c r="G150" s="209" t="s">
        <v>1408</v>
      </c>
      <c r="H150" s="276"/>
      <c r="I150" s="211"/>
      <c r="J150" s="212">
        <f>ROUND(I150*H150,2)</f>
        <v>0</v>
      </c>
      <c r="K150" s="208" t="s">
        <v>1399</v>
      </c>
      <c r="L150" s="46"/>
      <c r="M150" s="261" t="s">
        <v>19</v>
      </c>
      <c r="N150" s="262" t="s">
        <v>43</v>
      </c>
      <c r="O150" s="259"/>
      <c r="P150" s="263">
        <f>O150*H150</f>
        <v>0</v>
      </c>
      <c r="Q150" s="263">
        <v>0</v>
      </c>
      <c r="R150" s="263">
        <f>Q150*H150</f>
        <v>0</v>
      </c>
      <c r="S150" s="263">
        <v>0</v>
      </c>
      <c r="T150" s="26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239</v>
      </c>
      <c r="AT150" s="217" t="s">
        <v>145</v>
      </c>
      <c r="AU150" s="217" t="s">
        <v>81</v>
      </c>
      <c r="AY150" s="19" t="s">
        <v>143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79</v>
      </c>
      <c r="BK150" s="218">
        <f>ROUND(I150*H150,2)</f>
        <v>0</v>
      </c>
      <c r="BL150" s="19" t="s">
        <v>239</v>
      </c>
      <c r="BM150" s="217" t="s">
        <v>639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WNd/3qFJF8EBN5U+aXGhLCZyn2csnT+dXGVxMEl0+Zr/HoA3n+sVhLnfcxJnjG2ryUpQOPVxu1iyj0QHLelFoA==" hashValue="BWgU61fJmxMlLZv4gX5NmdqYtRB6k/AMpkdZ2E6bvg8hf44IHnQbQfvixPW2U+39Hd+wfFFkJk+7s51kPjI7gA==" algorithmName="SHA-512" password="CC35"/>
  <autoFilter ref="C88:K150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1501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ROUND((SUM(BE93:BE162)),  2)</f>
        <v>0</v>
      </c>
      <c r="G33" s="40"/>
      <c r="H33" s="40"/>
      <c r="I33" s="150">
        <v>0.20999999999999999</v>
      </c>
      <c r="J33" s="149">
        <f>ROUND(((SUM(BE93:BE162))*I33),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ROUND((SUM(BF93:BF162)),  2)</f>
        <v>0</v>
      </c>
      <c r="G34" s="40"/>
      <c r="H34" s="40"/>
      <c r="I34" s="150">
        <v>0.12</v>
      </c>
      <c r="J34" s="149">
        <f>ROUND(((SUM(BF93:BF162))*I34),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ROUND((SUM(BG93:BG162)),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ROUND((SUM(BH93:BH162)),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ROUND((SUM(BI93:BI162)),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SO.01.04 - Přeložka horkovodu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1502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1503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1504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1505</v>
      </c>
      <c r="E63" s="176"/>
      <c r="F63" s="176"/>
      <c r="G63" s="176"/>
      <c r="H63" s="176"/>
      <c r="I63" s="176"/>
      <c r="J63" s="177">
        <f>J99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1506</v>
      </c>
      <c r="E64" s="176"/>
      <c r="F64" s="176"/>
      <c r="G64" s="176"/>
      <c r="H64" s="176"/>
      <c r="I64" s="176"/>
      <c r="J64" s="177">
        <f>J104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1507</v>
      </c>
      <c r="E65" s="176"/>
      <c r="F65" s="176"/>
      <c r="G65" s="176"/>
      <c r="H65" s="176"/>
      <c r="I65" s="176"/>
      <c r="J65" s="177">
        <f>J107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117</v>
      </c>
      <c r="E66" s="170"/>
      <c r="F66" s="170"/>
      <c r="G66" s="170"/>
      <c r="H66" s="170"/>
      <c r="I66" s="170"/>
      <c r="J66" s="171">
        <f>J109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1386</v>
      </c>
      <c r="E67" s="176"/>
      <c r="F67" s="176"/>
      <c r="G67" s="176"/>
      <c r="H67" s="176"/>
      <c r="I67" s="176"/>
      <c r="J67" s="177">
        <f>J110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119</v>
      </c>
      <c r="E68" s="176"/>
      <c r="F68" s="176"/>
      <c r="G68" s="176"/>
      <c r="H68" s="176"/>
      <c r="I68" s="176"/>
      <c r="J68" s="177">
        <f>J117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1508</v>
      </c>
      <c r="E69" s="176"/>
      <c r="F69" s="176"/>
      <c r="G69" s="176"/>
      <c r="H69" s="176"/>
      <c r="I69" s="176"/>
      <c r="J69" s="177">
        <f>J121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1509</v>
      </c>
      <c r="E70" s="176"/>
      <c r="F70" s="176"/>
      <c r="G70" s="176"/>
      <c r="H70" s="176"/>
      <c r="I70" s="176"/>
      <c r="J70" s="177">
        <f>J127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1388</v>
      </c>
      <c r="E71" s="176"/>
      <c r="F71" s="176"/>
      <c r="G71" s="176"/>
      <c r="H71" s="176"/>
      <c r="I71" s="176"/>
      <c r="J71" s="177">
        <f>J129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1510</v>
      </c>
      <c r="E72" s="176"/>
      <c r="F72" s="176"/>
      <c r="G72" s="176"/>
      <c r="H72" s="176"/>
      <c r="I72" s="176"/>
      <c r="J72" s="177">
        <f>J154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1511</v>
      </c>
      <c r="E73" s="176"/>
      <c r="F73" s="176"/>
      <c r="G73" s="176"/>
      <c r="H73" s="176"/>
      <c r="I73" s="176"/>
      <c r="J73" s="177">
        <f>J158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128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Jímací objekty vrtů BJ VK – dokončení – manipulační a ochranné šachtice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98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SO.01.04 - Přeložka horkovodu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Karlovy Vary</v>
      </c>
      <c r="G87" s="42"/>
      <c r="H87" s="42"/>
      <c r="I87" s="34" t="s">
        <v>23</v>
      </c>
      <c r="J87" s="74" t="str">
        <f>IF(J12="","",J12)</f>
        <v>25. 9. 2025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Správa přírodních léčiv zdrojů a kolonád, p.o.</v>
      </c>
      <c r="G89" s="42"/>
      <c r="H89" s="42"/>
      <c r="I89" s="34" t="s">
        <v>31</v>
      </c>
      <c r="J89" s="38" t="str">
        <f>E21</f>
        <v>Ing. I. Pichlová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34</v>
      </c>
      <c r="J90" s="38" t="str">
        <f>E24</f>
        <v xml:space="preserve"> 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129</v>
      </c>
      <c r="D92" s="182" t="s">
        <v>57</v>
      </c>
      <c r="E92" s="182" t="s">
        <v>53</v>
      </c>
      <c r="F92" s="182" t="s">
        <v>54</v>
      </c>
      <c r="G92" s="182" t="s">
        <v>130</v>
      </c>
      <c r="H92" s="182" t="s">
        <v>131</v>
      </c>
      <c r="I92" s="182" t="s">
        <v>132</v>
      </c>
      <c r="J92" s="182" t="s">
        <v>102</v>
      </c>
      <c r="K92" s="183" t="s">
        <v>133</v>
      </c>
      <c r="L92" s="184"/>
      <c r="M92" s="94" t="s">
        <v>19</v>
      </c>
      <c r="N92" s="95" t="s">
        <v>42</v>
      </c>
      <c r="O92" s="95" t="s">
        <v>134</v>
      </c>
      <c r="P92" s="95" t="s">
        <v>135</v>
      </c>
      <c r="Q92" s="95" t="s">
        <v>136</v>
      </c>
      <c r="R92" s="95" t="s">
        <v>137</v>
      </c>
      <c r="S92" s="95" t="s">
        <v>138</v>
      </c>
      <c r="T92" s="96" t="s">
        <v>139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140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P94+P109</f>
        <v>0</v>
      </c>
      <c r="Q93" s="98"/>
      <c r="R93" s="187">
        <f>R94+R109</f>
        <v>0</v>
      </c>
      <c r="S93" s="98"/>
      <c r="T93" s="188">
        <f>T94+T109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103</v>
      </c>
      <c r="BK93" s="189">
        <f>BK94+BK109</f>
        <v>0</v>
      </c>
    </row>
    <row r="94" s="12" customFormat="1" ht="25.92" customHeight="1">
      <c r="A94" s="12"/>
      <c r="B94" s="190"/>
      <c r="C94" s="191"/>
      <c r="D94" s="192" t="s">
        <v>71</v>
      </c>
      <c r="E94" s="193" t="s">
        <v>141</v>
      </c>
      <c r="F94" s="193" t="s">
        <v>1512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P95+P97+P99+P104+P107</f>
        <v>0</v>
      </c>
      <c r="Q94" s="198"/>
      <c r="R94" s="199">
        <f>R95+R97+R99+R104+R107</f>
        <v>0</v>
      </c>
      <c r="S94" s="198"/>
      <c r="T94" s="200">
        <f>T95+T97+T99+T104+T107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71</v>
      </c>
      <c r="AU94" s="202" t="s">
        <v>72</v>
      </c>
      <c r="AY94" s="201" t="s">
        <v>143</v>
      </c>
      <c r="BK94" s="203">
        <f>BK95+BK97+BK99+BK104+BK107</f>
        <v>0</v>
      </c>
    </row>
    <row r="95" s="12" customFormat="1" ht="22.8" customHeight="1">
      <c r="A95" s="12"/>
      <c r="B95" s="190"/>
      <c r="C95" s="191"/>
      <c r="D95" s="192" t="s">
        <v>71</v>
      </c>
      <c r="E95" s="204" t="s">
        <v>213</v>
      </c>
      <c r="F95" s="204" t="s">
        <v>1513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P96</f>
        <v>0</v>
      </c>
      <c r="Q95" s="198"/>
      <c r="R95" s="199">
        <f>R96</f>
        <v>0</v>
      </c>
      <c r="S95" s="198"/>
      <c r="T95" s="200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79</v>
      </c>
      <c r="AT95" s="202" t="s">
        <v>71</v>
      </c>
      <c r="AU95" s="202" t="s">
        <v>79</v>
      </c>
      <c r="AY95" s="201" t="s">
        <v>143</v>
      </c>
      <c r="BK95" s="203">
        <f>BK96</f>
        <v>0</v>
      </c>
    </row>
    <row r="96" s="2" customFormat="1" ht="16.5" customHeight="1">
      <c r="A96" s="40"/>
      <c r="B96" s="41"/>
      <c r="C96" s="206" t="s">
        <v>79</v>
      </c>
      <c r="D96" s="206" t="s">
        <v>145</v>
      </c>
      <c r="E96" s="207" t="s">
        <v>1514</v>
      </c>
      <c r="F96" s="208" t="s">
        <v>1515</v>
      </c>
      <c r="G96" s="209" t="s">
        <v>148</v>
      </c>
      <c r="H96" s="210">
        <v>24</v>
      </c>
      <c r="I96" s="211"/>
      <c r="J96" s="212">
        <f>ROUND(I96*H96,2)</f>
        <v>0</v>
      </c>
      <c r="K96" s="208" t="s">
        <v>1399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150</v>
      </c>
      <c r="AT96" s="217" t="s">
        <v>145</v>
      </c>
      <c r="AU96" s="217" t="s">
        <v>81</v>
      </c>
      <c r="AY96" s="19" t="s">
        <v>143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150</v>
      </c>
      <c r="BM96" s="217" t="s">
        <v>81</v>
      </c>
    </row>
    <row r="97" s="12" customFormat="1" ht="22.8" customHeight="1">
      <c r="A97" s="12"/>
      <c r="B97" s="190"/>
      <c r="C97" s="191"/>
      <c r="D97" s="192" t="s">
        <v>71</v>
      </c>
      <c r="E97" s="204" t="s">
        <v>223</v>
      </c>
      <c r="F97" s="204" t="s">
        <v>1516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P98</f>
        <v>0</v>
      </c>
      <c r="Q97" s="198"/>
      <c r="R97" s="199">
        <f>R98</f>
        <v>0</v>
      </c>
      <c r="S97" s="198"/>
      <c r="T97" s="200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79</v>
      </c>
      <c r="AT97" s="202" t="s">
        <v>71</v>
      </c>
      <c r="AU97" s="202" t="s">
        <v>79</v>
      </c>
      <c r="AY97" s="201" t="s">
        <v>143</v>
      </c>
      <c r="BK97" s="203">
        <f>BK98</f>
        <v>0</v>
      </c>
    </row>
    <row r="98" s="2" customFormat="1" ht="16.5" customHeight="1">
      <c r="A98" s="40"/>
      <c r="B98" s="41"/>
      <c r="C98" s="206" t="s">
        <v>81</v>
      </c>
      <c r="D98" s="206" t="s">
        <v>145</v>
      </c>
      <c r="E98" s="207" t="s">
        <v>1517</v>
      </c>
      <c r="F98" s="208" t="s">
        <v>1518</v>
      </c>
      <c r="G98" s="209" t="s">
        <v>188</v>
      </c>
      <c r="H98" s="210">
        <v>3.2000000000000002</v>
      </c>
      <c r="I98" s="211"/>
      <c r="J98" s="212">
        <f>ROUND(I98*H98,2)</f>
        <v>0</v>
      </c>
      <c r="K98" s="208" t="s">
        <v>1399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150</v>
      </c>
      <c r="AT98" s="217" t="s">
        <v>145</v>
      </c>
      <c r="AU98" s="217" t="s">
        <v>81</v>
      </c>
      <c r="AY98" s="19" t="s">
        <v>143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150</v>
      </c>
      <c r="BM98" s="217" t="s">
        <v>150</v>
      </c>
    </row>
    <row r="99" s="12" customFormat="1" ht="22.8" customHeight="1">
      <c r="A99" s="12"/>
      <c r="B99" s="190"/>
      <c r="C99" s="191"/>
      <c r="D99" s="192" t="s">
        <v>71</v>
      </c>
      <c r="E99" s="204" t="s">
        <v>239</v>
      </c>
      <c r="F99" s="204" t="s">
        <v>1519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SUM(P100:P103)</f>
        <v>0</v>
      </c>
      <c r="Q99" s="198"/>
      <c r="R99" s="199">
        <f>SUM(R100:R103)</f>
        <v>0</v>
      </c>
      <c r="S99" s="198"/>
      <c r="T99" s="20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79</v>
      </c>
      <c r="AT99" s="202" t="s">
        <v>71</v>
      </c>
      <c r="AU99" s="202" t="s">
        <v>79</v>
      </c>
      <c r="AY99" s="201" t="s">
        <v>143</v>
      </c>
      <c r="BK99" s="203">
        <f>SUM(BK100:BK103)</f>
        <v>0</v>
      </c>
    </row>
    <row r="100" s="2" customFormat="1" ht="16.5" customHeight="1">
      <c r="A100" s="40"/>
      <c r="B100" s="41"/>
      <c r="C100" s="206" t="s">
        <v>163</v>
      </c>
      <c r="D100" s="206" t="s">
        <v>145</v>
      </c>
      <c r="E100" s="207" t="s">
        <v>1520</v>
      </c>
      <c r="F100" s="208" t="s">
        <v>1521</v>
      </c>
      <c r="G100" s="209" t="s">
        <v>188</v>
      </c>
      <c r="H100" s="210">
        <v>3.2000000000000002</v>
      </c>
      <c r="I100" s="211"/>
      <c r="J100" s="212">
        <f>ROUND(I100*H100,2)</f>
        <v>0</v>
      </c>
      <c r="K100" s="208" t="s">
        <v>1399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150</v>
      </c>
      <c r="AT100" s="217" t="s">
        <v>145</v>
      </c>
      <c r="AU100" s="217" t="s">
        <v>81</v>
      </c>
      <c r="AY100" s="19" t="s">
        <v>143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79</v>
      </c>
      <c r="BK100" s="218">
        <f>ROUND(I100*H100,2)</f>
        <v>0</v>
      </c>
      <c r="BL100" s="19" t="s">
        <v>150</v>
      </c>
      <c r="BM100" s="217" t="s">
        <v>180</v>
      </c>
    </row>
    <row r="101" s="2" customFormat="1" ht="16.5" customHeight="1">
      <c r="A101" s="40"/>
      <c r="B101" s="41"/>
      <c r="C101" s="206" t="s">
        <v>150</v>
      </c>
      <c r="D101" s="206" t="s">
        <v>145</v>
      </c>
      <c r="E101" s="207" t="s">
        <v>1522</v>
      </c>
      <c r="F101" s="208" t="s">
        <v>1523</v>
      </c>
      <c r="G101" s="209" t="s">
        <v>188</v>
      </c>
      <c r="H101" s="210">
        <v>32</v>
      </c>
      <c r="I101" s="211"/>
      <c r="J101" s="212">
        <f>ROUND(I101*H101,2)</f>
        <v>0</v>
      </c>
      <c r="K101" s="208" t="s">
        <v>1399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150</v>
      </c>
      <c r="AT101" s="217" t="s">
        <v>145</v>
      </c>
      <c r="AU101" s="217" t="s">
        <v>81</v>
      </c>
      <c r="AY101" s="19" t="s">
        <v>143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150</v>
      </c>
      <c r="BM101" s="217" t="s">
        <v>193</v>
      </c>
    </row>
    <row r="102" s="13" customFormat="1">
      <c r="A102" s="13"/>
      <c r="B102" s="224"/>
      <c r="C102" s="225"/>
      <c r="D102" s="226" t="s">
        <v>154</v>
      </c>
      <c r="E102" s="227" t="s">
        <v>19</v>
      </c>
      <c r="F102" s="228" t="s">
        <v>1524</v>
      </c>
      <c r="G102" s="225"/>
      <c r="H102" s="229">
        <v>32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154</v>
      </c>
      <c r="AU102" s="235" t="s">
        <v>81</v>
      </c>
      <c r="AV102" s="13" t="s">
        <v>81</v>
      </c>
      <c r="AW102" s="13" t="s">
        <v>33</v>
      </c>
      <c r="AX102" s="13" t="s">
        <v>72</v>
      </c>
      <c r="AY102" s="235" t="s">
        <v>143</v>
      </c>
    </row>
    <row r="103" s="15" customFormat="1">
      <c r="A103" s="15"/>
      <c r="B103" s="265"/>
      <c r="C103" s="266"/>
      <c r="D103" s="226" t="s">
        <v>154</v>
      </c>
      <c r="E103" s="267" t="s">
        <v>19</v>
      </c>
      <c r="F103" s="268" t="s">
        <v>1401</v>
      </c>
      <c r="G103" s="266"/>
      <c r="H103" s="269">
        <v>32</v>
      </c>
      <c r="I103" s="270"/>
      <c r="J103" s="266"/>
      <c r="K103" s="266"/>
      <c r="L103" s="271"/>
      <c r="M103" s="272"/>
      <c r="N103" s="273"/>
      <c r="O103" s="273"/>
      <c r="P103" s="273"/>
      <c r="Q103" s="273"/>
      <c r="R103" s="273"/>
      <c r="S103" s="273"/>
      <c r="T103" s="27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5" t="s">
        <v>154</v>
      </c>
      <c r="AU103" s="275" t="s">
        <v>81</v>
      </c>
      <c r="AV103" s="15" t="s">
        <v>150</v>
      </c>
      <c r="AW103" s="15" t="s">
        <v>33</v>
      </c>
      <c r="AX103" s="15" t="s">
        <v>79</v>
      </c>
      <c r="AY103" s="275" t="s">
        <v>143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244</v>
      </c>
      <c r="F104" s="204" t="s">
        <v>1525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SUM(P105:P106)</f>
        <v>0</v>
      </c>
      <c r="Q104" s="198"/>
      <c r="R104" s="199">
        <f>SUM(R105:R106)</f>
        <v>0</v>
      </c>
      <c r="S104" s="198"/>
      <c r="T104" s="200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79</v>
      </c>
      <c r="AT104" s="202" t="s">
        <v>71</v>
      </c>
      <c r="AU104" s="202" t="s">
        <v>79</v>
      </c>
      <c r="AY104" s="201" t="s">
        <v>143</v>
      </c>
      <c r="BK104" s="203">
        <f>SUM(BK105:BK106)</f>
        <v>0</v>
      </c>
    </row>
    <row r="105" s="2" customFormat="1" ht="16.5" customHeight="1">
      <c r="A105" s="40"/>
      <c r="B105" s="41"/>
      <c r="C105" s="206" t="s">
        <v>174</v>
      </c>
      <c r="D105" s="206" t="s">
        <v>145</v>
      </c>
      <c r="E105" s="207" t="s">
        <v>1526</v>
      </c>
      <c r="F105" s="208" t="s">
        <v>1527</v>
      </c>
      <c r="G105" s="209" t="s">
        <v>188</v>
      </c>
      <c r="H105" s="210">
        <v>3.2000000000000002</v>
      </c>
      <c r="I105" s="211"/>
      <c r="J105" s="212">
        <f>ROUND(I105*H105,2)</f>
        <v>0</v>
      </c>
      <c r="K105" s="208" t="s">
        <v>1399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150</v>
      </c>
      <c r="AT105" s="217" t="s">
        <v>145</v>
      </c>
      <c r="AU105" s="217" t="s">
        <v>81</v>
      </c>
      <c r="AY105" s="19" t="s">
        <v>143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150</v>
      </c>
      <c r="BM105" s="217" t="s">
        <v>206</v>
      </c>
    </row>
    <row r="106" s="2" customFormat="1" ht="16.5" customHeight="1">
      <c r="A106" s="40"/>
      <c r="B106" s="41"/>
      <c r="C106" s="246" t="s">
        <v>180</v>
      </c>
      <c r="D106" s="246" t="s">
        <v>311</v>
      </c>
      <c r="E106" s="247" t="s">
        <v>1528</v>
      </c>
      <c r="F106" s="248" t="s">
        <v>1529</v>
      </c>
      <c r="G106" s="249" t="s">
        <v>292</v>
      </c>
      <c r="H106" s="250">
        <v>6.4000000000000004</v>
      </c>
      <c r="I106" s="251"/>
      <c r="J106" s="252">
        <f>ROUND(I106*H106,2)</f>
        <v>0</v>
      </c>
      <c r="K106" s="248" t="s">
        <v>1399</v>
      </c>
      <c r="L106" s="253"/>
      <c r="M106" s="254" t="s">
        <v>19</v>
      </c>
      <c r="N106" s="255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193</v>
      </c>
      <c r="AT106" s="217" t="s">
        <v>311</v>
      </c>
      <c r="AU106" s="217" t="s">
        <v>81</v>
      </c>
      <c r="AY106" s="19" t="s">
        <v>143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150</v>
      </c>
      <c r="BM106" s="217" t="s">
        <v>8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255</v>
      </c>
      <c r="F107" s="204" t="s">
        <v>1530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P108</f>
        <v>0</v>
      </c>
      <c r="Q107" s="198"/>
      <c r="R107" s="199">
        <f>R108</f>
        <v>0</v>
      </c>
      <c r="S107" s="198"/>
      <c r="T107" s="200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79</v>
      </c>
      <c r="AT107" s="202" t="s">
        <v>71</v>
      </c>
      <c r="AU107" s="202" t="s">
        <v>79</v>
      </c>
      <c r="AY107" s="201" t="s">
        <v>143</v>
      </c>
      <c r="BK107" s="203">
        <f>BK108</f>
        <v>0</v>
      </c>
    </row>
    <row r="108" s="2" customFormat="1" ht="16.5" customHeight="1">
      <c r="A108" s="40"/>
      <c r="B108" s="41"/>
      <c r="C108" s="206" t="s">
        <v>185</v>
      </c>
      <c r="D108" s="206" t="s">
        <v>145</v>
      </c>
      <c r="E108" s="207" t="s">
        <v>1531</v>
      </c>
      <c r="F108" s="208" t="s">
        <v>1532</v>
      </c>
      <c r="G108" s="209" t="s">
        <v>188</v>
      </c>
      <c r="H108" s="210">
        <v>3.2000000000000002</v>
      </c>
      <c r="I108" s="211"/>
      <c r="J108" s="212">
        <f>ROUND(I108*H108,2)</f>
        <v>0</v>
      </c>
      <c r="K108" s="208" t="s">
        <v>1399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150</v>
      </c>
      <c r="AT108" s="217" t="s">
        <v>145</v>
      </c>
      <c r="AU108" s="217" t="s">
        <v>81</v>
      </c>
      <c r="AY108" s="19" t="s">
        <v>143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150</v>
      </c>
      <c r="BM108" s="217" t="s">
        <v>228</v>
      </c>
    </row>
    <row r="109" s="12" customFormat="1" ht="25.92" customHeight="1">
      <c r="A109" s="12"/>
      <c r="B109" s="190"/>
      <c r="C109" s="191"/>
      <c r="D109" s="192" t="s">
        <v>71</v>
      </c>
      <c r="E109" s="193" t="s">
        <v>774</v>
      </c>
      <c r="F109" s="193" t="s">
        <v>775</v>
      </c>
      <c r="G109" s="191"/>
      <c r="H109" s="191"/>
      <c r="I109" s="194"/>
      <c r="J109" s="195">
        <f>BK109</f>
        <v>0</v>
      </c>
      <c r="K109" s="191"/>
      <c r="L109" s="196"/>
      <c r="M109" s="197"/>
      <c r="N109" s="198"/>
      <c r="O109" s="198"/>
      <c r="P109" s="199">
        <f>P110+P117+P121+P127+P129+P154+P158</f>
        <v>0</v>
      </c>
      <c r="Q109" s="198"/>
      <c r="R109" s="199">
        <f>R110+R117+R121+R127+R129+R154+R158</f>
        <v>0</v>
      </c>
      <c r="S109" s="198"/>
      <c r="T109" s="200">
        <f>T110+T117+T121+T127+T129+T154+T158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81</v>
      </c>
      <c r="AT109" s="202" t="s">
        <v>71</v>
      </c>
      <c r="AU109" s="202" t="s">
        <v>72</v>
      </c>
      <c r="AY109" s="201" t="s">
        <v>143</v>
      </c>
      <c r="BK109" s="203">
        <f>BK110+BK117+BK121+BK127+BK129+BK154+BK158</f>
        <v>0</v>
      </c>
    </row>
    <row r="110" s="12" customFormat="1" ht="22.8" customHeight="1">
      <c r="A110" s="12"/>
      <c r="B110" s="190"/>
      <c r="C110" s="191"/>
      <c r="D110" s="192" t="s">
        <v>71</v>
      </c>
      <c r="E110" s="204" t="s">
        <v>1395</v>
      </c>
      <c r="F110" s="204" t="s">
        <v>1396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SUM(P111:P116)</f>
        <v>0</v>
      </c>
      <c r="Q110" s="198"/>
      <c r="R110" s="199">
        <f>SUM(R111:R116)</f>
        <v>0</v>
      </c>
      <c r="S110" s="198"/>
      <c r="T110" s="200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81</v>
      </c>
      <c r="AT110" s="202" t="s">
        <v>71</v>
      </c>
      <c r="AU110" s="202" t="s">
        <v>79</v>
      </c>
      <c r="AY110" s="201" t="s">
        <v>143</v>
      </c>
      <c r="BK110" s="203">
        <f>SUM(BK111:BK116)</f>
        <v>0</v>
      </c>
    </row>
    <row r="111" s="2" customFormat="1" ht="16.5" customHeight="1">
      <c r="A111" s="40"/>
      <c r="B111" s="41"/>
      <c r="C111" s="206" t="s">
        <v>193</v>
      </c>
      <c r="D111" s="206" t="s">
        <v>145</v>
      </c>
      <c r="E111" s="207" t="s">
        <v>1533</v>
      </c>
      <c r="F111" s="208" t="s">
        <v>1534</v>
      </c>
      <c r="G111" s="209" t="s">
        <v>148</v>
      </c>
      <c r="H111" s="210">
        <v>29.797999999999998</v>
      </c>
      <c r="I111" s="211"/>
      <c r="J111" s="212">
        <f>ROUND(I111*H111,2)</f>
        <v>0</v>
      </c>
      <c r="K111" s="208" t="s">
        <v>1399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239</v>
      </c>
      <c r="AT111" s="217" t="s">
        <v>145</v>
      </c>
      <c r="AU111" s="217" t="s">
        <v>81</v>
      </c>
      <c r="AY111" s="19" t="s">
        <v>143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239</v>
      </c>
      <c r="BM111" s="217" t="s">
        <v>239</v>
      </c>
    </row>
    <row r="112" s="2" customFormat="1" ht="16.5" customHeight="1">
      <c r="A112" s="40"/>
      <c r="B112" s="41"/>
      <c r="C112" s="246" t="s">
        <v>200</v>
      </c>
      <c r="D112" s="246" t="s">
        <v>311</v>
      </c>
      <c r="E112" s="247" t="s">
        <v>1535</v>
      </c>
      <c r="F112" s="248" t="s">
        <v>1536</v>
      </c>
      <c r="G112" s="249" t="s">
        <v>148</v>
      </c>
      <c r="H112" s="250">
        <v>36.588999999999999</v>
      </c>
      <c r="I112" s="251"/>
      <c r="J112" s="252">
        <f>ROUND(I112*H112,2)</f>
        <v>0</v>
      </c>
      <c r="K112" s="248" t="s">
        <v>1399</v>
      </c>
      <c r="L112" s="253"/>
      <c r="M112" s="254" t="s">
        <v>19</v>
      </c>
      <c r="N112" s="255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349</v>
      </c>
      <c r="AT112" s="217" t="s">
        <v>311</v>
      </c>
      <c r="AU112" s="217" t="s">
        <v>81</v>
      </c>
      <c r="AY112" s="19" t="s">
        <v>143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239</v>
      </c>
      <c r="BM112" s="217" t="s">
        <v>249</v>
      </c>
    </row>
    <row r="113" s="2" customFormat="1" ht="16.5" customHeight="1">
      <c r="A113" s="40"/>
      <c r="B113" s="41"/>
      <c r="C113" s="246" t="s">
        <v>206</v>
      </c>
      <c r="D113" s="246" t="s">
        <v>311</v>
      </c>
      <c r="E113" s="247" t="s">
        <v>1537</v>
      </c>
      <c r="F113" s="248" t="s">
        <v>1538</v>
      </c>
      <c r="G113" s="249" t="s">
        <v>148</v>
      </c>
      <c r="H113" s="250">
        <v>0.26300000000000001</v>
      </c>
      <c r="I113" s="251"/>
      <c r="J113" s="252">
        <f>ROUND(I113*H113,2)</f>
        <v>0</v>
      </c>
      <c r="K113" s="248" t="s">
        <v>1399</v>
      </c>
      <c r="L113" s="253"/>
      <c r="M113" s="254" t="s">
        <v>19</v>
      </c>
      <c r="N113" s="255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349</v>
      </c>
      <c r="AT113" s="217" t="s">
        <v>311</v>
      </c>
      <c r="AU113" s="217" t="s">
        <v>81</v>
      </c>
      <c r="AY113" s="19" t="s">
        <v>143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239</v>
      </c>
      <c r="BM113" s="217" t="s">
        <v>262</v>
      </c>
    </row>
    <row r="114" s="2" customFormat="1" ht="16.5" customHeight="1">
      <c r="A114" s="40"/>
      <c r="B114" s="41"/>
      <c r="C114" s="206" t="s">
        <v>213</v>
      </c>
      <c r="D114" s="206" t="s">
        <v>145</v>
      </c>
      <c r="E114" s="207" t="s">
        <v>1533</v>
      </c>
      <c r="F114" s="208" t="s">
        <v>1534</v>
      </c>
      <c r="G114" s="209" t="s">
        <v>148</v>
      </c>
      <c r="H114" s="210">
        <v>6.3300000000000001</v>
      </c>
      <c r="I114" s="211"/>
      <c r="J114" s="212">
        <f>ROUND(I114*H114,2)</f>
        <v>0</v>
      </c>
      <c r="K114" s="208" t="s">
        <v>1399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239</v>
      </c>
      <c r="AT114" s="217" t="s">
        <v>145</v>
      </c>
      <c r="AU114" s="217" t="s">
        <v>81</v>
      </c>
      <c r="AY114" s="19" t="s">
        <v>143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239</v>
      </c>
      <c r="BM114" s="217" t="s">
        <v>278</v>
      </c>
    </row>
    <row r="115" s="2" customFormat="1" ht="16.5" customHeight="1">
      <c r="A115" s="40"/>
      <c r="B115" s="41"/>
      <c r="C115" s="206" t="s">
        <v>8</v>
      </c>
      <c r="D115" s="206" t="s">
        <v>145</v>
      </c>
      <c r="E115" s="207" t="s">
        <v>1539</v>
      </c>
      <c r="F115" s="208" t="s">
        <v>1540</v>
      </c>
      <c r="G115" s="209" t="s">
        <v>148</v>
      </c>
      <c r="H115" s="210">
        <v>4.2199999999999998</v>
      </c>
      <c r="I115" s="211"/>
      <c r="J115" s="212">
        <f>ROUND(I115*H115,2)</f>
        <v>0</v>
      </c>
      <c r="K115" s="208" t="s">
        <v>1399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239</v>
      </c>
      <c r="AT115" s="217" t="s">
        <v>145</v>
      </c>
      <c r="AU115" s="217" t="s">
        <v>81</v>
      </c>
      <c r="AY115" s="19" t="s">
        <v>143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239</v>
      </c>
      <c r="BM115" s="217" t="s">
        <v>289</v>
      </c>
    </row>
    <row r="116" s="2" customFormat="1" ht="16.5" customHeight="1">
      <c r="A116" s="40"/>
      <c r="B116" s="41"/>
      <c r="C116" s="206" t="s">
        <v>223</v>
      </c>
      <c r="D116" s="206" t="s">
        <v>145</v>
      </c>
      <c r="E116" s="207" t="s">
        <v>1406</v>
      </c>
      <c r="F116" s="208" t="s">
        <v>1407</v>
      </c>
      <c r="G116" s="209" t="s">
        <v>1408</v>
      </c>
      <c r="H116" s="276"/>
      <c r="I116" s="211"/>
      <c r="J116" s="212">
        <f>ROUND(I116*H116,2)</f>
        <v>0</v>
      </c>
      <c r="K116" s="208" t="s">
        <v>1399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239</v>
      </c>
      <c r="AT116" s="217" t="s">
        <v>145</v>
      </c>
      <c r="AU116" s="217" t="s">
        <v>81</v>
      </c>
      <c r="AY116" s="19" t="s">
        <v>143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239</v>
      </c>
      <c r="BM116" s="217" t="s">
        <v>304</v>
      </c>
    </row>
    <row r="117" s="12" customFormat="1" ht="22.8" customHeight="1">
      <c r="A117" s="12"/>
      <c r="B117" s="190"/>
      <c r="C117" s="191"/>
      <c r="D117" s="192" t="s">
        <v>71</v>
      </c>
      <c r="E117" s="204" t="s">
        <v>784</v>
      </c>
      <c r="F117" s="204" t="s">
        <v>785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SUM(P118:P120)</f>
        <v>0</v>
      </c>
      <c r="Q117" s="198"/>
      <c r="R117" s="199">
        <f>SUM(R118:R120)</f>
        <v>0</v>
      </c>
      <c r="S117" s="198"/>
      <c r="T117" s="200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81</v>
      </c>
      <c r="AT117" s="202" t="s">
        <v>71</v>
      </c>
      <c r="AU117" s="202" t="s">
        <v>79</v>
      </c>
      <c r="AY117" s="201" t="s">
        <v>143</v>
      </c>
      <c r="BK117" s="203">
        <f>SUM(BK118:BK120)</f>
        <v>0</v>
      </c>
    </row>
    <row r="118" s="2" customFormat="1" ht="21.75" customHeight="1">
      <c r="A118" s="40"/>
      <c r="B118" s="41"/>
      <c r="C118" s="206" t="s">
        <v>228</v>
      </c>
      <c r="D118" s="206" t="s">
        <v>145</v>
      </c>
      <c r="E118" s="207" t="s">
        <v>1541</v>
      </c>
      <c r="F118" s="208" t="s">
        <v>1542</v>
      </c>
      <c r="G118" s="209" t="s">
        <v>170</v>
      </c>
      <c r="H118" s="210">
        <v>4.5</v>
      </c>
      <c r="I118" s="211"/>
      <c r="J118" s="212">
        <f>ROUND(I118*H118,2)</f>
        <v>0</v>
      </c>
      <c r="K118" s="208" t="s">
        <v>1399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239</v>
      </c>
      <c r="AT118" s="217" t="s">
        <v>145</v>
      </c>
      <c r="AU118" s="217" t="s">
        <v>81</v>
      </c>
      <c r="AY118" s="19" t="s">
        <v>143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239</v>
      </c>
      <c r="BM118" s="217" t="s">
        <v>316</v>
      </c>
    </row>
    <row r="119" s="2" customFormat="1" ht="21.75" customHeight="1">
      <c r="A119" s="40"/>
      <c r="B119" s="41"/>
      <c r="C119" s="206" t="s">
        <v>233</v>
      </c>
      <c r="D119" s="206" t="s">
        <v>145</v>
      </c>
      <c r="E119" s="207" t="s">
        <v>1543</v>
      </c>
      <c r="F119" s="208" t="s">
        <v>1544</v>
      </c>
      <c r="G119" s="209" t="s">
        <v>148</v>
      </c>
      <c r="H119" s="210">
        <v>31.006</v>
      </c>
      <c r="I119" s="211"/>
      <c r="J119" s="212">
        <f>ROUND(I119*H119,2)</f>
        <v>0</v>
      </c>
      <c r="K119" s="208" t="s">
        <v>1399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239</v>
      </c>
      <c r="AT119" s="217" t="s">
        <v>145</v>
      </c>
      <c r="AU119" s="217" t="s">
        <v>81</v>
      </c>
      <c r="AY119" s="19" t="s">
        <v>143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239</v>
      </c>
      <c r="BM119" s="217" t="s">
        <v>335</v>
      </c>
    </row>
    <row r="120" s="2" customFormat="1" ht="16.5" customHeight="1">
      <c r="A120" s="40"/>
      <c r="B120" s="41"/>
      <c r="C120" s="206" t="s">
        <v>239</v>
      </c>
      <c r="D120" s="206" t="s">
        <v>145</v>
      </c>
      <c r="E120" s="207" t="s">
        <v>1545</v>
      </c>
      <c r="F120" s="208" t="s">
        <v>1546</v>
      </c>
      <c r="G120" s="209" t="s">
        <v>1408</v>
      </c>
      <c r="H120" s="276"/>
      <c r="I120" s="211"/>
      <c r="J120" s="212">
        <f>ROUND(I120*H120,2)</f>
        <v>0</v>
      </c>
      <c r="K120" s="208" t="s">
        <v>1399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239</v>
      </c>
      <c r="AT120" s="217" t="s">
        <v>145</v>
      </c>
      <c r="AU120" s="217" t="s">
        <v>81</v>
      </c>
      <c r="AY120" s="19" t="s">
        <v>143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239</v>
      </c>
      <c r="BM120" s="217" t="s">
        <v>349</v>
      </c>
    </row>
    <row r="121" s="12" customFormat="1" ht="22.8" customHeight="1">
      <c r="A121" s="12"/>
      <c r="B121" s="190"/>
      <c r="C121" s="191"/>
      <c r="D121" s="192" t="s">
        <v>71</v>
      </c>
      <c r="E121" s="204" t="s">
        <v>728</v>
      </c>
      <c r="F121" s="204" t="s">
        <v>1547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SUM(P122:P126)</f>
        <v>0</v>
      </c>
      <c r="Q121" s="198"/>
      <c r="R121" s="199">
        <f>SUM(R122:R126)</f>
        <v>0</v>
      </c>
      <c r="S121" s="198"/>
      <c r="T121" s="200">
        <f>SUM(T122:T126)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79</v>
      </c>
      <c r="AT121" s="202" t="s">
        <v>71</v>
      </c>
      <c r="AU121" s="202" t="s">
        <v>79</v>
      </c>
      <c r="AY121" s="201" t="s">
        <v>143</v>
      </c>
      <c r="BK121" s="203">
        <f>SUM(BK122:BK126)</f>
        <v>0</v>
      </c>
    </row>
    <row r="122" s="2" customFormat="1" ht="16.5" customHeight="1">
      <c r="A122" s="40"/>
      <c r="B122" s="41"/>
      <c r="C122" s="206" t="s">
        <v>244</v>
      </c>
      <c r="D122" s="206" t="s">
        <v>145</v>
      </c>
      <c r="E122" s="207" t="s">
        <v>1548</v>
      </c>
      <c r="F122" s="208" t="s">
        <v>1549</v>
      </c>
      <c r="G122" s="209" t="s">
        <v>1550</v>
      </c>
      <c r="H122" s="210">
        <v>1</v>
      </c>
      <c r="I122" s="211"/>
      <c r="J122" s="212">
        <f>ROUND(I122*H122,2)</f>
        <v>0</v>
      </c>
      <c r="K122" s="208" t="s">
        <v>1399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150</v>
      </c>
      <c r="AT122" s="217" t="s">
        <v>145</v>
      </c>
      <c r="AU122" s="217" t="s">
        <v>81</v>
      </c>
      <c r="AY122" s="19" t="s">
        <v>143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150</v>
      </c>
      <c r="BM122" s="217" t="s">
        <v>362</v>
      </c>
    </row>
    <row r="123" s="2" customFormat="1" ht="16.5" customHeight="1">
      <c r="A123" s="40"/>
      <c r="B123" s="41"/>
      <c r="C123" s="206" t="s">
        <v>249</v>
      </c>
      <c r="D123" s="206" t="s">
        <v>145</v>
      </c>
      <c r="E123" s="207" t="s">
        <v>1551</v>
      </c>
      <c r="F123" s="208" t="s">
        <v>1552</v>
      </c>
      <c r="G123" s="209" t="s">
        <v>1550</v>
      </c>
      <c r="H123" s="210">
        <v>16</v>
      </c>
      <c r="I123" s="211"/>
      <c r="J123" s="212">
        <f>ROUND(I123*H123,2)</f>
        <v>0</v>
      </c>
      <c r="K123" s="208" t="s">
        <v>1399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150</v>
      </c>
      <c r="AT123" s="217" t="s">
        <v>145</v>
      </c>
      <c r="AU123" s="217" t="s">
        <v>81</v>
      </c>
      <c r="AY123" s="19" t="s">
        <v>143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150</v>
      </c>
      <c r="BM123" s="217" t="s">
        <v>376</v>
      </c>
    </row>
    <row r="124" s="2" customFormat="1" ht="16.5" customHeight="1">
      <c r="A124" s="40"/>
      <c r="B124" s="41"/>
      <c r="C124" s="246" t="s">
        <v>255</v>
      </c>
      <c r="D124" s="246" t="s">
        <v>311</v>
      </c>
      <c r="E124" s="247" t="s">
        <v>1553</v>
      </c>
      <c r="F124" s="248" t="s">
        <v>1554</v>
      </c>
      <c r="G124" s="249" t="s">
        <v>880</v>
      </c>
      <c r="H124" s="250">
        <v>4</v>
      </c>
      <c r="I124" s="251"/>
      <c r="J124" s="252">
        <f>ROUND(I124*H124,2)</f>
        <v>0</v>
      </c>
      <c r="K124" s="248" t="s">
        <v>19</v>
      </c>
      <c r="L124" s="253"/>
      <c r="M124" s="254" t="s">
        <v>19</v>
      </c>
      <c r="N124" s="255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193</v>
      </c>
      <c r="AT124" s="217" t="s">
        <v>311</v>
      </c>
      <c r="AU124" s="217" t="s">
        <v>81</v>
      </c>
      <c r="AY124" s="19" t="s">
        <v>143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150</v>
      </c>
      <c r="BM124" s="217" t="s">
        <v>393</v>
      </c>
    </row>
    <row r="125" s="2" customFormat="1" ht="16.5" customHeight="1">
      <c r="A125" s="40"/>
      <c r="B125" s="41"/>
      <c r="C125" s="246" t="s">
        <v>262</v>
      </c>
      <c r="D125" s="246" t="s">
        <v>311</v>
      </c>
      <c r="E125" s="247" t="s">
        <v>1555</v>
      </c>
      <c r="F125" s="248" t="s">
        <v>1556</v>
      </c>
      <c r="G125" s="249" t="s">
        <v>170</v>
      </c>
      <c r="H125" s="250">
        <v>64</v>
      </c>
      <c r="I125" s="251"/>
      <c r="J125" s="252">
        <f>ROUND(I125*H125,2)</f>
        <v>0</v>
      </c>
      <c r="K125" s="248" t="s">
        <v>19</v>
      </c>
      <c r="L125" s="253"/>
      <c r="M125" s="254" t="s">
        <v>19</v>
      </c>
      <c r="N125" s="255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193</v>
      </c>
      <c r="AT125" s="217" t="s">
        <v>311</v>
      </c>
      <c r="AU125" s="217" t="s">
        <v>81</v>
      </c>
      <c r="AY125" s="19" t="s">
        <v>143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150</v>
      </c>
      <c r="BM125" s="217" t="s">
        <v>409</v>
      </c>
    </row>
    <row r="126" s="2" customFormat="1" ht="16.5" customHeight="1">
      <c r="A126" s="40"/>
      <c r="B126" s="41"/>
      <c r="C126" s="246" t="s">
        <v>7</v>
      </c>
      <c r="D126" s="246" t="s">
        <v>311</v>
      </c>
      <c r="E126" s="247" t="s">
        <v>1557</v>
      </c>
      <c r="F126" s="248" t="s">
        <v>1558</v>
      </c>
      <c r="G126" s="249" t="s">
        <v>170</v>
      </c>
      <c r="H126" s="250">
        <v>32</v>
      </c>
      <c r="I126" s="251"/>
      <c r="J126" s="252">
        <f>ROUND(I126*H126,2)</f>
        <v>0</v>
      </c>
      <c r="K126" s="248" t="s">
        <v>19</v>
      </c>
      <c r="L126" s="253"/>
      <c r="M126" s="254" t="s">
        <v>19</v>
      </c>
      <c r="N126" s="255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193</v>
      </c>
      <c r="AT126" s="217" t="s">
        <v>311</v>
      </c>
      <c r="AU126" s="217" t="s">
        <v>81</v>
      </c>
      <c r="AY126" s="19" t="s">
        <v>143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150</v>
      </c>
      <c r="BM126" s="217" t="s">
        <v>427</v>
      </c>
    </row>
    <row r="127" s="12" customFormat="1" ht="22.8" customHeight="1">
      <c r="A127" s="12"/>
      <c r="B127" s="190"/>
      <c r="C127" s="191"/>
      <c r="D127" s="192" t="s">
        <v>71</v>
      </c>
      <c r="E127" s="204" t="s">
        <v>1559</v>
      </c>
      <c r="F127" s="204" t="s">
        <v>768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P128</f>
        <v>0</v>
      </c>
      <c r="Q127" s="198"/>
      <c r="R127" s="199">
        <f>R128</f>
        <v>0</v>
      </c>
      <c r="S127" s="198"/>
      <c r="T127" s="20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79</v>
      </c>
      <c r="AT127" s="202" t="s">
        <v>71</v>
      </c>
      <c r="AU127" s="202" t="s">
        <v>79</v>
      </c>
      <c r="AY127" s="201" t="s">
        <v>143</v>
      </c>
      <c r="BK127" s="203">
        <f>BK128</f>
        <v>0</v>
      </c>
    </row>
    <row r="128" s="2" customFormat="1" ht="16.5" customHeight="1">
      <c r="A128" s="40"/>
      <c r="B128" s="41"/>
      <c r="C128" s="206" t="s">
        <v>278</v>
      </c>
      <c r="D128" s="206" t="s">
        <v>145</v>
      </c>
      <c r="E128" s="207" t="s">
        <v>1560</v>
      </c>
      <c r="F128" s="208" t="s">
        <v>1561</v>
      </c>
      <c r="G128" s="209" t="s">
        <v>292</v>
      </c>
      <c r="H128" s="210">
        <v>6.4000000000000004</v>
      </c>
      <c r="I128" s="211"/>
      <c r="J128" s="212">
        <f>ROUND(I128*H128,2)</f>
        <v>0</v>
      </c>
      <c r="K128" s="208" t="s">
        <v>1399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150</v>
      </c>
      <c r="AT128" s="217" t="s">
        <v>145</v>
      </c>
      <c r="AU128" s="217" t="s">
        <v>81</v>
      </c>
      <c r="AY128" s="19" t="s">
        <v>143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150</v>
      </c>
      <c r="BM128" s="217" t="s">
        <v>440</v>
      </c>
    </row>
    <row r="129" s="12" customFormat="1" ht="22.8" customHeight="1">
      <c r="A129" s="12"/>
      <c r="B129" s="190"/>
      <c r="C129" s="191"/>
      <c r="D129" s="192" t="s">
        <v>71</v>
      </c>
      <c r="E129" s="204" t="s">
        <v>1412</v>
      </c>
      <c r="F129" s="204" t="s">
        <v>996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SUM(P130:P153)</f>
        <v>0</v>
      </c>
      <c r="Q129" s="198"/>
      <c r="R129" s="199">
        <f>SUM(R130:R153)</f>
        <v>0</v>
      </c>
      <c r="S129" s="198"/>
      <c r="T129" s="200">
        <f>SUM(T130:T153)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79</v>
      </c>
      <c r="AT129" s="202" t="s">
        <v>71</v>
      </c>
      <c r="AU129" s="202" t="s">
        <v>79</v>
      </c>
      <c r="AY129" s="201" t="s">
        <v>143</v>
      </c>
      <c r="BK129" s="203">
        <f>SUM(BK130:BK153)</f>
        <v>0</v>
      </c>
    </row>
    <row r="130" s="2" customFormat="1" ht="66.75" customHeight="1">
      <c r="A130" s="40"/>
      <c r="B130" s="41"/>
      <c r="C130" s="206" t="s">
        <v>284</v>
      </c>
      <c r="D130" s="206" t="s">
        <v>145</v>
      </c>
      <c r="E130" s="207" t="s">
        <v>1562</v>
      </c>
      <c r="F130" s="208" t="s">
        <v>1563</v>
      </c>
      <c r="G130" s="209" t="s">
        <v>170</v>
      </c>
      <c r="H130" s="210">
        <v>2</v>
      </c>
      <c r="I130" s="211"/>
      <c r="J130" s="212">
        <f>ROUND(I130*H130,2)</f>
        <v>0</v>
      </c>
      <c r="K130" s="208" t="s">
        <v>1399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564</v>
      </c>
      <c r="AT130" s="217" t="s">
        <v>145</v>
      </c>
      <c r="AU130" s="217" t="s">
        <v>81</v>
      </c>
      <c r="AY130" s="19" t="s">
        <v>143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564</v>
      </c>
      <c r="BM130" s="217" t="s">
        <v>452</v>
      </c>
    </row>
    <row r="131" s="2" customFormat="1" ht="16.5" customHeight="1">
      <c r="A131" s="40"/>
      <c r="B131" s="41"/>
      <c r="C131" s="206" t="s">
        <v>289</v>
      </c>
      <c r="D131" s="206" t="s">
        <v>145</v>
      </c>
      <c r="E131" s="207" t="s">
        <v>1564</v>
      </c>
      <c r="F131" s="208" t="s">
        <v>1565</v>
      </c>
      <c r="G131" s="209" t="s">
        <v>170</v>
      </c>
      <c r="H131" s="210">
        <v>54</v>
      </c>
      <c r="I131" s="211"/>
      <c r="J131" s="212">
        <f>ROUND(I131*H131,2)</f>
        <v>0</v>
      </c>
      <c r="K131" s="208" t="s">
        <v>1399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564</v>
      </c>
      <c r="AT131" s="217" t="s">
        <v>145</v>
      </c>
      <c r="AU131" s="217" t="s">
        <v>81</v>
      </c>
      <c r="AY131" s="19" t="s">
        <v>143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564</v>
      </c>
      <c r="BM131" s="217" t="s">
        <v>463</v>
      </c>
    </row>
    <row r="132" s="2" customFormat="1" ht="16.5" customHeight="1">
      <c r="A132" s="40"/>
      <c r="B132" s="41"/>
      <c r="C132" s="246" t="s">
        <v>296</v>
      </c>
      <c r="D132" s="246" t="s">
        <v>311</v>
      </c>
      <c r="E132" s="247" t="s">
        <v>1566</v>
      </c>
      <c r="F132" s="248" t="s">
        <v>1567</v>
      </c>
      <c r="G132" s="249" t="s">
        <v>170</v>
      </c>
      <c r="H132" s="250">
        <v>59.399999999999999</v>
      </c>
      <c r="I132" s="251"/>
      <c r="J132" s="252">
        <f>ROUND(I132*H132,2)</f>
        <v>0</v>
      </c>
      <c r="K132" s="248" t="s">
        <v>1399</v>
      </c>
      <c r="L132" s="253"/>
      <c r="M132" s="254" t="s">
        <v>19</v>
      </c>
      <c r="N132" s="255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1419</v>
      </c>
      <c r="AT132" s="217" t="s">
        <v>311</v>
      </c>
      <c r="AU132" s="217" t="s">
        <v>81</v>
      </c>
      <c r="AY132" s="19" t="s">
        <v>143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564</v>
      </c>
      <c r="BM132" s="217" t="s">
        <v>474</v>
      </c>
    </row>
    <row r="133" s="2" customFormat="1" ht="16.5" customHeight="1">
      <c r="A133" s="40"/>
      <c r="B133" s="41"/>
      <c r="C133" s="206" t="s">
        <v>304</v>
      </c>
      <c r="D133" s="206" t="s">
        <v>145</v>
      </c>
      <c r="E133" s="207" t="s">
        <v>1568</v>
      </c>
      <c r="F133" s="208" t="s">
        <v>1569</v>
      </c>
      <c r="G133" s="209" t="s">
        <v>170</v>
      </c>
      <c r="H133" s="210">
        <v>1</v>
      </c>
      <c r="I133" s="211"/>
      <c r="J133" s="212">
        <f>ROUND(I133*H133,2)</f>
        <v>0</v>
      </c>
      <c r="K133" s="208" t="s">
        <v>1399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564</v>
      </c>
      <c r="AT133" s="217" t="s">
        <v>145</v>
      </c>
      <c r="AU133" s="217" t="s">
        <v>81</v>
      </c>
      <c r="AY133" s="19" t="s">
        <v>143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564</v>
      </c>
      <c r="BM133" s="217" t="s">
        <v>486</v>
      </c>
    </row>
    <row r="134" s="2" customFormat="1" ht="16.5" customHeight="1">
      <c r="A134" s="40"/>
      <c r="B134" s="41"/>
      <c r="C134" s="246" t="s">
        <v>310</v>
      </c>
      <c r="D134" s="246" t="s">
        <v>311</v>
      </c>
      <c r="E134" s="247" t="s">
        <v>1570</v>
      </c>
      <c r="F134" s="248" t="s">
        <v>1571</v>
      </c>
      <c r="G134" s="249" t="s">
        <v>170</v>
      </c>
      <c r="H134" s="250">
        <v>1.1000000000000001</v>
      </c>
      <c r="I134" s="251"/>
      <c r="J134" s="252">
        <f>ROUND(I134*H134,2)</f>
        <v>0</v>
      </c>
      <c r="K134" s="248" t="s">
        <v>1399</v>
      </c>
      <c r="L134" s="253"/>
      <c r="M134" s="254" t="s">
        <v>19</v>
      </c>
      <c r="N134" s="255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1419</v>
      </c>
      <c r="AT134" s="217" t="s">
        <v>311</v>
      </c>
      <c r="AU134" s="217" t="s">
        <v>81</v>
      </c>
      <c r="AY134" s="19" t="s">
        <v>143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564</v>
      </c>
      <c r="BM134" s="217" t="s">
        <v>503</v>
      </c>
    </row>
    <row r="135" s="2" customFormat="1" ht="16.5" customHeight="1">
      <c r="A135" s="40"/>
      <c r="B135" s="41"/>
      <c r="C135" s="206" t="s">
        <v>316</v>
      </c>
      <c r="D135" s="206" t="s">
        <v>145</v>
      </c>
      <c r="E135" s="207" t="s">
        <v>1572</v>
      </c>
      <c r="F135" s="208" t="s">
        <v>1573</v>
      </c>
      <c r="G135" s="209" t="s">
        <v>489</v>
      </c>
      <c r="H135" s="210">
        <v>10</v>
      </c>
      <c r="I135" s="211"/>
      <c r="J135" s="212">
        <f>ROUND(I135*H135,2)</f>
        <v>0</v>
      </c>
      <c r="K135" s="208" t="s">
        <v>1399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564</v>
      </c>
      <c r="AT135" s="217" t="s">
        <v>145</v>
      </c>
      <c r="AU135" s="217" t="s">
        <v>81</v>
      </c>
      <c r="AY135" s="19" t="s">
        <v>143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564</v>
      </c>
      <c r="BM135" s="217" t="s">
        <v>516</v>
      </c>
    </row>
    <row r="136" s="2" customFormat="1" ht="16.5" customHeight="1">
      <c r="A136" s="40"/>
      <c r="B136" s="41"/>
      <c r="C136" s="246" t="s">
        <v>323</v>
      </c>
      <c r="D136" s="246" t="s">
        <v>311</v>
      </c>
      <c r="E136" s="247" t="s">
        <v>1574</v>
      </c>
      <c r="F136" s="248" t="s">
        <v>1575</v>
      </c>
      <c r="G136" s="249" t="s">
        <v>489</v>
      </c>
      <c r="H136" s="250">
        <v>8</v>
      </c>
      <c r="I136" s="251"/>
      <c r="J136" s="252">
        <f>ROUND(I136*H136,2)</f>
        <v>0</v>
      </c>
      <c r="K136" s="248" t="s">
        <v>1399</v>
      </c>
      <c r="L136" s="253"/>
      <c r="M136" s="254" t="s">
        <v>19</v>
      </c>
      <c r="N136" s="255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1419</v>
      </c>
      <c r="AT136" s="217" t="s">
        <v>311</v>
      </c>
      <c r="AU136" s="217" t="s">
        <v>81</v>
      </c>
      <c r="AY136" s="19" t="s">
        <v>143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564</v>
      </c>
      <c r="BM136" s="217" t="s">
        <v>528</v>
      </c>
    </row>
    <row r="137" s="2" customFormat="1" ht="16.5" customHeight="1">
      <c r="A137" s="40"/>
      <c r="B137" s="41"/>
      <c r="C137" s="246" t="s">
        <v>335</v>
      </c>
      <c r="D137" s="246" t="s">
        <v>311</v>
      </c>
      <c r="E137" s="247" t="s">
        <v>1576</v>
      </c>
      <c r="F137" s="248" t="s">
        <v>1577</v>
      </c>
      <c r="G137" s="249" t="s">
        <v>489</v>
      </c>
      <c r="H137" s="250">
        <v>2</v>
      </c>
      <c r="I137" s="251"/>
      <c r="J137" s="252">
        <f>ROUND(I137*H137,2)</f>
        <v>0</v>
      </c>
      <c r="K137" s="248" t="s">
        <v>284</v>
      </c>
      <c r="L137" s="253"/>
      <c r="M137" s="254" t="s">
        <v>19</v>
      </c>
      <c r="N137" s="255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1419</v>
      </c>
      <c r="AT137" s="217" t="s">
        <v>311</v>
      </c>
      <c r="AU137" s="217" t="s">
        <v>81</v>
      </c>
      <c r="AY137" s="19" t="s">
        <v>143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564</v>
      </c>
      <c r="BM137" s="217" t="s">
        <v>540</v>
      </c>
    </row>
    <row r="138" s="2" customFormat="1" ht="16.5" customHeight="1">
      <c r="A138" s="40"/>
      <c r="B138" s="41"/>
      <c r="C138" s="206" t="s">
        <v>344</v>
      </c>
      <c r="D138" s="206" t="s">
        <v>145</v>
      </c>
      <c r="E138" s="207" t="s">
        <v>1578</v>
      </c>
      <c r="F138" s="208" t="s">
        <v>1579</v>
      </c>
      <c r="G138" s="209" t="s">
        <v>489</v>
      </c>
      <c r="H138" s="210">
        <v>2</v>
      </c>
      <c r="I138" s="211"/>
      <c r="J138" s="212">
        <f>ROUND(I138*H138,2)</f>
        <v>0</v>
      </c>
      <c r="K138" s="208" t="s">
        <v>1399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564</v>
      </c>
      <c r="AT138" s="217" t="s">
        <v>145</v>
      </c>
      <c r="AU138" s="217" t="s">
        <v>81</v>
      </c>
      <c r="AY138" s="19" t="s">
        <v>143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564</v>
      </c>
      <c r="BM138" s="217" t="s">
        <v>553</v>
      </c>
    </row>
    <row r="139" s="2" customFormat="1" ht="16.5" customHeight="1">
      <c r="A139" s="40"/>
      <c r="B139" s="41"/>
      <c r="C139" s="246" t="s">
        <v>349</v>
      </c>
      <c r="D139" s="246" t="s">
        <v>311</v>
      </c>
      <c r="E139" s="247" t="s">
        <v>1580</v>
      </c>
      <c r="F139" s="248" t="s">
        <v>1581</v>
      </c>
      <c r="G139" s="249" t="s">
        <v>489</v>
      </c>
      <c r="H139" s="250">
        <v>2</v>
      </c>
      <c r="I139" s="251"/>
      <c r="J139" s="252">
        <f>ROUND(I139*H139,2)</f>
        <v>0</v>
      </c>
      <c r="K139" s="248" t="s">
        <v>19</v>
      </c>
      <c r="L139" s="253"/>
      <c r="M139" s="254" t="s">
        <v>19</v>
      </c>
      <c r="N139" s="255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1419</v>
      </c>
      <c r="AT139" s="217" t="s">
        <v>311</v>
      </c>
      <c r="AU139" s="217" t="s">
        <v>81</v>
      </c>
      <c r="AY139" s="19" t="s">
        <v>143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564</v>
      </c>
      <c r="BM139" s="217" t="s">
        <v>564</v>
      </c>
    </row>
    <row r="140" s="2" customFormat="1" ht="16.5" customHeight="1">
      <c r="A140" s="40"/>
      <c r="B140" s="41"/>
      <c r="C140" s="206" t="s">
        <v>356</v>
      </c>
      <c r="D140" s="206" t="s">
        <v>145</v>
      </c>
      <c r="E140" s="207" t="s">
        <v>1582</v>
      </c>
      <c r="F140" s="208" t="s">
        <v>1583</v>
      </c>
      <c r="G140" s="209" t="s">
        <v>170</v>
      </c>
      <c r="H140" s="210">
        <v>52</v>
      </c>
      <c r="I140" s="211"/>
      <c r="J140" s="212">
        <f>ROUND(I140*H140,2)</f>
        <v>0</v>
      </c>
      <c r="K140" s="208" t="s">
        <v>1399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564</v>
      </c>
      <c r="AT140" s="217" t="s">
        <v>145</v>
      </c>
      <c r="AU140" s="217" t="s">
        <v>81</v>
      </c>
      <c r="AY140" s="19" t="s">
        <v>143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564</v>
      </c>
      <c r="BM140" s="217" t="s">
        <v>575</v>
      </c>
    </row>
    <row r="141" s="2" customFormat="1" ht="16.5" customHeight="1">
      <c r="A141" s="40"/>
      <c r="B141" s="41"/>
      <c r="C141" s="206" t="s">
        <v>362</v>
      </c>
      <c r="D141" s="206" t="s">
        <v>145</v>
      </c>
      <c r="E141" s="207" t="s">
        <v>1584</v>
      </c>
      <c r="F141" s="208" t="s">
        <v>1585</v>
      </c>
      <c r="G141" s="209" t="s">
        <v>935</v>
      </c>
      <c r="H141" s="210">
        <v>45</v>
      </c>
      <c r="I141" s="211"/>
      <c r="J141" s="212">
        <f>ROUND(I141*H141,2)</f>
        <v>0</v>
      </c>
      <c r="K141" s="208" t="s">
        <v>1399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564</v>
      </c>
      <c r="AT141" s="217" t="s">
        <v>145</v>
      </c>
      <c r="AU141" s="217" t="s">
        <v>81</v>
      </c>
      <c r="AY141" s="19" t="s">
        <v>143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564</v>
      </c>
      <c r="BM141" s="217" t="s">
        <v>587</v>
      </c>
    </row>
    <row r="142" s="13" customFormat="1">
      <c r="A142" s="13"/>
      <c r="B142" s="224"/>
      <c r="C142" s="225"/>
      <c r="D142" s="226" t="s">
        <v>154</v>
      </c>
      <c r="E142" s="227" t="s">
        <v>19</v>
      </c>
      <c r="F142" s="228" t="s">
        <v>1586</v>
      </c>
      <c r="G142" s="225"/>
      <c r="H142" s="229">
        <v>45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154</v>
      </c>
      <c r="AU142" s="235" t="s">
        <v>81</v>
      </c>
      <c r="AV142" s="13" t="s">
        <v>81</v>
      </c>
      <c r="AW142" s="13" t="s">
        <v>33</v>
      </c>
      <c r="AX142" s="13" t="s">
        <v>72</v>
      </c>
      <c r="AY142" s="235" t="s">
        <v>143</v>
      </c>
    </row>
    <row r="143" s="15" customFormat="1">
      <c r="A143" s="15"/>
      <c r="B143" s="265"/>
      <c r="C143" s="266"/>
      <c r="D143" s="226" t="s">
        <v>154</v>
      </c>
      <c r="E143" s="267" t="s">
        <v>19</v>
      </c>
      <c r="F143" s="268" t="s">
        <v>1401</v>
      </c>
      <c r="G143" s="266"/>
      <c r="H143" s="269">
        <v>45</v>
      </c>
      <c r="I143" s="270"/>
      <c r="J143" s="266"/>
      <c r="K143" s="266"/>
      <c r="L143" s="271"/>
      <c r="M143" s="272"/>
      <c r="N143" s="273"/>
      <c r="O143" s="273"/>
      <c r="P143" s="273"/>
      <c r="Q143" s="273"/>
      <c r="R143" s="273"/>
      <c r="S143" s="273"/>
      <c r="T143" s="27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5" t="s">
        <v>154</v>
      </c>
      <c r="AU143" s="275" t="s">
        <v>81</v>
      </c>
      <c r="AV143" s="15" t="s">
        <v>150</v>
      </c>
      <c r="AW143" s="15" t="s">
        <v>33</v>
      </c>
      <c r="AX143" s="15" t="s">
        <v>79</v>
      </c>
      <c r="AY143" s="275" t="s">
        <v>143</v>
      </c>
    </row>
    <row r="144" s="2" customFormat="1" ht="16.5" customHeight="1">
      <c r="A144" s="40"/>
      <c r="B144" s="41"/>
      <c r="C144" s="246" t="s">
        <v>370</v>
      </c>
      <c r="D144" s="246" t="s">
        <v>311</v>
      </c>
      <c r="E144" s="247" t="s">
        <v>1587</v>
      </c>
      <c r="F144" s="248" t="s">
        <v>1588</v>
      </c>
      <c r="G144" s="249" t="s">
        <v>489</v>
      </c>
      <c r="H144" s="250">
        <v>18</v>
      </c>
      <c r="I144" s="251"/>
      <c r="J144" s="252">
        <f>ROUND(I144*H144,2)</f>
        <v>0</v>
      </c>
      <c r="K144" s="248" t="s">
        <v>19</v>
      </c>
      <c r="L144" s="253"/>
      <c r="M144" s="254" t="s">
        <v>19</v>
      </c>
      <c r="N144" s="255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1419</v>
      </c>
      <c r="AT144" s="217" t="s">
        <v>311</v>
      </c>
      <c r="AU144" s="217" t="s">
        <v>81</v>
      </c>
      <c r="AY144" s="19" t="s">
        <v>143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564</v>
      </c>
      <c r="BM144" s="217" t="s">
        <v>600</v>
      </c>
    </row>
    <row r="145" s="2" customFormat="1" ht="16.5" customHeight="1">
      <c r="A145" s="40"/>
      <c r="B145" s="41"/>
      <c r="C145" s="206" t="s">
        <v>376</v>
      </c>
      <c r="D145" s="206" t="s">
        <v>145</v>
      </c>
      <c r="E145" s="207" t="s">
        <v>1589</v>
      </c>
      <c r="F145" s="208" t="s">
        <v>1590</v>
      </c>
      <c r="G145" s="209" t="s">
        <v>170</v>
      </c>
      <c r="H145" s="210">
        <v>114</v>
      </c>
      <c r="I145" s="211"/>
      <c r="J145" s="212">
        <f>ROUND(I145*H145,2)</f>
        <v>0</v>
      </c>
      <c r="K145" s="208" t="s">
        <v>1399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564</v>
      </c>
      <c r="AT145" s="217" t="s">
        <v>145</v>
      </c>
      <c r="AU145" s="217" t="s">
        <v>81</v>
      </c>
      <c r="AY145" s="19" t="s">
        <v>143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564</v>
      </c>
      <c r="BM145" s="217" t="s">
        <v>612</v>
      </c>
    </row>
    <row r="146" s="2" customFormat="1" ht="16.5" customHeight="1">
      <c r="A146" s="40"/>
      <c r="B146" s="41"/>
      <c r="C146" s="206" t="s">
        <v>381</v>
      </c>
      <c r="D146" s="206" t="s">
        <v>145</v>
      </c>
      <c r="E146" s="207" t="s">
        <v>1591</v>
      </c>
      <c r="F146" s="208" t="s">
        <v>1592</v>
      </c>
      <c r="G146" s="209" t="s">
        <v>1593</v>
      </c>
      <c r="H146" s="210">
        <v>4</v>
      </c>
      <c r="I146" s="211"/>
      <c r="J146" s="212">
        <f>ROUND(I146*H146,2)</f>
        <v>0</v>
      </c>
      <c r="K146" s="208" t="s">
        <v>1399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564</v>
      </c>
      <c r="AT146" s="217" t="s">
        <v>145</v>
      </c>
      <c r="AU146" s="217" t="s">
        <v>81</v>
      </c>
      <c r="AY146" s="19" t="s">
        <v>143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564</v>
      </c>
      <c r="BM146" s="217" t="s">
        <v>628</v>
      </c>
    </row>
    <row r="147" s="2" customFormat="1" ht="16.5" customHeight="1">
      <c r="A147" s="40"/>
      <c r="B147" s="41"/>
      <c r="C147" s="206" t="s">
        <v>393</v>
      </c>
      <c r="D147" s="206" t="s">
        <v>145</v>
      </c>
      <c r="E147" s="207" t="s">
        <v>1594</v>
      </c>
      <c r="F147" s="208" t="s">
        <v>1595</v>
      </c>
      <c r="G147" s="209" t="s">
        <v>170</v>
      </c>
      <c r="H147" s="210">
        <v>114</v>
      </c>
      <c r="I147" s="211"/>
      <c r="J147" s="212">
        <f>ROUND(I147*H147,2)</f>
        <v>0</v>
      </c>
      <c r="K147" s="208" t="s">
        <v>1399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564</v>
      </c>
      <c r="AT147" s="217" t="s">
        <v>145</v>
      </c>
      <c r="AU147" s="217" t="s">
        <v>81</v>
      </c>
      <c r="AY147" s="19" t="s">
        <v>143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564</v>
      </c>
      <c r="BM147" s="217" t="s">
        <v>641</v>
      </c>
    </row>
    <row r="148" s="2" customFormat="1" ht="16.5" customHeight="1">
      <c r="A148" s="40"/>
      <c r="B148" s="41"/>
      <c r="C148" s="206" t="s">
        <v>404</v>
      </c>
      <c r="D148" s="206" t="s">
        <v>145</v>
      </c>
      <c r="E148" s="207" t="s">
        <v>1596</v>
      </c>
      <c r="F148" s="208" t="s">
        <v>1597</v>
      </c>
      <c r="G148" s="209" t="s">
        <v>170</v>
      </c>
      <c r="H148" s="210">
        <v>114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564</v>
      </c>
      <c r="AT148" s="217" t="s">
        <v>145</v>
      </c>
      <c r="AU148" s="217" t="s">
        <v>81</v>
      </c>
      <c r="AY148" s="19" t="s">
        <v>143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564</v>
      </c>
      <c r="BM148" s="217" t="s">
        <v>653</v>
      </c>
    </row>
    <row r="149" s="2" customFormat="1" ht="16.5" customHeight="1">
      <c r="A149" s="40"/>
      <c r="B149" s="41"/>
      <c r="C149" s="206" t="s">
        <v>409</v>
      </c>
      <c r="D149" s="206" t="s">
        <v>145</v>
      </c>
      <c r="E149" s="207" t="s">
        <v>1598</v>
      </c>
      <c r="F149" s="208" t="s">
        <v>1599</v>
      </c>
      <c r="G149" s="209" t="s">
        <v>489</v>
      </c>
      <c r="H149" s="210">
        <v>1</v>
      </c>
      <c r="I149" s="211"/>
      <c r="J149" s="212">
        <f>ROUND(I149*H149,2)</f>
        <v>0</v>
      </c>
      <c r="K149" s="208" t="s">
        <v>1399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564</v>
      </c>
      <c r="AT149" s="217" t="s">
        <v>145</v>
      </c>
      <c r="AU149" s="217" t="s">
        <v>81</v>
      </c>
      <c r="AY149" s="19" t="s">
        <v>143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564</v>
      </c>
      <c r="BM149" s="217" t="s">
        <v>663</v>
      </c>
    </row>
    <row r="150" s="2" customFormat="1" ht="16.5" customHeight="1">
      <c r="A150" s="40"/>
      <c r="B150" s="41"/>
      <c r="C150" s="206" t="s">
        <v>417</v>
      </c>
      <c r="D150" s="206" t="s">
        <v>145</v>
      </c>
      <c r="E150" s="207" t="s">
        <v>1438</v>
      </c>
      <c r="F150" s="208" t="s">
        <v>1439</v>
      </c>
      <c r="G150" s="209" t="s">
        <v>170</v>
      </c>
      <c r="H150" s="210">
        <v>8</v>
      </c>
      <c r="I150" s="211"/>
      <c r="J150" s="212">
        <f>ROUND(I150*H150,2)</f>
        <v>0</v>
      </c>
      <c r="K150" s="208" t="s">
        <v>1399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564</v>
      </c>
      <c r="AT150" s="217" t="s">
        <v>145</v>
      </c>
      <c r="AU150" s="217" t="s">
        <v>81</v>
      </c>
      <c r="AY150" s="19" t="s">
        <v>143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79</v>
      </c>
      <c r="BK150" s="218">
        <f>ROUND(I150*H150,2)</f>
        <v>0</v>
      </c>
      <c r="BL150" s="19" t="s">
        <v>564</v>
      </c>
      <c r="BM150" s="217" t="s">
        <v>673</v>
      </c>
    </row>
    <row r="151" s="2" customFormat="1" ht="16.5" customHeight="1">
      <c r="A151" s="40"/>
      <c r="B151" s="41"/>
      <c r="C151" s="206" t="s">
        <v>427</v>
      </c>
      <c r="D151" s="206" t="s">
        <v>145</v>
      </c>
      <c r="E151" s="207" t="s">
        <v>1600</v>
      </c>
      <c r="F151" s="208" t="s">
        <v>1601</v>
      </c>
      <c r="G151" s="209" t="s">
        <v>170</v>
      </c>
      <c r="H151" s="210">
        <v>59</v>
      </c>
      <c r="I151" s="211"/>
      <c r="J151" s="212">
        <f>ROUND(I151*H151,2)</f>
        <v>0</v>
      </c>
      <c r="K151" s="208" t="s">
        <v>1399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564</v>
      </c>
      <c r="AT151" s="217" t="s">
        <v>145</v>
      </c>
      <c r="AU151" s="217" t="s">
        <v>81</v>
      </c>
      <c r="AY151" s="19" t="s">
        <v>143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564</v>
      </c>
      <c r="BM151" s="217" t="s">
        <v>684</v>
      </c>
    </row>
    <row r="152" s="2" customFormat="1" ht="16.5" customHeight="1">
      <c r="A152" s="40"/>
      <c r="B152" s="41"/>
      <c r="C152" s="246" t="s">
        <v>435</v>
      </c>
      <c r="D152" s="246" t="s">
        <v>311</v>
      </c>
      <c r="E152" s="247" t="s">
        <v>1457</v>
      </c>
      <c r="F152" s="248" t="s">
        <v>1458</v>
      </c>
      <c r="G152" s="249" t="s">
        <v>1408</v>
      </c>
      <c r="H152" s="277"/>
      <c r="I152" s="251"/>
      <c r="J152" s="252">
        <f>ROUND(I152*H152,2)</f>
        <v>0</v>
      </c>
      <c r="K152" s="248" t="s">
        <v>19</v>
      </c>
      <c r="L152" s="253"/>
      <c r="M152" s="254" t="s">
        <v>19</v>
      </c>
      <c r="N152" s="255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1419</v>
      </c>
      <c r="AT152" s="217" t="s">
        <v>311</v>
      </c>
      <c r="AU152" s="217" t="s">
        <v>81</v>
      </c>
      <c r="AY152" s="19" t="s">
        <v>143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79</v>
      </c>
      <c r="BK152" s="218">
        <f>ROUND(I152*H152,2)</f>
        <v>0</v>
      </c>
      <c r="BL152" s="19" t="s">
        <v>564</v>
      </c>
      <c r="BM152" s="217" t="s">
        <v>698</v>
      </c>
    </row>
    <row r="153" s="2" customFormat="1" ht="16.5" customHeight="1">
      <c r="A153" s="40"/>
      <c r="B153" s="41"/>
      <c r="C153" s="206" t="s">
        <v>440</v>
      </c>
      <c r="D153" s="206" t="s">
        <v>145</v>
      </c>
      <c r="E153" s="207" t="s">
        <v>1455</v>
      </c>
      <c r="F153" s="208" t="s">
        <v>1456</v>
      </c>
      <c r="G153" s="209" t="s">
        <v>1408</v>
      </c>
      <c r="H153" s="276"/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564</v>
      </c>
      <c r="AT153" s="217" t="s">
        <v>145</v>
      </c>
      <c r="AU153" s="217" t="s">
        <v>81</v>
      </c>
      <c r="AY153" s="19" t="s">
        <v>143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564</v>
      </c>
      <c r="BM153" s="217" t="s">
        <v>715</v>
      </c>
    </row>
    <row r="154" s="12" customFormat="1" ht="22.8" customHeight="1">
      <c r="A154" s="12"/>
      <c r="B154" s="190"/>
      <c r="C154" s="191"/>
      <c r="D154" s="192" t="s">
        <v>71</v>
      </c>
      <c r="E154" s="204" t="s">
        <v>1602</v>
      </c>
      <c r="F154" s="204" t="s">
        <v>1603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SUM(P155:P157)</f>
        <v>0</v>
      </c>
      <c r="Q154" s="198"/>
      <c r="R154" s="199">
        <f>SUM(R155:R157)</f>
        <v>0</v>
      </c>
      <c r="S154" s="198"/>
      <c r="T154" s="200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79</v>
      </c>
      <c r="AT154" s="202" t="s">
        <v>71</v>
      </c>
      <c r="AU154" s="202" t="s">
        <v>79</v>
      </c>
      <c r="AY154" s="201" t="s">
        <v>143</v>
      </c>
      <c r="BK154" s="203">
        <f>SUM(BK155:BK157)</f>
        <v>0</v>
      </c>
    </row>
    <row r="155" s="2" customFormat="1" ht="16.5" customHeight="1">
      <c r="A155" s="40"/>
      <c r="B155" s="41"/>
      <c r="C155" s="206" t="s">
        <v>445</v>
      </c>
      <c r="D155" s="206" t="s">
        <v>145</v>
      </c>
      <c r="E155" s="207" t="s">
        <v>1604</v>
      </c>
      <c r="F155" s="208" t="s">
        <v>1605</v>
      </c>
      <c r="G155" s="209" t="s">
        <v>489</v>
      </c>
      <c r="H155" s="210">
        <v>17.048999999999999</v>
      </c>
      <c r="I155" s="211"/>
      <c r="J155" s="212">
        <f>ROUND(I155*H155,2)</f>
        <v>0</v>
      </c>
      <c r="K155" s="208" t="s">
        <v>1399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564</v>
      </c>
      <c r="AT155" s="217" t="s">
        <v>145</v>
      </c>
      <c r="AU155" s="217" t="s">
        <v>81</v>
      </c>
      <c r="AY155" s="19" t="s">
        <v>143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564</v>
      </c>
      <c r="BM155" s="217" t="s">
        <v>728</v>
      </c>
    </row>
    <row r="156" s="2" customFormat="1" ht="16.5" customHeight="1">
      <c r="A156" s="40"/>
      <c r="B156" s="41"/>
      <c r="C156" s="206" t="s">
        <v>452</v>
      </c>
      <c r="D156" s="206" t="s">
        <v>145</v>
      </c>
      <c r="E156" s="207" t="s">
        <v>1606</v>
      </c>
      <c r="F156" s="208" t="s">
        <v>1607</v>
      </c>
      <c r="G156" s="209" t="s">
        <v>489</v>
      </c>
      <c r="H156" s="210">
        <v>4</v>
      </c>
      <c r="I156" s="211"/>
      <c r="J156" s="212">
        <f>ROUND(I156*H156,2)</f>
        <v>0</v>
      </c>
      <c r="K156" s="208" t="s">
        <v>1399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564</v>
      </c>
      <c r="AT156" s="217" t="s">
        <v>145</v>
      </c>
      <c r="AU156" s="217" t="s">
        <v>81</v>
      </c>
      <c r="AY156" s="19" t="s">
        <v>143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564</v>
      </c>
      <c r="BM156" s="217" t="s">
        <v>739</v>
      </c>
    </row>
    <row r="157" s="2" customFormat="1" ht="16.5" customHeight="1">
      <c r="A157" s="40"/>
      <c r="B157" s="41"/>
      <c r="C157" s="206" t="s">
        <v>456</v>
      </c>
      <c r="D157" s="206" t="s">
        <v>145</v>
      </c>
      <c r="E157" s="207" t="s">
        <v>1455</v>
      </c>
      <c r="F157" s="208" t="s">
        <v>1456</v>
      </c>
      <c r="G157" s="209" t="s">
        <v>1408</v>
      </c>
      <c r="H157" s="276"/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564</v>
      </c>
      <c r="AT157" s="217" t="s">
        <v>145</v>
      </c>
      <c r="AU157" s="217" t="s">
        <v>81</v>
      </c>
      <c r="AY157" s="19" t="s">
        <v>143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564</v>
      </c>
      <c r="BM157" s="217" t="s">
        <v>639</v>
      </c>
    </row>
    <row r="158" s="12" customFormat="1" ht="22.8" customHeight="1">
      <c r="A158" s="12"/>
      <c r="B158" s="190"/>
      <c r="C158" s="191"/>
      <c r="D158" s="192" t="s">
        <v>71</v>
      </c>
      <c r="E158" s="204" t="s">
        <v>1608</v>
      </c>
      <c r="F158" s="204" t="s">
        <v>1609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SUM(P159:P162)</f>
        <v>0</v>
      </c>
      <c r="Q158" s="198"/>
      <c r="R158" s="199">
        <f>SUM(R159:R162)</f>
        <v>0</v>
      </c>
      <c r="S158" s="198"/>
      <c r="T158" s="200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79</v>
      </c>
      <c r="AT158" s="202" t="s">
        <v>71</v>
      </c>
      <c r="AU158" s="202" t="s">
        <v>79</v>
      </c>
      <c r="AY158" s="201" t="s">
        <v>143</v>
      </c>
      <c r="BK158" s="203">
        <f>SUM(BK159:BK162)</f>
        <v>0</v>
      </c>
    </row>
    <row r="159" s="2" customFormat="1" ht="16.5" customHeight="1">
      <c r="A159" s="40"/>
      <c r="B159" s="41"/>
      <c r="C159" s="206" t="s">
        <v>463</v>
      </c>
      <c r="D159" s="206" t="s">
        <v>145</v>
      </c>
      <c r="E159" s="207" t="s">
        <v>1610</v>
      </c>
      <c r="F159" s="208" t="s">
        <v>1611</v>
      </c>
      <c r="G159" s="209" t="s">
        <v>292</v>
      </c>
      <c r="H159" s="210">
        <v>5.468</v>
      </c>
      <c r="I159" s="211"/>
      <c r="J159" s="212">
        <f>ROUND(I159*H159,2)</f>
        <v>0</v>
      </c>
      <c r="K159" s="208" t="s">
        <v>1399</v>
      </c>
      <c r="L159" s="46"/>
      <c r="M159" s="213" t="s">
        <v>19</v>
      </c>
      <c r="N159" s="214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150</v>
      </c>
      <c r="AT159" s="217" t="s">
        <v>145</v>
      </c>
      <c r="AU159" s="217" t="s">
        <v>81</v>
      </c>
      <c r="AY159" s="19" t="s">
        <v>143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79</v>
      </c>
      <c r="BK159" s="218">
        <f>ROUND(I159*H159,2)</f>
        <v>0</v>
      </c>
      <c r="BL159" s="19" t="s">
        <v>150</v>
      </c>
      <c r="BM159" s="217" t="s">
        <v>690</v>
      </c>
    </row>
    <row r="160" s="2" customFormat="1" ht="16.5" customHeight="1">
      <c r="A160" s="40"/>
      <c r="B160" s="41"/>
      <c r="C160" s="206" t="s">
        <v>469</v>
      </c>
      <c r="D160" s="206" t="s">
        <v>145</v>
      </c>
      <c r="E160" s="207" t="s">
        <v>1612</v>
      </c>
      <c r="F160" s="208" t="s">
        <v>1613</v>
      </c>
      <c r="G160" s="209" t="s">
        <v>292</v>
      </c>
      <c r="H160" s="210">
        <v>109.358</v>
      </c>
      <c r="I160" s="211"/>
      <c r="J160" s="212">
        <f>ROUND(I160*H160,2)</f>
        <v>0</v>
      </c>
      <c r="K160" s="208" t="s">
        <v>1399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150</v>
      </c>
      <c r="AT160" s="217" t="s">
        <v>145</v>
      </c>
      <c r="AU160" s="217" t="s">
        <v>81</v>
      </c>
      <c r="AY160" s="19" t="s">
        <v>143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150</v>
      </c>
      <c r="BM160" s="217" t="s">
        <v>778</v>
      </c>
    </row>
    <row r="161" s="2" customFormat="1" ht="16.5" customHeight="1">
      <c r="A161" s="40"/>
      <c r="B161" s="41"/>
      <c r="C161" s="206" t="s">
        <v>474</v>
      </c>
      <c r="D161" s="206" t="s">
        <v>145</v>
      </c>
      <c r="E161" s="207" t="s">
        <v>1614</v>
      </c>
      <c r="F161" s="208" t="s">
        <v>1615</v>
      </c>
      <c r="G161" s="209" t="s">
        <v>292</v>
      </c>
      <c r="H161" s="210">
        <v>0.188</v>
      </c>
      <c r="I161" s="211"/>
      <c r="J161" s="212">
        <f>ROUND(I161*H161,2)</f>
        <v>0</v>
      </c>
      <c r="K161" s="208" t="s">
        <v>1399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150</v>
      </c>
      <c r="AT161" s="217" t="s">
        <v>145</v>
      </c>
      <c r="AU161" s="217" t="s">
        <v>81</v>
      </c>
      <c r="AY161" s="19" t="s">
        <v>143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150</v>
      </c>
      <c r="BM161" s="217" t="s">
        <v>799</v>
      </c>
    </row>
    <row r="162" s="2" customFormat="1" ht="16.5" customHeight="1">
      <c r="A162" s="40"/>
      <c r="B162" s="41"/>
      <c r="C162" s="206" t="s">
        <v>479</v>
      </c>
      <c r="D162" s="206" t="s">
        <v>145</v>
      </c>
      <c r="E162" s="207" t="s">
        <v>1616</v>
      </c>
      <c r="F162" s="208" t="s">
        <v>1617</v>
      </c>
      <c r="G162" s="209" t="s">
        <v>292</v>
      </c>
      <c r="H162" s="210">
        <v>5.2800000000000002</v>
      </c>
      <c r="I162" s="211"/>
      <c r="J162" s="212">
        <f>ROUND(I162*H162,2)</f>
        <v>0</v>
      </c>
      <c r="K162" s="208" t="s">
        <v>1399</v>
      </c>
      <c r="L162" s="46"/>
      <c r="M162" s="261" t="s">
        <v>19</v>
      </c>
      <c r="N162" s="262" t="s">
        <v>43</v>
      </c>
      <c r="O162" s="259"/>
      <c r="P162" s="263">
        <f>O162*H162</f>
        <v>0</v>
      </c>
      <c r="Q162" s="263">
        <v>0</v>
      </c>
      <c r="R162" s="263">
        <f>Q162*H162</f>
        <v>0</v>
      </c>
      <c r="S162" s="263">
        <v>0</v>
      </c>
      <c r="T162" s="26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150</v>
      </c>
      <c r="AT162" s="217" t="s">
        <v>145</v>
      </c>
      <c r="AU162" s="217" t="s">
        <v>81</v>
      </c>
      <c r="AY162" s="19" t="s">
        <v>143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150</v>
      </c>
      <c r="BM162" s="217" t="s">
        <v>818</v>
      </c>
    </row>
    <row r="163" s="2" customFormat="1" ht="6.96" customHeight="1">
      <c r="A163" s="40"/>
      <c r="B163" s="61"/>
      <c r="C163" s="62"/>
      <c r="D163" s="62"/>
      <c r="E163" s="62"/>
      <c r="F163" s="62"/>
      <c r="G163" s="62"/>
      <c r="H163" s="62"/>
      <c r="I163" s="62"/>
      <c r="J163" s="62"/>
      <c r="K163" s="62"/>
      <c r="L163" s="46"/>
      <c r="M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</sheetData>
  <sheetProtection sheet="1" autoFilter="0" formatColumns="0" formatRows="0" objects="1" scenarios="1" spinCount="100000" saltValue="1dhT0t99s0uaeQz0GYLmMQN92OD8e2h8PckbhEqjaM+KRvyMfTbyajscS4GNegdFuh/nTAexMuef6VB/H0ofsw==" hashValue="qlt6Q2U/DsVfQad4+5KktHueJPQQPPj6rW7rqFXaMhXQEMpGsgbCITTEkXiF7C2o5dZDrljWo6T0+JSYAdCARA==" algorithmName="SHA-512" password="CC35"/>
  <autoFilter ref="C92:K162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1618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ROUND((SUM(BE88:BE229)),  2)</f>
        <v>0</v>
      </c>
      <c r="G33" s="40"/>
      <c r="H33" s="40"/>
      <c r="I33" s="150">
        <v>0.20999999999999999</v>
      </c>
      <c r="J33" s="149">
        <f>ROUND(((SUM(BE88:BE229))*I33),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ROUND((SUM(BF88:BF229)),  2)</f>
        <v>0</v>
      </c>
      <c r="G34" s="40"/>
      <c r="H34" s="40"/>
      <c r="I34" s="150">
        <v>0.12</v>
      </c>
      <c r="J34" s="149">
        <f>ROUND(((SUM(BF88:BF229))*I34),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ROUND((SUM(BG88:BG229)),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ROUND((SUM(BH88:BH229)),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ROUND((SUM(BI88:BI229)),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SO.01.05 - Krenotechnika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1619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1386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1391</v>
      </c>
      <c r="E62" s="176"/>
      <c r="F62" s="176"/>
      <c r="G62" s="176"/>
      <c r="H62" s="176"/>
      <c r="I62" s="176"/>
      <c r="J62" s="177">
        <f>J98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1389</v>
      </c>
      <c r="E63" s="176"/>
      <c r="F63" s="176"/>
      <c r="G63" s="176"/>
      <c r="H63" s="176"/>
      <c r="I63" s="176"/>
      <c r="J63" s="177">
        <f>J102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1620</v>
      </c>
      <c r="E64" s="176"/>
      <c r="F64" s="176"/>
      <c r="G64" s="176"/>
      <c r="H64" s="176"/>
      <c r="I64" s="176"/>
      <c r="J64" s="177">
        <f>J106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1621</v>
      </c>
      <c r="E65" s="176"/>
      <c r="F65" s="176"/>
      <c r="G65" s="176"/>
      <c r="H65" s="176"/>
      <c r="I65" s="176"/>
      <c r="J65" s="177">
        <f>J109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1387</v>
      </c>
      <c r="E66" s="176"/>
      <c r="F66" s="176"/>
      <c r="G66" s="176"/>
      <c r="H66" s="176"/>
      <c r="I66" s="176"/>
      <c r="J66" s="177">
        <f>J115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1388</v>
      </c>
      <c r="E67" s="176"/>
      <c r="F67" s="176"/>
      <c r="G67" s="176"/>
      <c r="H67" s="176"/>
      <c r="I67" s="176"/>
      <c r="J67" s="177">
        <f>J117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1622</v>
      </c>
      <c r="E68" s="176"/>
      <c r="F68" s="176"/>
      <c r="G68" s="176"/>
      <c r="H68" s="176"/>
      <c r="I68" s="176"/>
      <c r="J68" s="177">
        <f>J224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128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Jímací objekty vrtů BJ VK – dokončení – manipulační a ochranné šachtice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98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SO.01.05 - Krenotechnika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Karlovy Vary</v>
      </c>
      <c r="G82" s="42"/>
      <c r="H82" s="42"/>
      <c r="I82" s="34" t="s">
        <v>23</v>
      </c>
      <c r="J82" s="74" t="str">
        <f>IF(J12="","",J12)</f>
        <v>25. 9. 2025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Správa přírodních léčiv zdrojů a kolonád, p.o.</v>
      </c>
      <c r="G84" s="42"/>
      <c r="H84" s="42"/>
      <c r="I84" s="34" t="s">
        <v>31</v>
      </c>
      <c r="J84" s="38" t="str">
        <f>E21</f>
        <v>Ing. I. Pichlová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129</v>
      </c>
      <c r="D87" s="182" t="s">
        <v>57</v>
      </c>
      <c r="E87" s="182" t="s">
        <v>53</v>
      </c>
      <c r="F87" s="182" t="s">
        <v>54</v>
      </c>
      <c r="G87" s="182" t="s">
        <v>130</v>
      </c>
      <c r="H87" s="182" t="s">
        <v>131</v>
      </c>
      <c r="I87" s="182" t="s">
        <v>132</v>
      </c>
      <c r="J87" s="182" t="s">
        <v>102</v>
      </c>
      <c r="K87" s="183" t="s">
        <v>133</v>
      </c>
      <c r="L87" s="184"/>
      <c r="M87" s="94" t="s">
        <v>19</v>
      </c>
      <c r="N87" s="95" t="s">
        <v>42</v>
      </c>
      <c r="O87" s="95" t="s">
        <v>134</v>
      </c>
      <c r="P87" s="95" t="s">
        <v>135</v>
      </c>
      <c r="Q87" s="95" t="s">
        <v>136</v>
      </c>
      <c r="R87" s="95" t="s">
        <v>137</v>
      </c>
      <c r="S87" s="95" t="s">
        <v>138</v>
      </c>
      <c r="T87" s="96" t="s">
        <v>139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140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0</v>
      </c>
      <c r="S88" s="98"/>
      <c r="T88" s="188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103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71</v>
      </c>
      <c r="E89" s="193" t="s">
        <v>774</v>
      </c>
      <c r="F89" s="193" t="s">
        <v>1623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P90+P98+P102+P106+P109+P115+P117+P224</f>
        <v>0</v>
      </c>
      <c r="Q89" s="198"/>
      <c r="R89" s="199">
        <f>R90+R98+R102+R106+R109+R115+R117+R224</f>
        <v>0</v>
      </c>
      <c r="S89" s="198"/>
      <c r="T89" s="200">
        <f>T90+T98+T102+T106+T109+T115+T117+T224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81</v>
      </c>
      <c r="AT89" s="202" t="s">
        <v>71</v>
      </c>
      <c r="AU89" s="202" t="s">
        <v>72</v>
      </c>
      <c r="AY89" s="201" t="s">
        <v>143</v>
      </c>
      <c r="BK89" s="203">
        <f>BK90+BK98+BK102+BK106+BK109+BK115+BK117+BK224</f>
        <v>0</v>
      </c>
    </row>
    <row r="90" s="12" customFormat="1" ht="22.8" customHeight="1">
      <c r="A90" s="12"/>
      <c r="B90" s="190"/>
      <c r="C90" s="191"/>
      <c r="D90" s="192" t="s">
        <v>71</v>
      </c>
      <c r="E90" s="204" t="s">
        <v>1395</v>
      </c>
      <c r="F90" s="204" t="s">
        <v>1396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SUM(P91:P97)</f>
        <v>0</v>
      </c>
      <c r="Q90" s="198"/>
      <c r="R90" s="199">
        <f>SUM(R91:R97)</f>
        <v>0</v>
      </c>
      <c r="S90" s="198"/>
      <c r="T90" s="200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81</v>
      </c>
      <c r="AT90" s="202" t="s">
        <v>71</v>
      </c>
      <c r="AU90" s="202" t="s">
        <v>79</v>
      </c>
      <c r="AY90" s="201" t="s">
        <v>143</v>
      </c>
      <c r="BK90" s="203">
        <f>SUM(BK91:BK97)</f>
        <v>0</v>
      </c>
    </row>
    <row r="91" s="2" customFormat="1" ht="16.5" customHeight="1">
      <c r="A91" s="40"/>
      <c r="B91" s="41"/>
      <c r="C91" s="206" t="s">
        <v>79</v>
      </c>
      <c r="D91" s="206" t="s">
        <v>145</v>
      </c>
      <c r="E91" s="207" t="s">
        <v>1624</v>
      </c>
      <c r="F91" s="208" t="s">
        <v>1625</v>
      </c>
      <c r="G91" s="209" t="s">
        <v>148</v>
      </c>
      <c r="H91" s="210">
        <v>9.2289999999999992</v>
      </c>
      <c r="I91" s="211"/>
      <c r="J91" s="212">
        <f>ROUND(I91*H91,2)</f>
        <v>0</v>
      </c>
      <c r="K91" s="208" t="s">
        <v>1399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239</v>
      </c>
      <c r="AT91" s="217" t="s">
        <v>145</v>
      </c>
      <c r="AU91" s="217" t="s">
        <v>81</v>
      </c>
      <c r="AY91" s="19" t="s">
        <v>143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239</v>
      </c>
      <c r="BM91" s="217" t="s">
        <v>81</v>
      </c>
    </row>
    <row r="92" s="2" customFormat="1" ht="16.5" customHeight="1">
      <c r="A92" s="40"/>
      <c r="B92" s="41"/>
      <c r="C92" s="246" t="s">
        <v>81</v>
      </c>
      <c r="D92" s="246" t="s">
        <v>311</v>
      </c>
      <c r="E92" s="247" t="s">
        <v>1626</v>
      </c>
      <c r="F92" s="248" t="s">
        <v>1627</v>
      </c>
      <c r="G92" s="249" t="s">
        <v>148</v>
      </c>
      <c r="H92" s="250">
        <v>9.4139999999999997</v>
      </c>
      <c r="I92" s="251"/>
      <c r="J92" s="252">
        <f>ROUND(I92*H92,2)</f>
        <v>0</v>
      </c>
      <c r="K92" s="248" t="s">
        <v>1399</v>
      </c>
      <c r="L92" s="253"/>
      <c r="M92" s="254" t="s">
        <v>19</v>
      </c>
      <c r="N92" s="255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349</v>
      </c>
      <c r="AT92" s="217" t="s">
        <v>311</v>
      </c>
      <c r="AU92" s="217" t="s">
        <v>81</v>
      </c>
      <c r="AY92" s="19" t="s">
        <v>143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239</v>
      </c>
      <c r="BM92" s="217" t="s">
        <v>150</v>
      </c>
    </row>
    <row r="93" s="2" customFormat="1" ht="16.5" customHeight="1">
      <c r="A93" s="40"/>
      <c r="B93" s="41"/>
      <c r="C93" s="206" t="s">
        <v>163</v>
      </c>
      <c r="D93" s="206" t="s">
        <v>145</v>
      </c>
      <c r="E93" s="207" t="s">
        <v>1397</v>
      </c>
      <c r="F93" s="208" t="s">
        <v>1628</v>
      </c>
      <c r="G93" s="209" t="s">
        <v>880</v>
      </c>
      <c r="H93" s="210">
        <v>4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239</v>
      </c>
      <c r="AT93" s="217" t="s">
        <v>145</v>
      </c>
      <c r="AU93" s="217" t="s">
        <v>81</v>
      </c>
      <c r="AY93" s="19" t="s">
        <v>143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239</v>
      </c>
      <c r="BM93" s="217" t="s">
        <v>1629</v>
      </c>
    </row>
    <row r="94" s="13" customFormat="1">
      <c r="A94" s="13"/>
      <c r="B94" s="224"/>
      <c r="C94" s="225"/>
      <c r="D94" s="226" t="s">
        <v>154</v>
      </c>
      <c r="E94" s="227" t="s">
        <v>19</v>
      </c>
      <c r="F94" s="228" t="s">
        <v>1630</v>
      </c>
      <c r="G94" s="225"/>
      <c r="H94" s="229">
        <v>4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154</v>
      </c>
      <c r="AU94" s="235" t="s">
        <v>81</v>
      </c>
      <c r="AV94" s="13" t="s">
        <v>81</v>
      </c>
      <c r="AW94" s="13" t="s">
        <v>33</v>
      </c>
      <c r="AX94" s="13" t="s">
        <v>72</v>
      </c>
      <c r="AY94" s="235" t="s">
        <v>143</v>
      </c>
    </row>
    <row r="95" s="2" customFormat="1" ht="16.5" customHeight="1">
      <c r="A95" s="40"/>
      <c r="B95" s="41"/>
      <c r="C95" s="246" t="s">
        <v>150</v>
      </c>
      <c r="D95" s="246" t="s">
        <v>311</v>
      </c>
      <c r="E95" s="247" t="s">
        <v>1631</v>
      </c>
      <c r="F95" s="248" t="s">
        <v>1632</v>
      </c>
      <c r="G95" s="249" t="s">
        <v>489</v>
      </c>
      <c r="H95" s="250">
        <v>2</v>
      </c>
      <c r="I95" s="251"/>
      <c r="J95" s="252">
        <f>ROUND(I95*H95,2)</f>
        <v>0</v>
      </c>
      <c r="K95" s="248" t="s">
        <v>19</v>
      </c>
      <c r="L95" s="253"/>
      <c r="M95" s="254" t="s">
        <v>19</v>
      </c>
      <c r="N95" s="255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349</v>
      </c>
      <c r="AT95" s="217" t="s">
        <v>311</v>
      </c>
      <c r="AU95" s="217" t="s">
        <v>81</v>
      </c>
      <c r="AY95" s="19" t="s">
        <v>143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239</v>
      </c>
      <c r="BM95" s="217" t="s">
        <v>180</v>
      </c>
    </row>
    <row r="96" s="2" customFormat="1" ht="16.5" customHeight="1">
      <c r="A96" s="40"/>
      <c r="B96" s="41"/>
      <c r="C96" s="246" t="s">
        <v>174</v>
      </c>
      <c r="D96" s="246" t="s">
        <v>311</v>
      </c>
      <c r="E96" s="247" t="s">
        <v>1633</v>
      </c>
      <c r="F96" s="248" t="s">
        <v>1634</v>
      </c>
      <c r="G96" s="249" t="s">
        <v>489</v>
      </c>
      <c r="H96" s="250">
        <v>2</v>
      </c>
      <c r="I96" s="251"/>
      <c r="J96" s="252">
        <f>ROUND(I96*H96,2)</f>
        <v>0</v>
      </c>
      <c r="K96" s="248" t="s">
        <v>19</v>
      </c>
      <c r="L96" s="253"/>
      <c r="M96" s="254" t="s">
        <v>19</v>
      </c>
      <c r="N96" s="255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349</v>
      </c>
      <c r="AT96" s="217" t="s">
        <v>311</v>
      </c>
      <c r="AU96" s="217" t="s">
        <v>81</v>
      </c>
      <c r="AY96" s="19" t="s">
        <v>143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239</v>
      </c>
      <c r="BM96" s="217" t="s">
        <v>193</v>
      </c>
    </row>
    <row r="97" s="2" customFormat="1" ht="16.5" customHeight="1">
      <c r="A97" s="40"/>
      <c r="B97" s="41"/>
      <c r="C97" s="206" t="s">
        <v>180</v>
      </c>
      <c r="D97" s="206" t="s">
        <v>145</v>
      </c>
      <c r="E97" s="207" t="s">
        <v>1406</v>
      </c>
      <c r="F97" s="208" t="s">
        <v>1407</v>
      </c>
      <c r="G97" s="209" t="s">
        <v>1408</v>
      </c>
      <c r="H97" s="276"/>
      <c r="I97" s="211"/>
      <c r="J97" s="212">
        <f>ROUND(I97*H97,2)</f>
        <v>0</v>
      </c>
      <c r="K97" s="208" t="s">
        <v>1399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239</v>
      </c>
      <c r="AT97" s="217" t="s">
        <v>145</v>
      </c>
      <c r="AU97" s="217" t="s">
        <v>81</v>
      </c>
      <c r="AY97" s="19" t="s">
        <v>143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239</v>
      </c>
      <c r="BM97" s="217" t="s">
        <v>206</v>
      </c>
    </row>
    <row r="98" s="12" customFormat="1" ht="22.8" customHeight="1">
      <c r="A98" s="12"/>
      <c r="B98" s="190"/>
      <c r="C98" s="191"/>
      <c r="D98" s="192" t="s">
        <v>71</v>
      </c>
      <c r="E98" s="204" t="s">
        <v>1470</v>
      </c>
      <c r="F98" s="204" t="s">
        <v>1471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81</v>
      </c>
      <c r="AT98" s="202" t="s">
        <v>71</v>
      </c>
      <c r="AU98" s="202" t="s">
        <v>79</v>
      </c>
      <c r="AY98" s="201" t="s">
        <v>143</v>
      </c>
      <c r="BK98" s="203">
        <f>SUM(BK99:BK101)</f>
        <v>0</v>
      </c>
    </row>
    <row r="99" s="2" customFormat="1" ht="16.5" customHeight="1">
      <c r="A99" s="40"/>
      <c r="B99" s="41"/>
      <c r="C99" s="206" t="s">
        <v>185</v>
      </c>
      <c r="D99" s="206" t="s">
        <v>145</v>
      </c>
      <c r="E99" s="207" t="s">
        <v>1635</v>
      </c>
      <c r="F99" s="208" t="s">
        <v>1636</v>
      </c>
      <c r="G99" s="209" t="s">
        <v>170</v>
      </c>
      <c r="H99" s="210">
        <v>6</v>
      </c>
      <c r="I99" s="211"/>
      <c r="J99" s="212">
        <f>ROUND(I99*H99,2)</f>
        <v>0</v>
      </c>
      <c r="K99" s="208" t="s">
        <v>1399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239</v>
      </c>
      <c r="AT99" s="217" t="s">
        <v>145</v>
      </c>
      <c r="AU99" s="217" t="s">
        <v>81</v>
      </c>
      <c r="AY99" s="19" t="s">
        <v>143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239</v>
      </c>
      <c r="BM99" s="217" t="s">
        <v>8</v>
      </c>
    </row>
    <row r="100" s="2" customFormat="1" ht="16.5" customHeight="1">
      <c r="A100" s="40"/>
      <c r="B100" s="41"/>
      <c r="C100" s="246" t="s">
        <v>193</v>
      </c>
      <c r="D100" s="246" t="s">
        <v>311</v>
      </c>
      <c r="E100" s="247" t="s">
        <v>1637</v>
      </c>
      <c r="F100" s="248" t="s">
        <v>1638</v>
      </c>
      <c r="G100" s="249" t="s">
        <v>170</v>
      </c>
      <c r="H100" s="250">
        <v>6</v>
      </c>
      <c r="I100" s="251"/>
      <c r="J100" s="252">
        <f>ROUND(I100*H100,2)</f>
        <v>0</v>
      </c>
      <c r="K100" s="248" t="s">
        <v>19</v>
      </c>
      <c r="L100" s="253"/>
      <c r="M100" s="254" t="s">
        <v>19</v>
      </c>
      <c r="N100" s="255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349</v>
      </c>
      <c r="AT100" s="217" t="s">
        <v>311</v>
      </c>
      <c r="AU100" s="217" t="s">
        <v>81</v>
      </c>
      <c r="AY100" s="19" t="s">
        <v>143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79</v>
      </c>
      <c r="BK100" s="218">
        <f>ROUND(I100*H100,2)</f>
        <v>0</v>
      </c>
      <c r="BL100" s="19" t="s">
        <v>239</v>
      </c>
      <c r="BM100" s="217" t="s">
        <v>228</v>
      </c>
    </row>
    <row r="101" s="2" customFormat="1" ht="16.5" customHeight="1">
      <c r="A101" s="40"/>
      <c r="B101" s="41"/>
      <c r="C101" s="206" t="s">
        <v>200</v>
      </c>
      <c r="D101" s="206" t="s">
        <v>145</v>
      </c>
      <c r="E101" s="207" t="s">
        <v>1483</v>
      </c>
      <c r="F101" s="208" t="s">
        <v>1484</v>
      </c>
      <c r="G101" s="209" t="s">
        <v>1408</v>
      </c>
      <c r="H101" s="276"/>
      <c r="I101" s="211"/>
      <c r="J101" s="212">
        <f>ROUND(I101*H101,2)</f>
        <v>0</v>
      </c>
      <c r="K101" s="208" t="s">
        <v>1399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239</v>
      </c>
      <c r="AT101" s="217" t="s">
        <v>145</v>
      </c>
      <c r="AU101" s="217" t="s">
        <v>81</v>
      </c>
      <c r="AY101" s="19" t="s">
        <v>143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239</v>
      </c>
      <c r="BM101" s="217" t="s">
        <v>239</v>
      </c>
    </row>
    <row r="102" s="12" customFormat="1" ht="22.8" customHeight="1">
      <c r="A102" s="12"/>
      <c r="B102" s="190"/>
      <c r="C102" s="191"/>
      <c r="D102" s="192" t="s">
        <v>71</v>
      </c>
      <c r="E102" s="204" t="s">
        <v>1459</v>
      </c>
      <c r="F102" s="204" t="s">
        <v>1460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SUM(P103:P105)</f>
        <v>0</v>
      </c>
      <c r="Q102" s="198"/>
      <c r="R102" s="199">
        <f>SUM(R103:R105)</f>
        <v>0</v>
      </c>
      <c r="S102" s="198"/>
      <c r="T102" s="200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81</v>
      </c>
      <c r="AT102" s="202" t="s">
        <v>71</v>
      </c>
      <c r="AU102" s="202" t="s">
        <v>79</v>
      </c>
      <c r="AY102" s="201" t="s">
        <v>143</v>
      </c>
      <c r="BK102" s="203">
        <f>SUM(BK103:BK105)</f>
        <v>0</v>
      </c>
    </row>
    <row r="103" s="2" customFormat="1" ht="16.5" customHeight="1">
      <c r="A103" s="40"/>
      <c r="B103" s="41"/>
      <c r="C103" s="206" t="s">
        <v>206</v>
      </c>
      <c r="D103" s="206" t="s">
        <v>145</v>
      </c>
      <c r="E103" s="207" t="s">
        <v>1639</v>
      </c>
      <c r="F103" s="208" t="s">
        <v>1640</v>
      </c>
      <c r="G103" s="209" t="s">
        <v>489</v>
      </c>
      <c r="H103" s="210">
        <v>2</v>
      </c>
      <c r="I103" s="211"/>
      <c r="J103" s="212">
        <f>ROUND(I103*H103,2)</f>
        <v>0</v>
      </c>
      <c r="K103" s="208" t="s">
        <v>1399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239</v>
      </c>
      <c r="AT103" s="217" t="s">
        <v>145</v>
      </c>
      <c r="AU103" s="217" t="s">
        <v>81</v>
      </c>
      <c r="AY103" s="19" t="s">
        <v>143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239</v>
      </c>
      <c r="BM103" s="217" t="s">
        <v>249</v>
      </c>
    </row>
    <row r="104" s="2" customFormat="1" ht="24.15" customHeight="1">
      <c r="A104" s="40"/>
      <c r="B104" s="41"/>
      <c r="C104" s="246" t="s">
        <v>213</v>
      </c>
      <c r="D104" s="246" t="s">
        <v>311</v>
      </c>
      <c r="E104" s="247" t="s">
        <v>1641</v>
      </c>
      <c r="F104" s="248" t="s">
        <v>1642</v>
      </c>
      <c r="G104" s="249" t="s">
        <v>489</v>
      </c>
      <c r="H104" s="250">
        <v>2</v>
      </c>
      <c r="I104" s="251"/>
      <c r="J104" s="252">
        <f>ROUND(I104*H104,2)</f>
        <v>0</v>
      </c>
      <c r="K104" s="248" t="s">
        <v>19</v>
      </c>
      <c r="L104" s="253"/>
      <c r="M104" s="254" t="s">
        <v>19</v>
      </c>
      <c r="N104" s="255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349</v>
      </c>
      <c r="AT104" s="217" t="s">
        <v>311</v>
      </c>
      <c r="AU104" s="217" t="s">
        <v>81</v>
      </c>
      <c r="AY104" s="19" t="s">
        <v>143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239</v>
      </c>
      <c r="BM104" s="217" t="s">
        <v>262</v>
      </c>
    </row>
    <row r="105" s="2" customFormat="1" ht="16.5" customHeight="1">
      <c r="A105" s="40"/>
      <c r="B105" s="41"/>
      <c r="C105" s="246" t="s">
        <v>8</v>
      </c>
      <c r="D105" s="246" t="s">
        <v>311</v>
      </c>
      <c r="E105" s="247" t="s">
        <v>1643</v>
      </c>
      <c r="F105" s="248" t="s">
        <v>1644</v>
      </c>
      <c r="G105" s="249" t="s">
        <v>489</v>
      </c>
      <c r="H105" s="250">
        <v>4</v>
      </c>
      <c r="I105" s="251"/>
      <c r="J105" s="252">
        <f>ROUND(I105*H105,2)</f>
        <v>0</v>
      </c>
      <c r="K105" s="248" t="s">
        <v>19</v>
      </c>
      <c r="L105" s="253"/>
      <c r="M105" s="254" t="s">
        <v>19</v>
      </c>
      <c r="N105" s="255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349</v>
      </c>
      <c r="AT105" s="217" t="s">
        <v>311</v>
      </c>
      <c r="AU105" s="217" t="s">
        <v>81</v>
      </c>
      <c r="AY105" s="19" t="s">
        <v>143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239</v>
      </c>
      <c r="BM105" s="217" t="s">
        <v>278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1645</v>
      </c>
      <c r="F106" s="204" t="s">
        <v>1646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SUM(P107:P108)</f>
        <v>0</v>
      </c>
      <c r="Q106" s="198"/>
      <c r="R106" s="199">
        <f>SUM(R107:R108)</f>
        <v>0</v>
      </c>
      <c r="S106" s="198"/>
      <c r="T106" s="200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81</v>
      </c>
      <c r="AT106" s="202" t="s">
        <v>71</v>
      </c>
      <c r="AU106" s="202" t="s">
        <v>79</v>
      </c>
      <c r="AY106" s="201" t="s">
        <v>143</v>
      </c>
      <c r="BK106" s="203">
        <f>SUM(BK107:BK108)</f>
        <v>0</v>
      </c>
    </row>
    <row r="107" s="2" customFormat="1" ht="16.5" customHeight="1">
      <c r="A107" s="40"/>
      <c r="B107" s="41"/>
      <c r="C107" s="206" t="s">
        <v>223</v>
      </c>
      <c r="D107" s="206" t="s">
        <v>145</v>
      </c>
      <c r="E107" s="207" t="s">
        <v>1647</v>
      </c>
      <c r="F107" s="208" t="s">
        <v>1648</v>
      </c>
      <c r="G107" s="209" t="s">
        <v>1649</v>
      </c>
      <c r="H107" s="210">
        <v>30</v>
      </c>
      <c r="I107" s="211"/>
      <c r="J107" s="212">
        <f>ROUND(I107*H107,2)</f>
        <v>0</v>
      </c>
      <c r="K107" s="208" t="s">
        <v>1399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239</v>
      </c>
      <c r="AT107" s="217" t="s">
        <v>145</v>
      </c>
      <c r="AU107" s="217" t="s">
        <v>81</v>
      </c>
      <c r="AY107" s="19" t="s">
        <v>143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239</v>
      </c>
      <c r="BM107" s="217" t="s">
        <v>289</v>
      </c>
    </row>
    <row r="108" s="2" customFormat="1" ht="24.15" customHeight="1">
      <c r="A108" s="40"/>
      <c r="B108" s="41"/>
      <c r="C108" s="206" t="s">
        <v>228</v>
      </c>
      <c r="D108" s="206" t="s">
        <v>145</v>
      </c>
      <c r="E108" s="207" t="s">
        <v>1650</v>
      </c>
      <c r="F108" s="208" t="s">
        <v>1651</v>
      </c>
      <c r="G108" s="209" t="s">
        <v>1649</v>
      </c>
      <c r="H108" s="210">
        <v>2</v>
      </c>
      <c r="I108" s="211"/>
      <c r="J108" s="212">
        <f>ROUND(I108*H108,2)</f>
        <v>0</v>
      </c>
      <c r="K108" s="208" t="s">
        <v>1399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239</v>
      </c>
      <c r="AT108" s="217" t="s">
        <v>145</v>
      </c>
      <c r="AU108" s="217" t="s">
        <v>81</v>
      </c>
      <c r="AY108" s="19" t="s">
        <v>143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239</v>
      </c>
      <c r="BM108" s="217" t="s">
        <v>304</v>
      </c>
    </row>
    <row r="109" s="12" customFormat="1" ht="22.8" customHeight="1">
      <c r="A109" s="12"/>
      <c r="B109" s="190"/>
      <c r="C109" s="191"/>
      <c r="D109" s="192" t="s">
        <v>71</v>
      </c>
      <c r="E109" s="204" t="s">
        <v>1652</v>
      </c>
      <c r="F109" s="204" t="s">
        <v>1653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SUM(P110:P114)</f>
        <v>0</v>
      </c>
      <c r="Q109" s="198"/>
      <c r="R109" s="199">
        <f>SUM(R110:R114)</f>
        <v>0</v>
      </c>
      <c r="S109" s="198"/>
      <c r="T109" s="200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81</v>
      </c>
      <c r="AT109" s="202" t="s">
        <v>71</v>
      </c>
      <c r="AU109" s="202" t="s">
        <v>79</v>
      </c>
      <c r="AY109" s="201" t="s">
        <v>143</v>
      </c>
      <c r="BK109" s="203">
        <f>SUM(BK110:BK114)</f>
        <v>0</v>
      </c>
    </row>
    <row r="110" s="2" customFormat="1" ht="16.5" customHeight="1">
      <c r="A110" s="40"/>
      <c r="B110" s="41"/>
      <c r="C110" s="206" t="s">
        <v>233</v>
      </c>
      <c r="D110" s="206" t="s">
        <v>145</v>
      </c>
      <c r="E110" s="207" t="s">
        <v>1654</v>
      </c>
      <c r="F110" s="208" t="s">
        <v>1655</v>
      </c>
      <c r="G110" s="209" t="s">
        <v>489</v>
      </c>
      <c r="H110" s="210">
        <v>8</v>
      </c>
      <c r="I110" s="211"/>
      <c r="J110" s="212">
        <f>ROUND(I110*H110,2)</f>
        <v>0</v>
      </c>
      <c r="K110" s="208" t="s">
        <v>1399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239</v>
      </c>
      <c r="AT110" s="217" t="s">
        <v>145</v>
      </c>
      <c r="AU110" s="217" t="s">
        <v>81</v>
      </c>
      <c r="AY110" s="19" t="s">
        <v>143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239</v>
      </c>
      <c r="BM110" s="217" t="s">
        <v>316</v>
      </c>
    </row>
    <row r="111" s="2" customFormat="1" ht="16.5" customHeight="1">
      <c r="A111" s="40"/>
      <c r="B111" s="41"/>
      <c r="C111" s="206" t="s">
        <v>239</v>
      </c>
      <c r="D111" s="206" t="s">
        <v>145</v>
      </c>
      <c r="E111" s="207" t="s">
        <v>1656</v>
      </c>
      <c r="F111" s="208" t="s">
        <v>1657</v>
      </c>
      <c r="G111" s="209" t="s">
        <v>489</v>
      </c>
      <c r="H111" s="210">
        <v>8</v>
      </c>
      <c r="I111" s="211"/>
      <c r="J111" s="212">
        <f>ROUND(I111*H111,2)</f>
        <v>0</v>
      </c>
      <c r="K111" s="208" t="s">
        <v>1399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239</v>
      </c>
      <c r="AT111" s="217" t="s">
        <v>145</v>
      </c>
      <c r="AU111" s="217" t="s">
        <v>81</v>
      </c>
      <c r="AY111" s="19" t="s">
        <v>143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239</v>
      </c>
      <c r="BM111" s="217" t="s">
        <v>335</v>
      </c>
    </row>
    <row r="112" s="13" customFormat="1">
      <c r="A112" s="13"/>
      <c r="B112" s="224"/>
      <c r="C112" s="225"/>
      <c r="D112" s="226" t="s">
        <v>154</v>
      </c>
      <c r="E112" s="227" t="s">
        <v>19</v>
      </c>
      <c r="F112" s="228" t="s">
        <v>1400</v>
      </c>
      <c r="G112" s="225"/>
      <c r="H112" s="229">
        <v>8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154</v>
      </c>
      <c r="AU112" s="235" t="s">
        <v>81</v>
      </c>
      <c r="AV112" s="13" t="s">
        <v>81</v>
      </c>
      <c r="AW112" s="13" t="s">
        <v>33</v>
      </c>
      <c r="AX112" s="13" t="s">
        <v>72</v>
      </c>
      <c r="AY112" s="235" t="s">
        <v>143</v>
      </c>
    </row>
    <row r="113" s="15" customFormat="1">
      <c r="A113" s="15"/>
      <c r="B113" s="265"/>
      <c r="C113" s="266"/>
      <c r="D113" s="226" t="s">
        <v>154</v>
      </c>
      <c r="E113" s="267" t="s">
        <v>19</v>
      </c>
      <c r="F113" s="268" t="s">
        <v>1401</v>
      </c>
      <c r="G113" s="266"/>
      <c r="H113" s="269">
        <v>8</v>
      </c>
      <c r="I113" s="270"/>
      <c r="J113" s="266"/>
      <c r="K113" s="266"/>
      <c r="L113" s="271"/>
      <c r="M113" s="272"/>
      <c r="N113" s="273"/>
      <c r="O113" s="273"/>
      <c r="P113" s="273"/>
      <c r="Q113" s="273"/>
      <c r="R113" s="273"/>
      <c r="S113" s="273"/>
      <c r="T113" s="27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75" t="s">
        <v>154</v>
      </c>
      <c r="AU113" s="275" t="s">
        <v>81</v>
      </c>
      <c r="AV113" s="15" t="s">
        <v>150</v>
      </c>
      <c r="AW113" s="15" t="s">
        <v>33</v>
      </c>
      <c r="AX113" s="15" t="s">
        <v>79</v>
      </c>
      <c r="AY113" s="275" t="s">
        <v>143</v>
      </c>
    </row>
    <row r="114" s="2" customFormat="1" ht="16.5" customHeight="1">
      <c r="A114" s="40"/>
      <c r="B114" s="41"/>
      <c r="C114" s="206" t="s">
        <v>244</v>
      </c>
      <c r="D114" s="206" t="s">
        <v>145</v>
      </c>
      <c r="E114" s="207" t="s">
        <v>1658</v>
      </c>
      <c r="F114" s="208" t="s">
        <v>1659</v>
      </c>
      <c r="G114" s="209" t="s">
        <v>1408</v>
      </c>
      <c r="H114" s="276"/>
      <c r="I114" s="211"/>
      <c r="J114" s="212">
        <f>ROUND(I114*H114,2)</f>
        <v>0</v>
      </c>
      <c r="K114" s="208" t="s">
        <v>1399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239</v>
      </c>
      <c r="AT114" s="217" t="s">
        <v>145</v>
      </c>
      <c r="AU114" s="217" t="s">
        <v>81</v>
      </c>
      <c r="AY114" s="19" t="s">
        <v>143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239</v>
      </c>
      <c r="BM114" s="217" t="s">
        <v>349</v>
      </c>
    </row>
    <row r="115" s="12" customFormat="1" ht="22.8" customHeight="1">
      <c r="A115" s="12"/>
      <c r="B115" s="190"/>
      <c r="C115" s="191"/>
      <c r="D115" s="192" t="s">
        <v>71</v>
      </c>
      <c r="E115" s="204" t="s">
        <v>769</v>
      </c>
      <c r="F115" s="204" t="s">
        <v>1409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P116</f>
        <v>0</v>
      </c>
      <c r="Q115" s="198"/>
      <c r="R115" s="199">
        <f>R116</f>
        <v>0</v>
      </c>
      <c r="S115" s="198"/>
      <c r="T115" s="200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79</v>
      </c>
      <c r="AT115" s="202" t="s">
        <v>71</v>
      </c>
      <c r="AU115" s="202" t="s">
        <v>79</v>
      </c>
      <c r="AY115" s="201" t="s">
        <v>143</v>
      </c>
      <c r="BK115" s="203">
        <f>BK116</f>
        <v>0</v>
      </c>
    </row>
    <row r="116" s="2" customFormat="1" ht="16.5" customHeight="1">
      <c r="A116" s="40"/>
      <c r="B116" s="41"/>
      <c r="C116" s="206" t="s">
        <v>249</v>
      </c>
      <c r="D116" s="206" t="s">
        <v>145</v>
      </c>
      <c r="E116" s="207" t="s">
        <v>1660</v>
      </c>
      <c r="F116" s="208" t="s">
        <v>1661</v>
      </c>
      <c r="G116" s="209" t="s">
        <v>170</v>
      </c>
      <c r="H116" s="210">
        <v>5.2000000000000002</v>
      </c>
      <c r="I116" s="211"/>
      <c r="J116" s="212">
        <f>ROUND(I116*H116,2)</f>
        <v>0</v>
      </c>
      <c r="K116" s="208" t="s">
        <v>1399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150</v>
      </c>
      <c r="AT116" s="217" t="s">
        <v>145</v>
      </c>
      <c r="AU116" s="217" t="s">
        <v>81</v>
      </c>
      <c r="AY116" s="19" t="s">
        <v>143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150</v>
      </c>
      <c r="BM116" s="217" t="s">
        <v>362</v>
      </c>
    </row>
    <row r="117" s="12" customFormat="1" ht="22.8" customHeight="1">
      <c r="A117" s="12"/>
      <c r="B117" s="190"/>
      <c r="C117" s="191"/>
      <c r="D117" s="192" t="s">
        <v>71</v>
      </c>
      <c r="E117" s="204" t="s">
        <v>1412</v>
      </c>
      <c r="F117" s="204" t="s">
        <v>996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SUM(P118:P223)</f>
        <v>0</v>
      </c>
      <c r="Q117" s="198"/>
      <c r="R117" s="199">
        <f>SUM(R118:R223)</f>
        <v>0</v>
      </c>
      <c r="S117" s="198"/>
      <c r="T117" s="200">
        <f>SUM(T118:T223)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79</v>
      </c>
      <c r="AT117" s="202" t="s">
        <v>71</v>
      </c>
      <c r="AU117" s="202" t="s">
        <v>79</v>
      </c>
      <c r="AY117" s="201" t="s">
        <v>143</v>
      </c>
      <c r="BK117" s="203">
        <f>SUM(BK118:BK223)</f>
        <v>0</v>
      </c>
    </row>
    <row r="118" s="2" customFormat="1" ht="16.5" customHeight="1">
      <c r="A118" s="40"/>
      <c r="B118" s="41"/>
      <c r="C118" s="206" t="s">
        <v>255</v>
      </c>
      <c r="D118" s="206" t="s">
        <v>145</v>
      </c>
      <c r="E118" s="207" t="s">
        <v>1662</v>
      </c>
      <c r="F118" s="208" t="s">
        <v>1663</v>
      </c>
      <c r="G118" s="209" t="s">
        <v>170</v>
      </c>
      <c r="H118" s="210">
        <v>30</v>
      </c>
      <c r="I118" s="211"/>
      <c r="J118" s="212">
        <f>ROUND(I118*H118,2)</f>
        <v>0</v>
      </c>
      <c r="K118" s="208" t="s">
        <v>1399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564</v>
      </c>
      <c r="AT118" s="217" t="s">
        <v>145</v>
      </c>
      <c r="AU118" s="217" t="s">
        <v>81</v>
      </c>
      <c r="AY118" s="19" t="s">
        <v>143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564</v>
      </c>
      <c r="BM118" s="217" t="s">
        <v>376</v>
      </c>
    </row>
    <row r="119" s="2" customFormat="1" ht="16.5" customHeight="1">
      <c r="A119" s="40"/>
      <c r="B119" s="41"/>
      <c r="C119" s="246" t="s">
        <v>262</v>
      </c>
      <c r="D119" s="246" t="s">
        <v>311</v>
      </c>
      <c r="E119" s="247" t="s">
        <v>1664</v>
      </c>
      <c r="F119" s="248" t="s">
        <v>1665</v>
      </c>
      <c r="G119" s="249" t="s">
        <v>170</v>
      </c>
      <c r="H119" s="250">
        <v>31.5</v>
      </c>
      <c r="I119" s="251"/>
      <c r="J119" s="252">
        <f>ROUND(I119*H119,2)</f>
        <v>0</v>
      </c>
      <c r="K119" s="248" t="s">
        <v>19</v>
      </c>
      <c r="L119" s="253"/>
      <c r="M119" s="254" t="s">
        <v>19</v>
      </c>
      <c r="N119" s="255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1419</v>
      </c>
      <c r="AT119" s="217" t="s">
        <v>311</v>
      </c>
      <c r="AU119" s="217" t="s">
        <v>81</v>
      </c>
      <c r="AY119" s="19" t="s">
        <v>143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564</v>
      </c>
      <c r="BM119" s="217" t="s">
        <v>393</v>
      </c>
    </row>
    <row r="120" s="13" customFormat="1">
      <c r="A120" s="13"/>
      <c r="B120" s="224"/>
      <c r="C120" s="225"/>
      <c r="D120" s="226" t="s">
        <v>154</v>
      </c>
      <c r="E120" s="227" t="s">
        <v>19</v>
      </c>
      <c r="F120" s="228" t="s">
        <v>1666</v>
      </c>
      <c r="G120" s="225"/>
      <c r="H120" s="229">
        <v>31.5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154</v>
      </c>
      <c r="AU120" s="235" t="s">
        <v>81</v>
      </c>
      <c r="AV120" s="13" t="s">
        <v>81</v>
      </c>
      <c r="AW120" s="13" t="s">
        <v>33</v>
      </c>
      <c r="AX120" s="13" t="s">
        <v>72</v>
      </c>
      <c r="AY120" s="235" t="s">
        <v>143</v>
      </c>
    </row>
    <row r="121" s="15" customFormat="1">
      <c r="A121" s="15"/>
      <c r="B121" s="265"/>
      <c r="C121" s="266"/>
      <c r="D121" s="226" t="s">
        <v>154</v>
      </c>
      <c r="E121" s="267" t="s">
        <v>19</v>
      </c>
      <c r="F121" s="268" t="s">
        <v>1401</v>
      </c>
      <c r="G121" s="266"/>
      <c r="H121" s="269">
        <v>31.5</v>
      </c>
      <c r="I121" s="270"/>
      <c r="J121" s="266"/>
      <c r="K121" s="266"/>
      <c r="L121" s="271"/>
      <c r="M121" s="272"/>
      <c r="N121" s="273"/>
      <c r="O121" s="273"/>
      <c r="P121" s="273"/>
      <c r="Q121" s="273"/>
      <c r="R121" s="273"/>
      <c r="S121" s="273"/>
      <c r="T121" s="27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5" t="s">
        <v>154</v>
      </c>
      <c r="AU121" s="275" t="s">
        <v>81</v>
      </c>
      <c r="AV121" s="15" t="s">
        <v>150</v>
      </c>
      <c r="AW121" s="15" t="s">
        <v>33</v>
      </c>
      <c r="AX121" s="15" t="s">
        <v>79</v>
      </c>
      <c r="AY121" s="275" t="s">
        <v>143</v>
      </c>
    </row>
    <row r="122" s="2" customFormat="1" ht="16.5" customHeight="1">
      <c r="A122" s="40"/>
      <c r="B122" s="41"/>
      <c r="C122" s="206" t="s">
        <v>7</v>
      </c>
      <c r="D122" s="206" t="s">
        <v>145</v>
      </c>
      <c r="E122" s="207" t="s">
        <v>1667</v>
      </c>
      <c r="F122" s="208" t="s">
        <v>1668</v>
      </c>
      <c r="G122" s="209" t="s">
        <v>170</v>
      </c>
      <c r="H122" s="210">
        <v>11</v>
      </c>
      <c r="I122" s="211"/>
      <c r="J122" s="212">
        <f>ROUND(I122*H122,2)</f>
        <v>0</v>
      </c>
      <c r="K122" s="208" t="s">
        <v>1399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564</v>
      </c>
      <c r="AT122" s="217" t="s">
        <v>145</v>
      </c>
      <c r="AU122" s="217" t="s">
        <v>81</v>
      </c>
      <c r="AY122" s="19" t="s">
        <v>143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564</v>
      </c>
      <c r="BM122" s="217" t="s">
        <v>409</v>
      </c>
    </row>
    <row r="123" s="2" customFormat="1" ht="16.5" customHeight="1">
      <c r="A123" s="40"/>
      <c r="B123" s="41"/>
      <c r="C123" s="246" t="s">
        <v>278</v>
      </c>
      <c r="D123" s="246" t="s">
        <v>311</v>
      </c>
      <c r="E123" s="247" t="s">
        <v>1669</v>
      </c>
      <c r="F123" s="248" t="s">
        <v>1670</v>
      </c>
      <c r="G123" s="249" t="s">
        <v>170</v>
      </c>
      <c r="H123" s="250">
        <v>11.550000000000001</v>
      </c>
      <c r="I123" s="251"/>
      <c r="J123" s="252">
        <f>ROUND(I123*H123,2)</f>
        <v>0</v>
      </c>
      <c r="K123" s="248" t="s">
        <v>19</v>
      </c>
      <c r="L123" s="253"/>
      <c r="M123" s="254" t="s">
        <v>19</v>
      </c>
      <c r="N123" s="255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1419</v>
      </c>
      <c r="AT123" s="217" t="s">
        <v>311</v>
      </c>
      <c r="AU123" s="217" t="s">
        <v>81</v>
      </c>
      <c r="AY123" s="19" t="s">
        <v>143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564</v>
      </c>
      <c r="BM123" s="217" t="s">
        <v>427</v>
      </c>
    </row>
    <row r="124" s="13" customFormat="1">
      <c r="A124" s="13"/>
      <c r="B124" s="224"/>
      <c r="C124" s="225"/>
      <c r="D124" s="226" t="s">
        <v>154</v>
      </c>
      <c r="E124" s="227" t="s">
        <v>19</v>
      </c>
      <c r="F124" s="228" t="s">
        <v>1671</v>
      </c>
      <c r="G124" s="225"/>
      <c r="H124" s="229">
        <v>11.550000000000001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154</v>
      </c>
      <c r="AU124" s="235" t="s">
        <v>81</v>
      </c>
      <c r="AV124" s="13" t="s">
        <v>81</v>
      </c>
      <c r="AW124" s="13" t="s">
        <v>33</v>
      </c>
      <c r="AX124" s="13" t="s">
        <v>72</v>
      </c>
      <c r="AY124" s="235" t="s">
        <v>143</v>
      </c>
    </row>
    <row r="125" s="15" customFormat="1">
      <c r="A125" s="15"/>
      <c r="B125" s="265"/>
      <c r="C125" s="266"/>
      <c r="D125" s="226" t="s">
        <v>154</v>
      </c>
      <c r="E125" s="267" t="s">
        <v>19</v>
      </c>
      <c r="F125" s="268" t="s">
        <v>1401</v>
      </c>
      <c r="G125" s="266"/>
      <c r="H125" s="269">
        <v>11.550000000000001</v>
      </c>
      <c r="I125" s="270"/>
      <c r="J125" s="266"/>
      <c r="K125" s="266"/>
      <c r="L125" s="271"/>
      <c r="M125" s="272"/>
      <c r="N125" s="273"/>
      <c r="O125" s="273"/>
      <c r="P125" s="273"/>
      <c r="Q125" s="273"/>
      <c r="R125" s="273"/>
      <c r="S125" s="273"/>
      <c r="T125" s="27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5" t="s">
        <v>154</v>
      </c>
      <c r="AU125" s="275" t="s">
        <v>81</v>
      </c>
      <c r="AV125" s="15" t="s">
        <v>150</v>
      </c>
      <c r="AW125" s="15" t="s">
        <v>33</v>
      </c>
      <c r="AX125" s="15" t="s">
        <v>79</v>
      </c>
      <c r="AY125" s="275" t="s">
        <v>143</v>
      </c>
    </row>
    <row r="126" s="2" customFormat="1" ht="16.5" customHeight="1">
      <c r="A126" s="40"/>
      <c r="B126" s="41"/>
      <c r="C126" s="206" t="s">
        <v>284</v>
      </c>
      <c r="D126" s="206" t="s">
        <v>145</v>
      </c>
      <c r="E126" s="207" t="s">
        <v>1415</v>
      </c>
      <c r="F126" s="208" t="s">
        <v>1672</v>
      </c>
      <c r="G126" s="209" t="s">
        <v>170</v>
      </c>
      <c r="H126" s="210">
        <v>4</v>
      </c>
      <c r="I126" s="211"/>
      <c r="J126" s="212">
        <f>ROUND(I126*H126,2)</f>
        <v>0</v>
      </c>
      <c r="K126" s="208" t="s">
        <v>1399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564</v>
      </c>
      <c r="AT126" s="217" t="s">
        <v>145</v>
      </c>
      <c r="AU126" s="217" t="s">
        <v>81</v>
      </c>
      <c r="AY126" s="19" t="s">
        <v>143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564</v>
      </c>
      <c r="BM126" s="217" t="s">
        <v>440</v>
      </c>
    </row>
    <row r="127" s="2" customFormat="1" ht="16.5" customHeight="1">
      <c r="A127" s="40"/>
      <c r="B127" s="41"/>
      <c r="C127" s="246" t="s">
        <v>289</v>
      </c>
      <c r="D127" s="246" t="s">
        <v>311</v>
      </c>
      <c r="E127" s="247" t="s">
        <v>1417</v>
      </c>
      <c r="F127" s="248" t="s">
        <v>1673</v>
      </c>
      <c r="G127" s="249" t="s">
        <v>170</v>
      </c>
      <c r="H127" s="250">
        <v>4.4000000000000004</v>
      </c>
      <c r="I127" s="251"/>
      <c r="J127" s="252">
        <f>ROUND(I127*H127,2)</f>
        <v>0</v>
      </c>
      <c r="K127" s="248" t="s">
        <v>19</v>
      </c>
      <c r="L127" s="253"/>
      <c r="M127" s="254" t="s">
        <v>19</v>
      </c>
      <c r="N127" s="255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1419</v>
      </c>
      <c r="AT127" s="217" t="s">
        <v>311</v>
      </c>
      <c r="AU127" s="217" t="s">
        <v>81</v>
      </c>
      <c r="AY127" s="19" t="s">
        <v>143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564</v>
      </c>
      <c r="BM127" s="217" t="s">
        <v>452</v>
      </c>
    </row>
    <row r="128" s="13" customFormat="1">
      <c r="A128" s="13"/>
      <c r="B128" s="224"/>
      <c r="C128" s="225"/>
      <c r="D128" s="226" t="s">
        <v>154</v>
      </c>
      <c r="E128" s="227" t="s">
        <v>19</v>
      </c>
      <c r="F128" s="228" t="s">
        <v>1674</v>
      </c>
      <c r="G128" s="225"/>
      <c r="H128" s="229">
        <v>4.4000000000000004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154</v>
      </c>
      <c r="AU128" s="235" t="s">
        <v>81</v>
      </c>
      <c r="AV128" s="13" t="s">
        <v>81</v>
      </c>
      <c r="AW128" s="13" t="s">
        <v>33</v>
      </c>
      <c r="AX128" s="13" t="s">
        <v>72</v>
      </c>
      <c r="AY128" s="235" t="s">
        <v>143</v>
      </c>
    </row>
    <row r="129" s="15" customFormat="1">
      <c r="A129" s="15"/>
      <c r="B129" s="265"/>
      <c r="C129" s="266"/>
      <c r="D129" s="226" t="s">
        <v>154</v>
      </c>
      <c r="E129" s="267" t="s">
        <v>19</v>
      </c>
      <c r="F129" s="268" t="s">
        <v>1401</v>
      </c>
      <c r="G129" s="266"/>
      <c r="H129" s="269">
        <v>4.4000000000000004</v>
      </c>
      <c r="I129" s="270"/>
      <c r="J129" s="266"/>
      <c r="K129" s="266"/>
      <c r="L129" s="271"/>
      <c r="M129" s="272"/>
      <c r="N129" s="273"/>
      <c r="O129" s="273"/>
      <c r="P129" s="273"/>
      <c r="Q129" s="273"/>
      <c r="R129" s="273"/>
      <c r="S129" s="273"/>
      <c r="T129" s="27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5" t="s">
        <v>154</v>
      </c>
      <c r="AU129" s="275" t="s">
        <v>81</v>
      </c>
      <c r="AV129" s="15" t="s">
        <v>150</v>
      </c>
      <c r="AW129" s="15" t="s">
        <v>33</v>
      </c>
      <c r="AX129" s="15" t="s">
        <v>79</v>
      </c>
      <c r="AY129" s="275" t="s">
        <v>143</v>
      </c>
    </row>
    <row r="130" s="2" customFormat="1" ht="16.5" customHeight="1">
      <c r="A130" s="40"/>
      <c r="B130" s="41"/>
      <c r="C130" s="206" t="s">
        <v>296</v>
      </c>
      <c r="D130" s="206" t="s">
        <v>145</v>
      </c>
      <c r="E130" s="207" t="s">
        <v>1420</v>
      </c>
      <c r="F130" s="208" t="s">
        <v>1421</v>
      </c>
      <c r="G130" s="209" t="s">
        <v>489</v>
      </c>
      <c r="H130" s="210">
        <v>12</v>
      </c>
      <c r="I130" s="211"/>
      <c r="J130" s="212">
        <f>ROUND(I130*H130,2)</f>
        <v>0</v>
      </c>
      <c r="K130" s="208" t="s">
        <v>1399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564</v>
      </c>
      <c r="AT130" s="217" t="s">
        <v>145</v>
      </c>
      <c r="AU130" s="217" t="s">
        <v>81</v>
      </c>
      <c r="AY130" s="19" t="s">
        <v>143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564</v>
      </c>
      <c r="BM130" s="217" t="s">
        <v>463</v>
      </c>
    </row>
    <row r="131" s="2" customFormat="1" ht="16.5" customHeight="1">
      <c r="A131" s="40"/>
      <c r="B131" s="41"/>
      <c r="C131" s="246" t="s">
        <v>304</v>
      </c>
      <c r="D131" s="246" t="s">
        <v>311</v>
      </c>
      <c r="E131" s="247" t="s">
        <v>1422</v>
      </c>
      <c r="F131" s="248" t="s">
        <v>1675</v>
      </c>
      <c r="G131" s="249" t="s">
        <v>489</v>
      </c>
      <c r="H131" s="250">
        <v>8</v>
      </c>
      <c r="I131" s="251"/>
      <c r="J131" s="252">
        <f>ROUND(I131*H131,2)</f>
        <v>0</v>
      </c>
      <c r="K131" s="248" t="s">
        <v>19</v>
      </c>
      <c r="L131" s="253"/>
      <c r="M131" s="254" t="s">
        <v>19</v>
      </c>
      <c r="N131" s="255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1419</v>
      </c>
      <c r="AT131" s="217" t="s">
        <v>311</v>
      </c>
      <c r="AU131" s="217" t="s">
        <v>81</v>
      </c>
      <c r="AY131" s="19" t="s">
        <v>143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564</v>
      </c>
      <c r="BM131" s="217" t="s">
        <v>474</v>
      </c>
    </row>
    <row r="132" s="2" customFormat="1" ht="16.5" customHeight="1">
      <c r="A132" s="40"/>
      <c r="B132" s="41"/>
      <c r="C132" s="246" t="s">
        <v>310</v>
      </c>
      <c r="D132" s="246" t="s">
        <v>311</v>
      </c>
      <c r="E132" s="247" t="s">
        <v>1428</v>
      </c>
      <c r="F132" s="248" t="s">
        <v>1429</v>
      </c>
      <c r="G132" s="249" t="s">
        <v>489</v>
      </c>
      <c r="H132" s="250">
        <v>4</v>
      </c>
      <c r="I132" s="251"/>
      <c r="J132" s="252">
        <f>ROUND(I132*H132,2)</f>
        <v>0</v>
      </c>
      <c r="K132" s="248" t="s">
        <v>19</v>
      </c>
      <c r="L132" s="253"/>
      <c r="M132" s="254" t="s">
        <v>19</v>
      </c>
      <c r="N132" s="255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1419</v>
      </c>
      <c r="AT132" s="217" t="s">
        <v>311</v>
      </c>
      <c r="AU132" s="217" t="s">
        <v>81</v>
      </c>
      <c r="AY132" s="19" t="s">
        <v>143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564</v>
      </c>
      <c r="BM132" s="217" t="s">
        <v>486</v>
      </c>
    </row>
    <row r="133" s="2" customFormat="1" ht="16.5" customHeight="1">
      <c r="A133" s="40"/>
      <c r="B133" s="41"/>
      <c r="C133" s="246" t="s">
        <v>316</v>
      </c>
      <c r="D133" s="246" t="s">
        <v>311</v>
      </c>
      <c r="E133" s="247" t="s">
        <v>1430</v>
      </c>
      <c r="F133" s="248" t="s">
        <v>1676</v>
      </c>
      <c r="G133" s="249" t="s">
        <v>489</v>
      </c>
      <c r="H133" s="250">
        <v>4</v>
      </c>
      <c r="I133" s="251"/>
      <c r="J133" s="252">
        <f>ROUND(I133*H133,2)</f>
        <v>0</v>
      </c>
      <c r="K133" s="248" t="s">
        <v>19</v>
      </c>
      <c r="L133" s="253"/>
      <c r="M133" s="254" t="s">
        <v>19</v>
      </c>
      <c r="N133" s="255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1419</v>
      </c>
      <c r="AT133" s="217" t="s">
        <v>311</v>
      </c>
      <c r="AU133" s="217" t="s">
        <v>81</v>
      </c>
      <c r="AY133" s="19" t="s">
        <v>143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564</v>
      </c>
      <c r="BM133" s="217" t="s">
        <v>503</v>
      </c>
    </row>
    <row r="134" s="2" customFormat="1" ht="16.5" customHeight="1">
      <c r="A134" s="40"/>
      <c r="B134" s="41"/>
      <c r="C134" s="246" t="s">
        <v>323</v>
      </c>
      <c r="D134" s="246" t="s">
        <v>311</v>
      </c>
      <c r="E134" s="247" t="s">
        <v>1426</v>
      </c>
      <c r="F134" s="248" t="s">
        <v>1677</v>
      </c>
      <c r="G134" s="249" t="s">
        <v>489</v>
      </c>
      <c r="H134" s="250">
        <v>4</v>
      </c>
      <c r="I134" s="251"/>
      <c r="J134" s="252">
        <f>ROUND(I134*H134,2)</f>
        <v>0</v>
      </c>
      <c r="K134" s="248" t="s">
        <v>19</v>
      </c>
      <c r="L134" s="253"/>
      <c r="M134" s="254" t="s">
        <v>19</v>
      </c>
      <c r="N134" s="255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1419</v>
      </c>
      <c r="AT134" s="217" t="s">
        <v>311</v>
      </c>
      <c r="AU134" s="217" t="s">
        <v>81</v>
      </c>
      <c r="AY134" s="19" t="s">
        <v>143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564</v>
      </c>
      <c r="BM134" s="217" t="s">
        <v>516</v>
      </c>
    </row>
    <row r="135" s="2" customFormat="1" ht="16.5" customHeight="1">
      <c r="A135" s="40"/>
      <c r="B135" s="41"/>
      <c r="C135" s="246" t="s">
        <v>335</v>
      </c>
      <c r="D135" s="246" t="s">
        <v>311</v>
      </c>
      <c r="E135" s="247" t="s">
        <v>1432</v>
      </c>
      <c r="F135" s="248" t="s">
        <v>1678</v>
      </c>
      <c r="G135" s="249" t="s">
        <v>489</v>
      </c>
      <c r="H135" s="250">
        <v>2</v>
      </c>
      <c r="I135" s="251"/>
      <c r="J135" s="252">
        <f>ROUND(I135*H135,2)</f>
        <v>0</v>
      </c>
      <c r="K135" s="248" t="s">
        <v>19</v>
      </c>
      <c r="L135" s="253"/>
      <c r="M135" s="254" t="s">
        <v>19</v>
      </c>
      <c r="N135" s="255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1419</v>
      </c>
      <c r="AT135" s="217" t="s">
        <v>311</v>
      </c>
      <c r="AU135" s="217" t="s">
        <v>81</v>
      </c>
      <c r="AY135" s="19" t="s">
        <v>143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564</v>
      </c>
      <c r="BM135" s="217" t="s">
        <v>528</v>
      </c>
    </row>
    <row r="136" s="2" customFormat="1" ht="16.5" customHeight="1">
      <c r="A136" s="40"/>
      <c r="B136" s="41"/>
      <c r="C136" s="206" t="s">
        <v>344</v>
      </c>
      <c r="D136" s="206" t="s">
        <v>145</v>
      </c>
      <c r="E136" s="207" t="s">
        <v>1679</v>
      </c>
      <c r="F136" s="208" t="s">
        <v>1680</v>
      </c>
      <c r="G136" s="209" t="s">
        <v>489</v>
      </c>
      <c r="H136" s="210">
        <v>22</v>
      </c>
      <c r="I136" s="211"/>
      <c r="J136" s="212">
        <f>ROUND(I136*H136,2)</f>
        <v>0</v>
      </c>
      <c r="K136" s="208" t="s">
        <v>1399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564</v>
      </c>
      <c r="AT136" s="217" t="s">
        <v>145</v>
      </c>
      <c r="AU136" s="217" t="s">
        <v>81</v>
      </c>
      <c r="AY136" s="19" t="s">
        <v>143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564</v>
      </c>
      <c r="BM136" s="217" t="s">
        <v>540</v>
      </c>
    </row>
    <row r="137" s="2" customFormat="1" ht="16.5" customHeight="1">
      <c r="A137" s="40"/>
      <c r="B137" s="41"/>
      <c r="C137" s="246" t="s">
        <v>349</v>
      </c>
      <c r="D137" s="246" t="s">
        <v>311</v>
      </c>
      <c r="E137" s="247" t="s">
        <v>1681</v>
      </c>
      <c r="F137" s="248" t="s">
        <v>1682</v>
      </c>
      <c r="G137" s="249" t="s">
        <v>489</v>
      </c>
      <c r="H137" s="250">
        <v>8</v>
      </c>
      <c r="I137" s="251"/>
      <c r="J137" s="252">
        <f>ROUND(I137*H137,2)</f>
        <v>0</v>
      </c>
      <c r="K137" s="248" t="s">
        <v>19</v>
      </c>
      <c r="L137" s="253"/>
      <c r="M137" s="254" t="s">
        <v>19</v>
      </c>
      <c r="N137" s="255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1419</v>
      </c>
      <c r="AT137" s="217" t="s">
        <v>311</v>
      </c>
      <c r="AU137" s="217" t="s">
        <v>81</v>
      </c>
      <c r="AY137" s="19" t="s">
        <v>143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564</v>
      </c>
      <c r="BM137" s="217" t="s">
        <v>564</v>
      </c>
    </row>
    <row r="138" s="2" customFormat="1" ht="16.5" customHeight="1">
      <c r="A138" s="40"/>
      <c r="B138" s="41"/>
      <c r="C138" s="246" t="s">
        <v>356</v>
      </c>
      <c r="D138" s="246" t="s">
        <v>311</v>
      </c>
      <c r="E138" s="247" t="s">
        <v>1683</v>
      </c>
      <c r="F138" s="248" t="s">
        <v>1684</v>
      </c>
      <c r="G138" s="249" t="s">
        <v>489</v>
      </c>
      <c r="H138" s="250">
        <v>4</v>
      </c>
      <c r="I138" s="251"/>
      <c r="J138" s="252">
        <f>ROUND(I138*H138,2)</f>
        <v>0</v>
      </c>
      <c r="K138" s="248" t="s">
        <v>19</v>
      </c>
      <c r="L138" s="253"/>
      <c r="M138" s="254" t="s">
        <v>19</v>
      </c>
      <c r="N138" s="255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1419</v>
      </c>
      <c r="AT138" s="217" t="s">
        <v>311</v>
      </c>
      <c r="AU138" s="217" t="s">
        <v>81</v>
      </c>
      <c r="AY138" s="19" t="s">
        <v>143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564</v>
      </c>
      <c r="BM138" s="217" t="s">
        <v>575</v>
      </c>
    </row>
    <row r="139" s="2" customFormat="1" ht="16.5" customHeight="1">
      <c r="A139" s="40"/>
      <c r="B139" s="41"/>
      <c r="C139" s="246" t="s">
        <v>362</v>
      </c>
      <c r="D139" s="246" t="s">
        <v>311</v>
      </c>
      <c r="E139" s="247" t="s">
        <v>1685</v>
      </c>
      <c r="F139" s="248" t="s">
        <v>1686</v>
      </c>
      <c r="G139" s="249" t="s">
        <v>489</v>
      </c>
      <c r="H139" s="250">
        <v>4</v>
      </c>
      <c r="I139" s="251"/>
      <c r="J139" s="252">
        <f>ROUND(I139*H139,2)</f>
        <v>0</v>
      </c>
      <c r="K139" s="248" t="s">
        <v>19</v>
      </c>
      <c r="L139" s="253"/>
      <c r="M139" s="254" t="s">
        <v>19</v>
      </c>
      <c r="N139" s="255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1419</v>
      </c>
      <c r="AT139" s="217" t="s">
        <v>311</v>
      </c>
      <c r="AU139" s="217" t="s">
        <v>81</v>
      </c>
      <c r="AY139" s="19" t="s">
        <v>143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564</v>
      </c>
      <c r="BM139" s="217" t="s">
        <v>587</v>
      </c>
    </row>
    <row r="140" s="2" customFormat="1" ht="16.5" customHeight="1">
      <c r="A140" s="40"/>
      <c r="B140" s="41"/>
      <c r="C140" s="246" t="s">
        <v>370</v>
      </c>
      <c r="D140" s="246" t="s">
        <v>311</v>
      </c>
      <c r="E140" s="247" t="s">
        <v>1687</v>
      </c>
      <c r="F140" s="248" t="s">
        <v>1688</v>
      </c>
      <c r="G140" s="249" t="s">
        <v>489</v>
      </c>
      <c r="H140" s="250">
        <v>8</v>
      </c>
      <c r="I140" s="251"/>
      <c r="J140" s="252">
        <f>ROUND(I140*H140,2)</f>
        <v>0</v>
      </c>
      <c r="K140" s="248" t="s">
        <v>19</v>
      </c>
      <c r="L140" s="253"/>
      <c r="M140" s="254" t="s">
        <v>19</v>
      </c>
      <c r="N140" s="255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1419</v>
      </c>
      <c r="AT140" s="217" t="s">
        <v>311</v>
      </c>
      <c r="AU140" s="217" t="s">
        <v>81</v>
      </c>
      <c r="AY140" s="19" t="s">
        <v>143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564</v>
      </c>
      <c r="BM140" s="217" t="s">
        <v>600</v>
      </c>
    </row>
    <row r="141" s="2" customFormat="1" ht="16.5" customHeight="1">
      <c r="A141" s="40"/>
      <c r="B141" s="41"/>
      <c r="C141" s="246" t="s">
        <v>376</v>
      </c>
      <c r="D141" s="246" t="s">
        <v>311</v>
      </c>
      <c r="E141" s="247" t="s">
        <v>1689</v>
      </c>
      <c r="F141" s="248" t="s">
        <v>1690</v>
      </c>
      <c r="G141" s="249" t="s">
        <v>489</v>
      </c>
      <c r="H141" s="250">
        <v>8</v>
      </c>
      <c r="I141" s="251"/>
      <c r="J141" s="252">
        <f>ROUND(I141*H141,2)</f>
        <v>0</v>
      </c>
      <c r="K141" s="248" t="s">
        <v>19</v>
      </c>
      <c r="L141" s="253"/>
      <c r="M141" s="254" t="s">
        <v>19</v>
      </c>
      <c r="N141" s="255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1419</v>
      </c>
      <c r="AT141" s="217" t="s">
        <v>311</v>
      </c>
      <c r="AU141" s="217" t="s">
        <v>81</v>
      </c>
      <c r="AY141" s="19" t="s">
        <v>143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564</v>
      </c>
      <c r="BM141" s="217" t="s">
        <v>612</v>
      </c>
    </row>
    <row r="142" s="2" customFormat="1" ht="16.5" customHeight="1">
      <c r="A142" s="40"/>
      <c r="B142" s="41"/>
      <c r="C142" s="246" t="s">
        <v>381</v>
      </c>
      <c r="D142" s="246" t="s">
        <v>311</v>
      </c>
      <c r="E142" s="247" t="s">
        <v>1691</v>
      </c>
      <c r="F142" s="248" t="s">
        <v>1692</v>
      </c>
      <c r="G142" s="249" t="s">
        <v>489</v>
      </c>
      <c r="H142" s="250">
        <v>4</v>
      </c>
      <c r="I142" s="251"/>
      <c r="J142" s="252">
        <f>ROUND(I142*H142,2)</f>
        <v>0</v>
      </c>
      <c r="K142" s="248" t="s">
        <v>19</v>
      </c>
      <c r="L142" s="253"/>
      <c r="M142" s="254" t="s">
        <v>19</v>
      </c>
      <c r="N142" s="255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1419</v>
      </c>
      <c r="AT142" s="217" t="s">
        <v>311</v>
      </c>
      <c r="AU142" s="217" t="s">
        <v>81</v>
      </c>
      <c r="AY142" s="19" t="s">
        <v>143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564</v>
      </c>
      <c r="BM142" s="217" t="s">
        <v>628</v>
      </c>
    </row>
    <row r="143" s="2" customFormat="1" ht="16.5" customHeight="1">
      <c r="A143" s="40"/>
      <c r="B143" s="41"/>
      <c r="C143" s="246" t="s">
        <v>393</v>
      </c>
      <c r="D143" s="246" t="s">
        <v>311</v>
      </c>
      <c r="E143" s="247" t="s">
        <v>1693</v>
      </c>
      <c r="F143" s="248" t="s">
        <v>1694</v>
      </c>
      <c r="G143" s="249" t="s">
        <v>489</v>
      </c>
      <c r="H143" s="250">
        <v>2</v>
      </c>
      <c r="I143" s="251"/>
      <c r="J143" s="252">
        <f>ROUND(I143*H143,2)</f>
        <v>0</v>
      </c>
      <c r="K143" s="248" t="s">
        <v>19</v>
      </c>
      <c r="L143" s="253"/>
      <c r="M143" s="254" t="s">
        <v>19</v>
      </c>
      <c r="N143" s="255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1419</v>
      </c>
      <c r="AT143" s="217" t="s">
        <v>311</v>
      </c>
      <c r="AU143" s="217" t="s">
        <v>81</v>
      </c>
      <c r="AY143" s="19" t="s">
        <v>143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564</v>
      </c>
      <c r="BM143" s="217" t="s">
        <v>641</v>
      </c>
    </row>
    <row r="144" s="2" customFormat="1" ht="16.5" customHeight="1">
      <c r="A144" s="40"/>
      <c r="B144" s="41"/>
      <c r="C144" s="246" t="s">
        <v>404</v>
      </c>
      <c r="D144" s="246" t="s">
        <v>311</v>
      </c>
      <c r="E144" s="247" t="s">
        <v>1695</v>
      </c>
      <c r="F144" s="248" t="s">
        <v>1696</v>
      </c>
      <c r="G144" s="249" t="s">
        <v>489</v>
      </c>
      <c r="H144" s="250">
        <v>2</v>
      </c>
      <c r="I144" s="251"/>
      <c r="J144" s="252">
        <f>ROUND(I144*H144,2)</f>
        <v>0</v>
      </c>
      <c r="K144" s="248" t="s">
        <v>19</v>
      </c>
      <c r="L144" s="253"/>
      <c r="M144" s="254" t="s">
        <v>19</v>
      </c>
      <c r="N144" s="255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1419</v>
      </c>
      <c r="AT144" s="217" t="s">
        <v>311</v>
      </c>
      <c r="AU144" s="217" t="s">
        <v>81</v>
      </c>
      <c r="AY144" s="19" t="s">
        <v>143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564</v>
      </c>
      <c r="BM144" s="217" t="s">
        <v>653</v>
      </c>
    </row>
    <row r="145" s="2" customFormat="1" ht="16.5" customHeight="1">
      <c r="A145" s="40"/>
      <c r="B145" s="41"/>
      <c r="C145" s="206" t="s">
        <v>409</v>
      </c>
      <c r="D145" s="206" t="s">
        <v>145</v>
      </c>
      <c r="E145" s="207" t="s">
        <v>1697</v>
      </c>
      <c r="F145" s="208" t="s">
        <v>1698</v>
      </c>
      <c r="G145" s="209" t="s">
        <v>489</v>
      </c>
      <c r="H145" s="210">
        <v>71</v>
      </c>
      <c r="I145" s="211"/>
      <c r="J145" s="212">
        <f>ROUND(I145*H145,2)</f>
        <v>0</v>
      </c>
      <c r="K145" s="208" t="s">
        <v>1399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564</v>
      </c>
      <c r="AT145" s="217" t="s">
        <v>145</v>
      </c>
      <c r="AU145" s="217" t="s">
        <v>81</v>
      </c>
      <c r="AY145" s="19" t="s">
        <v>143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564</v>
      </c>
      <c r="BM145" s="217" t="s">
        <v>663</v>
      </c>
    </row>
    <row r="146" s="2" customFormat="1" ht="16.5" customHeight="1">
      <c r="A146" s="40"/>
      <c r="B146" s="41"/>
      <c r="C146" s="246" t="s">
        <v>417</v>
      </c>
      <c r="D146" s="246" t="s">
        <v>311</v>
      </c>
      <c r="E146" s="247" t="s">
        <v>1699</v>
      </c>
      <c r="F146" s="248" t="s">
        <v>1700</v>
      </c>
      <c r="G146" s="249" t="s">
        <v>489</v>
      </c>
      <c r="H146" s="250">
        <v>15</v>
      </c>
      <c r="I146" s="251"/>
      <c r="J146" s="252">
        <f>ROUND(I146*H146,2)</f>
        <v>0</v>
      </c>
      <c r="K146" s="248" t="s">
        <v>19</v>
      </c>
      <c r="L146" s="253"/>
      <c r="M146" s="254" t="s">
        <v>19</v>
      </c>
      <c r="N146" s="255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1419</v>
      </c>
      <c r="AT146" s="217" t="s">
        <v>311</v>
      </c>
      <c r="AU146" s="217" t="s">
        <v>81</v>
      </c>
      <c r="AY146" s="19" t="s">
        <v>143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564</v>
      </c>
      <c r="BM146" s="217" t="s">
        <v>673</v>
      </c>
    </row>
    <row r="147" s="2" customFormat="1" ht="16.5" customHeight="1">
      <c r="A147" s="40"/>
      <c r="B147" s="41"/>
      <c r="C147" s="246" t="s">
        <v>427</v>
      </c>
      <c r="D147" s="246" t="s">
        <v>311</v>
      </c>
      <c r="E147" s="247" t="s">
        <v>1701</v>
      </c>
      <c r="F147" s="248" t="s">
        <v>1702</v>
      </c>
      <c r="G147" s="249" t="s">
        <v>489</v>
      </c>
      <c r="H147" s="250">
        <v>6</v>
      </c>
      <c r="I147" s="251"/>
      <c r="J147" s="252">
        <f>ROUND(I147*H147,2)</f>
        <v>0</v>
      </c>
      <c r="K147" s="248" t="s">
        <v>19</v>
      </c>
      <c r="L147" s="253"/>
      <c r="M147" s="254" t="s">
        <v>19</v>
      </c>
      <c r="N147" s="255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1419</v>
      </c>
      <c r="AT147" s="217" t="s">
        <v>311</v>
      </c>
      <c r="AU147" s="217" t="s">
        <v>81</v>
      </c>
      <c r="AY147" s="19" t="s">
        <v>143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564</v>
      </c>
      <c r="BM147" s="217" t="s">
        <v>684</v>
      </c>
    </row>
    <row r="148" s="2" customFormat="1" ht="16.5" customHeight="1">
      <c r="A148" s="40"/>
      <c r="B148" s="41"/>
      <c r="C148" s="246" t="s">
        <v>435</v>
      </c>
      <c r="D148" s="246" t="s">
        <v>311</v>
      </c>
      <c r="E148" s="247" t="s">
        <v>1703</v>
      </c>
      <c r="F148" s="248" t="s">
        <v>1704</v>
      </c>
      <c r="G148" s="249" t="s">
        <v>489</v>
      </c>
      <c r="H148" s="250">
        <v>2</v>
      </c>
      <c r="I148" s="251"/>
      <c r="J148" s="252">
        <f>ROUND(I148*H148,2)</f>
        <v>0</v>
      </c>
      <c r="K148" s="248" t="s">
        <v>19</v>
      </c>
      <c r="L148" s="253"/>
      <c r="M148" s="254" t="s">
        <v>19</v>
      </c>
      <c r="N148" s="255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1419</v>
      </c>
      <c r="AT148" s="217" t="s">
        <v>311</v>
      </c>
      <c r="AU148" s="217" t="s">
        <v>81</v>
      </c>
      <c r="AY148" s="19" t="s">
        <v>143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564</v>
      </c>
      <c r="BM148" s="217" t="s">
        <v>698</v>
      </c>
    </row>
    <row r="149" s="2" customFormat="1" ht="16.5" customHeight="1">
      <c r="A149" s="40"/>
      <c r="B149" s="41"/>
      <c r="C149" s="246" t="s">
        <v>440</v>
      </c>
      <c r="D149" s="246" t="s">
        <v>311</v>
      </c>
      <c r="E149" s="247" t="s">
        <v>1705</v>
      </c>
      <c r="F149" s="248" t="s">
        <v>1706</v>
      </c>
      <c r="G149" s="249" t="s">
        <v>489</v>
      </c>
      <c r="H149" s="250">
        <v>2</v>
      </c>
      <c r="I149" s="251"/>
      <c r="J149" s="252">
        <f>ROUND(I149*H149,2)</f>
        <v>0</v>
      </c>
      <c r="K149" s="248" t="s">
        <v>19</v>
      </c>
      <c r="L149" s="253"/>
      <c r="M149" s="254" t="s">
        <v>19</v>
      </c>
      <c r="N149" s="255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1419</v>
      </c>
      <c r="AT149" s="217" t="s">
        <v>311</v>
      </c>
      <c r="AU149" s="217" t="s">
        <v>81</v>
      </c>
      <c r="AY149" s="19" t="s">
        <v>143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564</v>
      </c>
      <c r="BM149" s="217" t="s">
        <v>715</v>
      </c>
    </row>
    <row r="150" s="2" customFormat="1" ht="16.5" customHeight="1">
      <c r="A150" s="40"/>
      <c r="B150" s="41"/>
      <c r="C150" s="246" t="s">
        <v>445</v>
      </c>
      <c r="D150" s="246" t="s">
        <v>311</v>
      </c>
      <c r="E150" s="247" t="s">
        <v>1707</v>
      </c>
      <c r="F150" s="248" t="s">
        <v>1708</v>
      </c>
      <c r="G150" s="249" t="s">
        <v>489</v>
      </c>
      <c r="H150" s="250">
        <v>2</v>
      </c>
      <c r="I150" s="251"/>
      <c r="J150" s="252">
        <f>ROUND(I150*H150,2)</f>
        <v>0</v>
      </c>
      <c r="K150" s="248" t="s">
        <v>19</v>
      </c>
      <c r="L150" s="253"/>
      <c r="M150" s="254" t="s">
        <v>19</v>
      </c>
      <c r="N150" s="255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1419</v>
      </c>
      <c r="AT150" s="217" t="s">
        <v>311</v>
      </c>
      <c r="AU150" s="217" t="s">
        <v>81</v>
      </c>
      <c r="AY150" s="19" t="s">
        <v>143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79</v>
      </c>
      <c r="BK150" s="218">
        <f>ROUND(I150*H150,2)</f>
        <v>0</v>
      </c>
      <c r="BL150" s="19" t="s">
        <v>564</v>
      </c>
      <c r="BM150" s="217" t="s">
        <v>728</v>
      </c>
    </row>
    <row r="151" s="2" customFormat="1" ht="16.5" customHeight="1">
      <c r="A151" s="40"/>
      <c r="B151" s="41"/>
      <c r="C151" s="246" t="s">
        <v>452</v>
      </c>
      <c r="D151" s="246" t="s">
        <v>311</v>
      </c>
      <c r="E151" s="247" t="s">
        <v>1709</v>
      </c>
      <c r="F151" s="248" t="s">
        <v>1710</v>
      </c>
      <c r="G151" s="249" t="s">
        <v>489</v>
      </c>
      <c r="H151" s="250">
        <v>26</v>
      </c>
      <c r="I151" s="251"/>
      <c r="J151" s="252">
        <f>ROUND(I151*H151,2)</f>
        <v>0</v>
      </c>
      <c r="K151" s="248" t="s">
        <v>19</v>
      </c>
      <c r="L151" s="253"/>
      <c r="M151" s="254" t="s">
        <v>19</v>
      </c>
      <c r="N151" s="255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1419</v>
      </c>
      <c r="AT151" s="217" t="s">
        <v>311</v>
      </c>
      <c r="AU151" s="217" t="s">
        <v>81</v>
      </c>
      <c r="AY151" s="19" t="s">
        <v>143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564</v>
      </c>
      <c r="BM151" s="217" t="s">
        <v>739</v>
      </c>
    </row>
    <row r="152" s="13" customFormat="1">
      <c r="A152" s="13"/>
      <c r="B152" s="224"/>
      <c r="C152" s="225"/>
      <c r="D152" s="226" t="s">
        <v>154</v>
      </c>
      <c r="E152" s="227" t="s">
        <v>19</v>
      </c>
      <c r="F152" s="228" t="s">
        <v>1711</v>
      </c>
      <c r="G152" s="225"/>
      <c r="H152" s="229">
        <v>26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154</v>
      </c>
      <c r="AU152" s="235" t="s">
        <v>81</v>
      </c>
      <c r="AV152" s="13" t="s">
        <v>81</v>
      </c>
      <c r="AW152" s="13" t="s">
        <v>33</v>
      </c>
      <c r="AX152" s="13" t="s">
        <v>72</v>
      </c>
      <c r="AY152" s="235" t="s">
        <v>143</v>
      </c>
    </row>
    <row r="153" s="15" customFormat="1">
      <c r="A153" s="15"/>
      <c r="B153" s="265"/>
      <c r="C153" s="266"/>
      <c r="D153" s="226" t="s">
        <v>154</v>
      </c>
      <c r="E153" s="267" t="s">
        <v>19</v>
      </c>
      <c r="F153" s="268" t="s">
        <v>1401</v>
      </c>
      <c r="G153" s="266"/>
      <c r="H153" s="269">
        <v>26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5" t="s">
        <v>154</v>
      </c>
      <c r="AU153" s="275" t="s">
        <v>81</v>
      </c>
      <c r="AV153" s="15" t="s">
        <v>150</v>
      </c>
      <c r="AW153" s="15" t="s">
        <v>33</v>
      </c>
      <c r="AX153" s="15" t="s">
        <v>79</v>
      </c>
      <c r="AY153" s="275" t="s">
        <v>143</v>
      </c>
    </row>
    <row r="154" s="2" customFormat="1" ht="16.5" customHeight="1">
      <c r="A154" s="40"/>
      <c r="B154" s="41"/>
      <c r="C154" s="246" t="s">
        <v>456</v>
      </c>
      <c r="D154" s="246" t="s">
        <v>311</v>
      </c>
      <c r="E154" s="247" t="s">
        <v>1712</v>
      </c>
      <c r="F154" s="248" t="s">
        <v>1713</v>
      </c>
      <c r="G154" s="249" t="s">
        <v>489</v>
      </c>
      <c r="H154" s="250">
        <v>10</v>
      </c>
      <c r="I154" s="251"/>
      <c r="J154" s="252">
        <f>ROUND(I154*H154,2)</f>
        <v>0</v>
      </c>
      <c r="K154" s="248" t="s">
        <v>19</v>
      </c>
      <c r="L154" s="253"/>
      <c r="M154" s="254" t="s">
        <v>19</v>
      </c>
      <c r="N154" s="255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1419</v>
      </c>
      <c r="AT154" s="217" t="s">
        <v>311</v>
      </c>
      <c r="AU154" s="217" t="s">
        <v>81</v>
      </c>
      <c r="AY154" s="19" t="s">
        <v>143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564</v>
      </c>
      <c r="BM154" s="217" t="s">
        <v>639</v>
      </c>
    </row>
    <row r="155" s="13" customFormat="1">
      <c r="A155" s="13"/>
      <c r="B155" s="224"/>
      <c r="C155" s="225"/>
      <c r="D155" s="226" t="s">
        <v>154</v>
      </c>
      <c r="E155" s="227" t="s">
        <v>19</v>
      </c>
      <c r="F155" s="228" t="s">
        <v>1714</v>
      </c>
      <c r="G155" s="225"/>
      <c r="H155" s="229">
        <v>10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154</v>
      </c>
      <c r="AU155" s="235" t="s">
        <v>81</v>
      </c>
      <c r="AV155" s="13" t="s">
        <v>81</v>
      </c>
      <c r="AW155" s="13" t="s">
        <v>33</v>
      </c>
      <c r="AX155" s="13" t="s">
        <v>72</v>
      </c>
      <c r="AY155" s="235" t="s">
        <v>143</v>
      </c>
    </row>
    <row r="156" s="15" customFormat="1">
      <c r="A156" s="15"/>
      <c r="B156" s="265"/>
      <c r="C156" s="266"/>
      <c r="D156" s="226" t="s">
        <v>154</v>
      </c>
      <c r="E156" s="267" t="s">
        <v>19</v>
      </c>
      <c r="F156" s="268" t="s">
        <v>1401</v>
      </c>
      <c r="G156" s="266"/>
      <c r="H156" s="269">
        <v>10</v>
      </c>
      <c r="I156" s="270"/>
      <c r="J156" s="266"/>
      <c r="K156" s="266"/>
      <c r="L156" s="271"/>
      <c r="M156" s="272"/>
      <c r="N156" s="273"/>
      <c r="O156" s="273"/>
      <c r="P156" s="273"/>
      <c r="Q156" s="273"/>
      <c r="R156" s="273"/>
      <c r="S156" s="273"/>
      <c r="T156" s="27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5" t="s">
        <v>154</v>
      </c>
      <c r="AU156" s="275" t="s">
        <v>81</v>
      </c>
      <c r="AV156" s="15" t="s">
        <v>150</v>
      </c>
      <c r="AW156" s="15" t="s">
        <v>33</v>
      </c>
      <c r="AX156" s="15" t="s">
        <v>79</v>
      </c>
      <c r="AY156" s="275" t="s">
        <v>143</v>
      </c>
    </row>
    <row r="157" s="2" customFormat="1" ht="16.5" customHeight="1">
      <c r="A157" s="40"/>
      <c r="B157" s="41"/>
      <c r="C157" s="246" t="s">
        <v>463</v>
      </c>
      <c r="D157" s="246" t="s">
        <v>311</v>
      </c>
      <c r="E157" s="247" t="s">
        <v>1715</v>
      </c>
      <c r="F157" s="248" t="s">
        <v>1716</v>
      </c>
      <c r="G157" s="249" t="s">
        <v>489</v>
      </c>
      <c r="H157" s="250">
        <v>4</v>
      </c>
      <c r="I157" s="251"/>
      <c r="J157" s="252">
        <f>ROUND(I157*H157,2)</f>
        <v>0</v>
      </c>
      <c r="K157" s="248" t="s">
        <v>19</v>
      </c>
      <c r="L157" s="253"/>
      <c r="M157" s="254" t="s">
        <v>19</v>
      </c>
      <c r="N157" s="255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1419</v>
      </c>
      <c r="AT157" s="217" t="s">
        <v>311</v>
      </c>
      <c r="AU157" s="217" t="s">
        <v>81</v>
      </c>
      <c r="AY157" s="19" t="s">
        <v>143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564</v>
      </c>
      <c r="BM157" s="217" t="s">
        <v>690</v>
      </c>
    </row>
    <row r="158" s="2" customFormat="1" ht="16.5" customHeight="1">
      <c r="A158" s="40"/>
      <c r="B158" s="41"/>
      <c r="C158" s="246" t="s">
        <v>469</v>
      </c>
      <c r="D158" s="246" t="s">
        <v>311</v>
      </c>
      <c r="E158" s="247" t="s">
        <v>1717</v>
      </c>
      <c r="F158" s="248" t="s">
        <v>1718</v>
      </c>
      <c r="G158" s="249" t="s">
        <v>489</v>
      </c>
      <c r="H158" s="250">
        <v>4</v>
      </c>
      <c r="I158" s="251"/>
      <c r="J158" s="252">
        <f>ROUND(I158*H158,2)</f>
        <v>0</v>
      </c>
      <c r="K158" s="248" t="s">
        <v>19</v>
      </c>
      <c r="L158" s="253"/>
      <c r="M158" s="254" t="s">
        <v>19</v>
      </c>
      <c r="N158" s="255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1419</v>
      </c>
      <c r="AT158" s="217" t="s">
        <v>311</v>
      </c>
      <c r="AU158" s="217" t="s">
        <v>81</v>
      </c>
      <c r="AY158" s="19" t="s">
        <v>143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564</v>
      </c>
      <c r="BM158" s="217" t="s">
        <v>778</v>
      </c>
    </row>
    <row r="159" s="2" customFormat="1" ht="16.5" customHeight="1">
      <c r="A159" s="40"/>
      <c r="B159" s="41"/>
      <c r="C159" s="246" t="s">
        <v>474</v>
      </c>
      <c r="D159" s="246" t="s">
        <v>311</v>
      </c>
      <c r="E159" s="247" t="s">
        <v>1719</v>
      </c>
      <c r="F159" s="248" t="s">
        <v>1720</v>
      </c>
      <c r="G159" s="249" t="s">
        <v>489</v>
      </c>
      <c r="H159" s="250">
        <v>4</v>
      </c>
      <c r="I159" s="251"/>
      <c r="J159" s="252">
        <f>ROUND(I159*H159,2)</f>
        <v>0</v>
      </c>
      <c r="K159" s="248" t="s">
        <v>19</v>
      </c>
      <c r="L159" s="253"/>
      <c r="M159" s="254" t="s">
        <v>19</v>
      </c>
      <c r="N159" s="255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1419</v>
      </c>
      <c r="AT159" s="217" t="s">
        <v>311</v>
      </c>
      <c r="AU159" s="217" t="s">
        <v>81</v>
      </c>
      <c r="AY159" s="19" t="s">
        <v>143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79</v>
      </c>
      <c r="BK159" s="218">
        <f>ROUND(I159*H159,2)</f>
        <v>0</v>
      </c>
      <c r="BL159" s="19" t="s">
        <v>564</v>
      </c>
      <c r="BM159" s="217" t="s">
        <v>799</v>
      </c>
    </row>
    <row r="160" s="2" customFormat="1" ht="16.5" customHeight="1">
      <c r="A160" s="40"/>
      <c r="B160" s="41"/>
      <c r="C160" s="246" t="s">
        <v>479</v>
      </c>
      <c r="D160" s="246" t="s">
        <v>311</v>
      </c>
      <c r="E160" s="247" t="s">
        <v>1721</v>
      </c>
      <c r="F160" s="248" t="s">
        <v>1722</v>
      </c>
      <c r="G160" s="249" t="s">
        <v>489</v>
      </c>
      <c r="H160" s="250">
        <v>2</v>
      </c>
      <c r="I160" s="251"/>
      <c r="J160" s="252">
        <f>ROUND(I160*H160,2)</f>
        <v>0</v>
      </c>
      <c r="K160" s="248" t="s">
        <v>19</v>
      </c>
      <c r="L160" s="253"/>
      <c r="M160" s="254" t="s">
        <v>19</v>
      </c>
      <c r="N160" s="255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1419</v>
      </c>
      <c r="AT160" s="217" t="s">
        <v>311</v>
      </c>
      <c r="AU160" s="217" t="s">
        <v>81</v>
      </c>
      <c r="AY160" s="19" t="s">
        <v>143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564</v>
      </c>
      <c r="BM160" s="217" t="s">
        <v>818</v>
      </c>
    </row>
    <row r="161" s="2" customFormat="1" ht="16.5" customHeight="1">
      <c r="A161" s="40"/>
      <c r="B161" s="41"/>
      <c r="C161" s="206" t="s">
        <v>486</v>
      </c>
      <c r="D161" s="206" t="s">
        <v>145</v>
      </c>
      <c r="E161" s="207" t="s">
        <v>1723</v>
      </c>
      <c r="F161" s="208" t="s">
        <v>1724</v>
      </c>
      <c r="G161" s="209" t="s">
        <v>489</v>
      </c>
      <c r="H161" s="210">
        <v>12</v>
      </c>
      <c r="I161" s="211"/>
      <c r="J161" s="212">
        <f>ROUND(I161*H161,2)</f>
        <v>0</v>
      </c>
      <c r="K161" s="208" t="s">
        <v>1399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564</v>
      </c>
      <c r="AT161" s="217" t="s">
        <v>145</v>
      </c>
      <c r="AU161" s="217" t="s">
        <v>81</v>
      </c>
      <c r="AY161" s="19" t="s">
        <v>143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564</v>
      </c>
      <c r="BM161" s="217" t="s">
        <v>841</v>
      </c>
    </row>
    <row r="162" s="2" customFormat="1" ht="16.5" customHeight="1">
      <c r="A162" s="40"/>
      <c r="B162" s="41"/>
      <c r="C162" s="246" t="s">
        <v>494</v>
      </c>
      <c r="D162" s="246" t="s">
        <v>311</v>
      </c>
      <c r="E162" s="247" t="s">
        <v>1725</v>
      </c>
      <c r="F162" s="248" t="s">
        <v>1726</v>
      </c>
      <c r="G162" s="249" t="s">
        <v>489</v>
      </c>
      <c r="H162" s="250">
        <v>4</v>
      </c>
      <c r="I162" s="251"/>
      <c r="J162" s="252">
        <f>ROUND(I162*H162,2)</f>
        <v>0</v>
      </c>
      <c r="K162" s="248" t="s">
        <v>19</v>
      </c>
      <c r="L162" s="253"/>
      <c r="M162" s="254" t="s">
        <v>19</v>
      </c>
      <c r="N162" s="255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1419</v>
      </c>
      <c r="AT162" s="217" t="s">
        <v>311</v>
      </c>
      <c r="AU162" s="217" t="s">
        <v>81</v>
      </c>
      <c r="AY162" s="19" t="s">
        <v>143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564</v>
      </c>
      <c r="BM162" s="217" t="s">
        <v>854</v>
      </c>
    </row>
    <row r="163" s="2" customFormat="1" ht="16.5" customHeight="1">
      <c r="A163" s="40"/>
      <c r="B163" s="41"/>
      <c r="C163" s="246" t="s">
        <v>503</v>
      </c>
      <c r="D163" s="246" t="s">
        <v>311</v>
      </c>
      <c r="E163" s="247" t="s">
        <v>1727</v>
      </c>
      <c r="F163" s="248" t="s">
        <v>1728</v>
      </c>
      <c r="G163" s="249" t="s">
        <v>489</v>
      </c>
      <c r="H163" s="250">
        <v>4</v>
      </c>
      <c r="I163" s="251"/>
      <c r="J163" s="252">
        <f>ROUND(I163*H163,2)</f>
        <v>0</v>
      </c>
      <c r="K163" s="248" t="s">
        <v>19</v>
      </c>
      <c r="L163" s="253"/>
      <c r="M163" s="254" t="s">
        <v>19</v>
      </c>
      <c r="N163" s="255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1419</v>
      </c>
      <c r="AT163" s="217" t="s">
        <v>311</v>
      </c>
      <c r="AU163" s="217" t="s">
        <v>81</v>
      </c>
      <c r="AY163" s="19" t="s">
        <v>143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564</v>
      </c>
      <c r="BM163" s="217" t="s">
        <v>866</v>
      </c>
    </row>
    <row r="164" s="2" customFormat="1" ht="16.5" customHeight="1">
      <c r="A164" s="40"/>
      <c r="B164" s="41"/>
      <c r="C164" s="246" t="s">
        <v>511</v>
      </c>
      <c r="D164" s="246" t="s">
        <v>311</v>
      </c>
      <c r="E164" s="247" t="s">
        <v>1729</v>
      </c>
      <c r="F164" s="248" t="s">
        <v>1730</v>
      </c>
      <c r="G164" s="249" t="s">
        <v>489</v>
      </c>
      <c r="H164" s="250">
        <v>2</v>
      </c>
      <c r="I164" s="251"/>
      <c r="J164" s="252">
        <f>ROUND(I164*H164,2)</f>
        <v>0</v>
      </c>
      <c r="K164" s="248" t="s">
        <v>19</v>
      </c>
      <c r="L164" s="253"/>
      <c r="M164" s="254" t="s">
        <v>19</v>
      </c>
      <c r="N164" s="255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1419</v>
      </c>
      <c r="AT164" s="217" t="s">
        <v>311</v>
      </c>
      <c r="AU164" s="217" t="s">
        <v>81</v>
      </c>
      <c r="AY164" s="19" t="s">
        <v>143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564</v>
      </c>
      <c r="BM164" s="217" t="s">
        <v>884</v>
      </c>
    </row>
    <row r="165" s="2" customFormat="1" ht="16.5" customHeight="1">
      <c r="A165" s="40"/>
      <c r="B165" s="41"/>
      <c r="C165" s="246" t="s">
        <v>516</v>
      </c>
      <c r="D165" s="246" t="s">
        <v>311</v>
      </c>
      <c r="E165" s="247" t="s">
        <v>1731</v>
      </c>
      <c r="F165" s="248" t="s">
        <v>1732</v>
      </c>
      <c r="G165" s="249" t="s">
        <v>489</v>
      </c>
      <c r="H165" s="250">
        <v>2</v>
      </c>
      <c r="I165" s="251"/>
      <c r="J165" s="252">
        <f>ROUND(I165*H165,2)</f>
        <v>0</v>
      </c>
      <c r="K165" s="248" t="s">
        <v>19</v>
      </c>
      <c r="L165" s="253"/>
      <c r="M165" s="254" t="s">
        <v>19</v>
      </c>
      <c r="N165" s="255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1419</v>
      </c>
      <c r="AT165" s="217" t="s">
        <v>311</v>
      </c>
      <c r="AU165" s="217" t="s">
        <v>81</v>
      </c>
      <c r="AY165" s="19" t="s">
        <v>143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564</v>
      </c>
      <c r="BM165" s="217" t="s">
        <v>895</v>
      </c>
    </row>
    <row r="166" s="2" customFormat="1" ht="16.5" customHeight="1">
      <c r="A166" s="40"/>
      <c r="B166" s="41"/>
      <c r="C166" s="246" t="s">
        <v>523</v>
      </c>
      <c r="D166" s="246" t="s">
        <v>311</v>
      </c>
      <c r="E166" s="247" t="s">
        <v>1733</v>
      </c>
      <c r="F166" s="248" t="s">
        <v>1734</v>
      </c>
      <c r="G166" s="249" t="s">
        <v>489</v>
      </c>
      <c r="H166" s="250">
        <v>2</v>
      </c>
      <c r="I166" s="251"/>
      <c r="J166" s="252">
        <f>ROUND(I166*H166,2)</f>
        <v>0</v>
      </c>
      <c r="K166" s="248" t="s">
        <v>19</v>
      </c>
      <c r="L166" s="253"/>
      <c r="M166" s="254" t="s">
        <v>19</v>
      </c>
      <c r="N166" s="255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1419</v>
      </c>
      <c r="AT166" s="217" t="s">
        <v>311</v>
      </c>
      <c r="AU166" s="217" t="s">
        <v>81</v>
      </c>
      <c r="AY166" s="19" t="s">
        <v>143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564</v>
      </c>
      <c r="BM166" s="217" t="s">
        <v>909</v>
      </c>
    </row>
    <row r="167" s="2" customFormat="1" ht="16.5" customHeight="1">
      <c r="A167" s="40"/>
      <c r="B167" s="41"/>
      <c r="C167" s="246" t="s">
        <v>528</v>
      </c>
      <c r="D167" s="246" t="s">
        <v>311</v>
      </c>
      <c r="E167" s="247" t="s">
        <v>1735</v>
      </c>
      <c r="F167" s="248" t="s">
        <v>1736</v>
      </c>
      <c r="G167" s="249" t="s">
        <v>489</v>
      </c>
      <c r="H167" s="250">
        <v>2</v>
      </c>
      <c r="I167" s="251"/>
      <c r="J167" s="252">
        <f>ROUND(I167*H167,2)</f>
        <v>0</v>
      </c>
      <c r="K167" s="248" t="s">
        <v>19</v>
      </c>
      <c r="L167" s="253"/>
      <c r="M167" s="254" t="s">
        <v>19</v>
      </c>
      <c r="N167" s="255" t="s">
        <v>43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1419</v>
      </c>
      <c r="AT167" s="217" t="s">
        <v>311</v>
      </c>
      <c r="AU167" s="217" t="s">
        <v>81</v>
      </c>
      <c r="AY167" s="19" t="s">
        <v>143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564</v>
      </c>
      <c r="BM167" s="217" t="s">
        <v>919</v>
      </c>
    </row>
    <row r="168" s="2" customFormat="1" ht="16.5" customHeight="1">
      <c r="A168" s="40"/>
      <c r="B168" s="41"/>
      <c r="C168" s="206" t="s">
        <v>533</v>
      </c>
      <c r="D168" s="206" t="s">
        <v>145</v>
      </c>
      <c r="E168" s="207" t="s">
        <v>1737</v>
      </c>
      <c r="F168" s="208" t="s">
        <v>1738</v>
      </c>
      <c r="G168" s="209" t="s">
        <v>489</v>
      </c>
      <c r="H168" s="210">
        <v>2</v>
      </c>
      <c r="I168" s="211"/>
      <c r="J168" s="212">
        <f>ROUND(I168*H168,2)</f>
        <v>0</v>
      </c>
      <c r="K168" s="208" t="s">
        <v>1399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564</v>
      </c>
      <c r="AT168" s="217" t="s">
        <v>145</v>
      </c>
      <c r="AU168" s="217" t="s">
        <v>81</v>
      </c>
      <c r="AY168" s="19" t="s">
        <v>143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564</v>
      </c>
      <c r="BM168" s="217" t="s">
        <v>932</v>
      </c>
    </row>
    <row r="169" s="2" customFormat="1" ht="16.5" customHeight="1">
      <c r="A169" s="40"/>
      <c r="B169" s="41"/>
      <c r="C169" s="246" t="s">
        <v>540</v>
      </c>
      <c r="D169" s="246" t="s">
        <v>311</v>
      </c>
      <c r="E169" s="247" t="s">
        <v>1739</v>
      </c>
      <c r="F169" s="248" t="s">
        <v>1740</v>
      </c>
      <c r="G169" s="249" t="s">
        <v>489</v>
      </c>
      <c r="H169" s="250">
        <v>2</v>
      </c>
      <c r="I169" s="251"/>
      <c r="J169" s="252">
        <f>ROUND(I169*H169,2)</f>
        <v>0</v>
      </c>
      <c r="K169" s="248" t="s">
        <v>19</v>
      </c>
      <c r="L169" s="253"/>
      <c r="M169" s="254" t="s">
        <v>19</v>
      </c>
      <c r="N169" s="255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1419</v>
      </c>
      <c r="AT169" s="217" t="s">
        <v>311</v>
      </c>
      <c r="AU169" s="217" t="s">
        <v>81</v>
      </c>
      <c r="AY169" s="19" t="s">
        <v>143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564</v>
      </c>
      <c r="BM169" s="217" t="s">
        <v>945</v>
      </c>
    </row>
    <row r="170" s="2" customFormat="1" ht="16.5" customHeight="1">
      <c r="A170" s="40"/>
      <c r="B170" s="41"/>
      <c r="C170" s="246" t="s">
        <v>546</v>
      </c>
      <c r="D170" s="246" t="s">
        <v>311</v>
      </c>
      <c r="E170" s="247" t="s">
        <v>1741</v>
      </c>
      <c r="F170" s="248" t="s">
        <v>1742</v>
      </c>
      <c r="G170" s="249" t="s">
        <v>489</v>
      </c>
      <c r="H170" s="250">
        <v>2</v>
      </c>
      <c r="I170" s="251"/>
      <c r="J170" s="252">
        <f>ROUND(I170*H170,2)</f>
        <v>0</v>
      </c>
      <c r="K170" s="248" t="s">
        <v>19</v>
      </c>
      <c r="L170" s="253"/>
      <c r="M170" s="254" t="s">
        <v>19</v>
      </c>
      <c r="N170" s="255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1419</v>
      </c>
      <c r="AT170" s="217" t="s">
        <v>311</v>
      </c>
      <c r="AU170" s="217" t="s">
        <v>81</v>
      </c>
      <c r="AY170" s="19" t="s">
        <v>143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564</v>
      </c>
      <c r="BM170" s="217" t="s">
        <v>959</v>
      </c>
    </row>
    <row r="171" s="2" customFormat="1" ht="16.5" customHeight="1">
      <c r="A171" s="40"/>
      <c r="B171" s="41"/>
      <c r="C171" s="246" t="s">
        <v>553</v>
      </c>
      <c r="D171" s="246" t="s">
        <v>311</v>
      </c>
      <c r="E171" s="247" t="s">
        <v>1743</v>
      </c>
      <c r="F171" s="248" t="s">
        <v>1744</v>
      </c>
      <c r="G171" s="249" t="s">
        <v>489</v>
      </c>
      <c r="H171" s="250">
        <v>4</v>
      </c>
      <c r="I171" s="251"/>
      <c r="J171" s="252">
        <f>ROUND(I171*H171,2)</f>
        <v>0</v>
      </c>
      <c r="K171" s="248" t="s">
        <v>19</v>
      </c>
      <c r="L171" s="253"/>
      <c r="M171" s="254" t="s">
        <v>19</v>
      </c>
      <c r="N171" s="255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1419</v>
      </c>
      <c r="AT171" s="217" t="s">
        <v>311</v>
      </c>
      <c r="AU171" s="217" t="s">
        <v>81</v>
      </c>
      <c r="AY171" s="19" t="s">
        <v>143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564</v>
      </c>
      <c r="BM171" s="217" t="s">
        <v>974</v>
      </c>
    </row>
    <row r="172" s="2" customFormat="1" ht="16.5" customHeight="1">
      <c r="A172" s="40"/>
      <c r="B172" s="41"/>
      <c r="C172" s="246" t="s">
        <v>559</v>
      </c>
      <c r="D172" s="246" t="s">
        <v>311</v>
      </c>
      <c r="E172" s="247" t="s">
        <v>1745</v>
      </c>
      <c r="F172" s="248" t="s">
        <v>1746</v>
      </c>
      <c r="G172" s="249" t="s">
        <v>489</v>
      </c>
      <c r="H172" s="250">
        <v>28</v>
      </c>
      <c r="I172" s="251"/>
      <c r="J172" s="252">
        <f>ROUND(I172*H172,2)</f>
        <v>0</v>
      </c>
      <c r="K172" s="248" t="s">
        <v>19</v>
      </c>
      <c r="L172" s="253"/>
      <c r="M172" s="254" t="s">
        <v>19</v>
      </c>
      <c r="N172" s="255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1419</v>
      </c>
      <c r="AT172" s="217" t="s">
        <v>311</v>
      </c>
      <c r="AU172" s="217" t="s">
        <v>81</v>
      </c>
      <c r="AY172" s="19" t="s">
        <v>143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79</v>
      </c>
      <c r="BK172" s="218">
        <f>ROUND(I172*H172,2)</f>
        <v>0</v>
      </c>
      <c r="BL172" s="19" t="s">
        <v>564</v>
      </c>
      <c r="BM172" s="217" t="s">
        <v>989</v>
      </c>
    </row>
    <row r="173" s="2" customFormat="1" ht="16.5" customHeight="1">
      <c r="A173" s="40"/>
      <c r="B173" s="41"/>
      <c r="C173" s="246" t="s">
        <v>564</v>
      </c>
      <c r="D173" s="246" t="s">
        <v>311</v>
      </c>
      <c r="E173" s="247" t="s">
        <v>1747</v>
      </c>
      <c r="F173" s="248" t="s">
        <v>1748</v>
      </c>
      <c r="G173" s="249" t="s">
        <v>489</v>
      </c>
      <c r="H173" s="250">
        <v>4</v>
      </c>
      <c r="I173" s="251"/>
      <c r="J173" s="252">
        <f>ROUND(I173*H173,2)</f>
        <v>0</v>
      </c>
      <c r="K173" s="248" t="s">
        <v>19</v>
      </c>
      <c r="L173" s="253"/>
      <c r="M173" s="254" t="s">
        <v>19</v>
      </c>
      <c r="N173" s="255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1419</v>
      </c>
      <c r="AT173" s="217" t="s">
        <v>311</v>
      </c>
      <c r="AU173" s="217" t="s">
        <v>81</v>
      </c>
      <c r="AY173" s="19" t="s">
        <v>143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564</v>
      </c>
      <c r="BM173" s="217" t="s">
        <v>1004</v>
      </c>
    </row>
    <row r="174" s="2" customFormat="1" ht="16.5" customHeight="1">
      <c r="A174" s="40"/>
      <c r="B174" s="41"/>
      <c r="C174" s="246" t="s">
        <v>569</v>
      </c>
      <c r="D174" s="246" t="s">
        <v>311</v>
      </c>
      <c r="E174" s="247" t="s">
        <v>1749</v>
      </c>
      <c r="F174" s="248" t="s">
        <v>1750</v>
      </c>
      <c r="G174" s="249" t="s">
        <v>1593</v>
      </c>
      <c r="H174" s="250">
        <v>184</v>
      </c>
      <c r="I174" s="251"/>
      <c r="J174" s="252">
        <f>ROUND(I174*H174,2)</f>
        <v>0</v>
      </c>
      <c r="K174" s="248" t="s">
        <v>19</v>
      </c>
      <c r="L174" s="253"/>
      <c r="M174" s="254" t="s">
        <v>19</v>
      </c>
      <c r="N174" s="255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1419</v>
      </c>
      <c r="AT174" s="217" t="s">
        <v>311</v>
      </c>
      <c r="AU174" s="217" t="s">
        <v>81</v>
      </c>
      <c r="AY174" s="19" t="s">
        <v>143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564</v>
      </c>
      <c r="BM174" s="217" t="s">
        <v>1018</v>
      </c>
    </row>
    <row r="175" s="2" customFormat="1" ht="16.5" customHeight="1">
      <c r="A175" s="40"/>
      <c r="B175" s="41"/>
      <c r="C175" s="206" t="s">
        <v>575</v>
      </c>
      <c r="D175" s="206" t="s">
        <v>145</v>
      </c>
      <c r="E175" s="207" t="s">
        <v>1751</v>
      </c>
      <c r="F175" s="208" t="s">
        <v>1752</v>
      </c>
      <c r="G175" s="209" t="s">
        <v>489</v>
      </c>
      <c r="H175" s="210">
        <v>6</v>
      </c>
      <c r="I175" s="211"/>
      <c r="J175" s="212">
        <f>ROUND(I175*H175,2)</f>
        <v>0</v>
      </c>
      <c r="K175" s="208" t="s">
        <v>1399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564</v>
      </c>
      <c r="AT175" s="217" t="s">
        <v>145</v>
      </c>
      <c r="AU175" s="217" t="s">
        <v>81</v>
      </c>
      <c r="AY175" s="19" t="s">
        <v>143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564</v>
      </c>
      <c r="BM175" s="217" t="s">
        <v>1233</v>
      </c>
    </row>
    <row r="176" s="2" customFormat="1" ht="16.5" customHeight="1">
      <c r="A176" s="40"/>
      <c r="B176" s="41"/>
      <c r="C176" s="246" t="s">
        <v>580</v>
      </c>
      <c r="D176" s="246" t="s">
        <v>311</v>
      </c>
      <c r="E176" s="247" t="s">
        <v>1753</v>
      </c>
      <c r="F176" s="248" t="s">
        <v>1754</v>
      </c>
      <c r="G176" s="249" t="s">
        <v>489</v>
      </c>
      <c r="H176" s="250">
        <v>4</v>
      </c>
      <c r="I176" s="251"/>
      <c r="J176" s="252">
        <f>ROUND(I176*H176,2)</f>
        <v>0</v>
      </c>
      <c r="K176" s="248" t="s">
        <v>19</v>
      </c>
      <c r="L176" s="253"/>
      <c r="M176" s="254" t="s">
        <v>19</v>
      </c>
      <c r="N176" s="255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1419</v>
      </c>
      <c r="AT176" s="217" t="s">
        <v>311</v>
      </c>
      <c r="AU176" s="217" t="s">
        <v>81</v>
      </c>
      <c r="AY176" s="19" t="s">
        <v>143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79</v>
      </c>
      <c r="BK176" s="218">
        <f>ROUND(I176*H176,2)</f>
        <v>0</v>
      </c>
      <c r="BL176" s="19" t="s">
        <v>564</v>
      </c>
      <c r="BM176" s="217" t="s">
        <v>1237</v>
      </c>
    </row>
    <row r="177" s="2" customFormat="1" ht="16.5" customHeight="1">
      <c r="A177" s="40"/>
      <c r="B177" s="41"/>
      <c r="C177" s="246" t="s">
        <v>587</v>
      </c>
      <c r="D177" s="246" t="s">
        <v>311</v>
      </c>
      <c r="E177" s="247" t="s">
        <v>1755</v>
      </c>
      <c r="F177" s="248" t="s">
        <v>1756</v>
      </c>
      <c r="G177" s="249" t="s">
        <v>489</v>
      </c>
      <c r="H177" s="250">
        <v>4</v>
      </c>
      <c r="I177" s="251"/>
      <c r="J177" s="252">
        <f>ROUND(I177*H177,2)</f>
        <v>0</v>
      </c>
      <c r="K177" s="248" t="s">
        <v>19</v>
      </c>
      <c r="L177" s="253"/>
      <c r="M177" s="254" t="s">
        <v>19</v>
      </c>
      <c r="N177" s="255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1419</v>
      </c>
      <c r="AT177" s="217" t="s">
        <v>311</v>
      </c>
      <c r="AU177" s="217" t="s">
        <v>81</v>
      </c>
      <c r="AY177" s="19" t="s">
        <v>143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564</v>
      </c>
      <c r="BM177" s="217" t="s">
        <v>1241</v>
      </c>
    </row>
    <row r="178" s="2" customFormat="1" ht="16.5" customHeight="1">
      <c r="A178" s="40"/>
      <c r="B178" s="41"/>
      <c r="C178" s="246" t="s">
        <v>593</v>
      </c>
      <c r="D178" s="246" t="s">
        <v>311</v>
      </c>
      <c r="E178" s="247" t="s">
        <v>1757</v>
      </c>
      <c r="F178" s="248" t="s">
        <v>1758</v>
      </c>
      <c r="G178" s="249" t="s">
        <v>489</v>
      </c>
      <c r="H178" s="250">
        <v>4</v>
      </c>
      <c r="I178" s="251"/>
      <c r="J178" s="252">
        <f>ROUND(I178*H178,2)</f>
        <v>0</v>
      </c>
      <c r="K178" s="248" t="s">
        <v>19</v>
      </c>
      <c r="L178" s="253"/>
      <c r="M178" s="254" t="s">
        <v>19</v>
      </c>
      <c r="N178" s="255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1419</v>
      </c>
      <c r="AT178" s="217" t="s">
        <v>311</v>
      </c>
      <c r="AU178" s="217" t="s">
        <v>81</v>
      </c>
      <c r="AY178" s="19" t="s">
        <v>143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564</v>
      </c>
      <c r="BM178" s="217" t="s">
        <v>1244</v>
      </c>
    </row>
    <row r="179" s="2" customFormat="1" ht="16.5" customHeight="1">
      <c r="A179" s="40"/>
      <c r="B179" s="41"/>
      <c r="C179" s="246" t="s">
        <v>600</v>
      </c>
      <c r="D179" s="246" t="s">
        <v>311</v>
      </c>
      <c r="E179" s="247" t="s">
        <v>1759</v>
      </c>
      <c r="F179" s="248" t="s">
        <v>1760</v>
      </c>
      <c r="G179" s="249" t="s">
        <v>489</v>
      </c>
      <c r="H179" s="250">
        <v>2</v>
      </c>
      <c r="I179" s="251"/>
      <c r="J179" s="252">
        <f>ROUND(I179*H179,2)</f>
        <v>0</v>
      </c>
      <c r="K179" s="248" t="s">
        <v>19</v>
      </c>
      <c r="L179" s="253"/>
      <c r="M179" s="254" t="s">
        <v>19</v>
      </c>
      <c r="N179" s="255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1419</v>
      </c>
      <c r="AT179" s="217" t="s">
        <v>311</v>
      </c>
      <c r="AU179" s="217" t="s">
        <v>81</v>
      </c>
      <c r="AY179" s="19" t="s">
        <v>143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79</v>
      </c>
      <c r="BK179" s="218">
        <f>ROUND(I179*H179,2)</f>
        <v>0</v>
      </c>
      <c r="BL179" s="19" t="s">
        <v>564</v>
      </c>
      <c r="BM179" s="217" t="s">
        <v>1248</v>
      </c>
    </row>
    <row r="180" s="2" customFormat="1" ht="16.5" customHeight="1">
      <c r="A180" s="40"/>
      <c r="B180" s="41"/>
      <c r="C180" s="246" t="s">
        <v>607</v>
      </c>
      <c r="D180" s="246" t="s">
        <v>311</v>
      </c>
      <c r="E180" s="247" t="s">
        <v>1761</v>
      </c>
      <c r="F180" s="248" t="s">
        <v>1762</v>
      </c>
      <c r="G180" s="249" t="s">
        <v>489</v>
      </c>
      <c r="H180" s="250">
        <v>2</v>
      </c>
      <c r="I180" s="251"/>
      <c r="J180" s="252">
        <f>ROUND(I180*H180,2)</f>
        <v>0</v>
      </c>
      <c r="K180" s="248" t="s">
        <v>19</v>
      </c>
      <c r="L180" s="253"/>
      <c r="M180" s="254" t="s">
        <v>19</v>
      </c>
      <c r="N180" s="255" t="s">
        <v>43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1419</v>
      </c>
      <c r="AT180" s="217" t="s">
        <v>311</v>
      </c>
      <c r="AU180" s="217" t="s">
        <v>81</v>
      </c>
      <c r="AY180" s="19" t="s">
        <v>143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564</v>
      </c>
      <c r="BM180" s="217" t="s">
        <v>1252</v>
      </c>
    </row>
    <row r="181" s="2" customFormat="1" ht="16.5" customHeight="1">
      <c r="A181" s="40"/>
      <c r="B181" s="41"/>
      <c r="C181" s="206" t="s">
        <v>612</v>
      </c>
      <c r="D181" s="206" t="s">
        <v>145</v>
      </c>
      <c r="E181" s="207" t="s">
        <v>1763</v>
      </c>
      <c r="F181" s="208" t="s">
        <v>1764</v>
      </c>
      <c r="G181" s="209" t="s">
        <v>489</v>
      </c>
      <c r="H181" s="210">
        <v>22</v>
      </c>
      <c r="I181" s="211"/>
      <c r="J181" s="212">
        <f>ROUND(I181*H181,2)</f>
        <v>0</v>
      </c>
      <c r="K181" s="208" t="s">
        <v>1399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564</v>
      </c>
      <c r="AT181" s="217" t="s">
        <v>145</v>
      </c>
      <c r="AU181" s="217" t="s">
        <v>81</v>
      </c>
      <c r="AY181" s="19" t="s">
        <v>143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79</v>
      </c>
      <c r="BK181" s="218">
        <f>ROUND(I181*H181,2)</f>
        <v>0</v>
      </c>
      <c r="BL181" s="19" t="s">
        <v>564</v>
      </c>
      <c r="BM181" s="217" t="s">
        <v>1256</v>
      </c>
    </row>
    <row r="182" s="2" customFormat="1" ht="101.25" customHeight="1">
      <c r="A182" s="40"/>
      <c r="B182" s="41"/>
      <c r="C182" s="246" t="s">
        <v>622</v>
      </c>
      <c r="D182" s="246" t="s">
        <v>311</v>
      </c>
      <c r="E182" s="247" t="s">
        <v>1765</v>
      </c>
      <c r="F182" s="248" t="s">
        <v>1766</v>
      </c>
      <c r="G182" s="249" t="s">
        <v>489</v>
      </c>
      <c r="H182" s="250">
        <v>2</v>
      </c>
      <c r="I182" s="251"/>
      <c r="J182" s="252">
        <f>ROUND(I182*H182,2)</f>
        <v>0</v>
      </c>
      <c r="K182" s="248" t="s">
        <v>19</v>
      </c>
      <c r="L182" s="253"/>
      <c r="M182" s="254" t="s">
        <v>19</v>
      </c>
      <c r="N182" s="255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1419</v>
      </c>
      <c r="AT182" s="217" t="s">
        <v>311</v>
      </c>
      <c r="AU182" s="217" t="s">
        <v>81</v>
      </c>
      <c r="AY182" s="19" t="s">
        <v>143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564</v>
      </c>
      <c r="BM182" s="217" t="s">
        <v>1260</v>
      </c>
    </row>
    <row r="183" s="2" customFormat="1" ht="156.75" customHeight="1">
      <c r="A183" s="40"/>
      <c r="B183" s="41"/>
      <c r="C183" s="246" t="s">
        <v>628</v>
      </c>
      <c r="D183" s="246" t="s">
        <v>311</v>
      </c>
      <c r="E183" s="247" t="s">
        <v>1767</v>
      </c>
      <c r="F183" s="248" t="s">
        <v>1768</v>
      </c>
      <c r="G183" s="249" t="s">
        <v>489</v>
      </c>
      <c r="H183" s="250">
        <v>2</v>
      </c>
      <c r="I183" s="251"/>
      <c r="J183" s="252">
        <f>ROUND(I183*H183,2)</f>
        <v>0</v>
      </c>
      <c r="K183" s="248" t="s">
        <v>19</v>
      </c>
      <c r="L183" s="253"/>
      <c r="M183" s="254" t="s">
        <v>19</v>
      </c>
      <c r="N183" s="255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1419</v>
      </c>
      <c r="AT183" s="217" t="s">
        <v>311</v>
      </c>
      <c r="AU183" s="217" t="s">
        <v>81</v>
      </c>
      <c r="AY183" s="19" t="s">
        <v>143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564</v>
      </c>
      <c r="BM183" s="217" t="s">
        <v>1264</v>
      </c>
    </row>
    <row r="184" s="2" customFormat="1" ht="66.75" customHeight="1">
      <c r="A184" s="40"/>
      <c r="B184" s="41"/>
      <c r="C184" s="246" t="s">
        <v>633</v>
      </c>
      <c r="D184" s="246" t="s">
        <v>311</v>
      </c>
      <c r="E184" s="247" t="s">
        <v>1769</v>
      </c>
      <c r="F184" s="248" t="s">
        <v>1770</v>
      </c>
      <c r="G184" s="249" t="s">
        <v>489</v>
      </c>
      <c r="H184" s="250">
        <v>10</v>
      </c>
      <c r="I184" s="251"/>
      <c r="J184" s="252">
        <f>ROUND(I184*H184,2)</f>
        <v>0</v>
      </c>
      <c r="K184" s="248" t="s">
        <v>1771</v>
      </c>
      <c r="L184" s="253"/>
      <c r="M184" s="254" t="s">
        <v>19</v>
      </c>
      <c r="N184" s="255" t="s">
        <v>43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1419</v>
      </c>
      <c r="AT184" s="217" t="s">
        <v>311</v>
      </c>
      <c r="AU184" s="217" t="s">
        <v>81</v>
      </c>
      <c r="AY184" s="19" t="s">
        <v>143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564</v>
      </c>
      <c r="BM184" s="217" t="s">
        <v>1268</v>
      </c>
    </row>
    <row r="185" s="2" customFormat="1" ht="90" customHeight="1">
      <c r="A185" s="40"/>
      <c r="B185" s="41"/>
      <c r="C185" s="246" t="s">
        <v>641</v>
      </c>
      <c r="D185" s="246" t="s">
        <v>311</v>
      </c>
      <c r="E185" s="247" t="s">
        <v>1772</v>
      </c>
      <c r="F185" s="248" t="s">
        <v>1773</v>
      </c>
      <c r="G185" s="249" t="s">
        <v>489</v>
      </c>
      <c r="H185" s="250">
        <v>2</v>
      </c>
      <c r="I185" s="251"/>
      <c r="J185" s="252">
        <f>ROUND(I185*H185,2)</f>
        <v>0</v>
      </c>
      <c r="K185" s="248" t="s">
        <v>19</v>
      </c>
      <c r="L185" s="253"/>
      <c r="M185" s="254" t="s">
        <v>19</v>
      </c>
      <c r="N185" s="255" t="s">
        <v>43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1419</v>
      </c>
      <c r="AT185" s="217" t="s">
        <v>311</v>
      </c>
      <c r="AU185" s="217" t="s">
        <v>81</v>
      </c>
      <c r="AY185" s="19" t="s">
        <v>143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564</v>
      </c>
      <c r="BM185" s="217" t="s">
        <v>1273</v>
      </c>
    </row>
    <row r="186" s="2" customFormat="1" ht="33" customHeight="1">
      <c r="A186" s="40"/>
      <c r="B186" s="41"/>
      <c r="C186" s="246" t="s">
        <v>647</v>
      </c>
      <c r="D186" s="246" t="s">
        <v>311</v>
      </c>
      <c r="E186" s="247" t="s">
        <v>1774</v>
      </c>
      <c r="F186" s="248" t="s">
        <v>1775</v>
      </c>
      <c r="G186" s="249" t="s">
        <v>489</v>
      </c>
      <c r="H186" s="250">
        <v>2</v>
      </c>
      <c r="I186" s="251"/>
      <c r="J186" s="252">
        <f>ROUND(I186*H186,2)</f>
        <v>0</v>
      </c>
      <c r="K186" s="248" t="s">
        <v>19</v>
      </c>
      <c r="L186" s="253"/>
      <c r="M186" s="254" t="s">
        <v>19</v>
      </c>
      <c r="N186" s="255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1419</v>
      </c>
      <c r="AT186" s="217" t="s">
        <v>311</v>
      </c>
      <c r="AU186" s="217" t="s">
        <v>81</v>
      </c>
      <c r="AY186" s="19" t="s">
        <v>143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79</v>
      </c>
      <c r="BK186" s="218">
        <f>ROUND(I186*H186,2)</f>
        <v>0</v>
      </c>
      <c r="BL186" s="19" t="s">
        <v>564</v>
      </c>
      <c r="BM186" s="217" t="s">
        <v>1278</v>
      </c>
    </row>
    <row r="187" s="2" customFormat="1" ht="24.15" customHeight="1">
      <c r="A187" s="40"/>
      <c r="B187" s="41"/>
      <c r="C187" s="246" t="s">
        <v>653</v>
      </c>
      <c r="D187" s="246" t="s">
        <v>311</v>
      </c>
      <c r="E187" s="247" t="s">
        <v>1776</v>
      </c>
      <c r="F187" s="248" t="s">
        <v>1777</v>
      </c>
      <c r="G187" s="249" t="s">
        <v>489</v>
      </c>
      <c r="H187" s="250">
        <v>2</v>
      </c>
      <c r="I187" s="251"/>
      <c r="J187" s="252">
        <f>ROUND(I187*H187,2)</f>
        <v>0</v>
      </c>
      <c r="K187" s="248" t="s">
        <v>19</v>
      </c>
      <c r="L187" s="253"/>
      <c r="M187" s="254" t="s">
        <v>19</v>
      </c>
      <c r="N187" s="255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1419</v>
      </c>
      <c r="AT187" s="217" t="s">
        <v>311</v>
      </c>
      <c r="AU187" s="217" t="s">
        <v>81</v>
      </c>
      <c r="AY187" s="19" t="s">
        <v>143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564</v>
      </c>
      <c r="BM187" s="217" t="s">
        <v>1281</v>
      </c>
    </row>
    <row r="188" s="2" customFormat="1" ht="16.5" customHeight="1">
      <c r="A188" s="40"/>
      <c r="B188" s="41"/>
      <c r="C188" s="206" t="s">
        <v>658</v>
      </c>
      <c r="D188" s="206" t="s">
        <v>145</v>
      </c>
      <c r="E188" s="207" t="s">
        <v>1778</v>
      </c>
      <c r="F188" s="208" t="s">
        <v>1779</v>
      </c>
      <c r="G188" s="209" t="s">
        <v>489</v>
      </c>
      <c r="H188" s="210">
        <v>8</v>
      </c>
      <c r="I188" s="211"/>
      <c r="J188" s="212">
        <f>ROUND(I188*H188,2)</f>
        <v>0</v>
      </c>
      <c r="K188" s="208" t="s">
        <v>1399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564</v>
      </c>
      <c r="AT188" s="217" t="s">
        <v>145</v>
      </c>
      <c r="AU188" s="217" t="s">
        <v>81</v>
      </c>
      <c r="AY188" s="19" t="s">
        <v>143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564</v>
      </c>
      <c r="BM188" s="217" t="s">
        <v>1284</v>
      </c>
    </row>
    <row r="189" s="2" customFormat="1" ht="16.5" customHeight="1">
      <c r="A189" s="40"/>
      <c r="B189" s="41"/>
      <c r="C189" s="246" t="s">
        <v>663</v>
      </c>
      <c r="D189" s="246" t="s">
        <v>311</v>
      </c>
      <c r="E189" s="247" t="s">
        <v>1780</v>
      </c>
      <c r="F189" s="248" t="s">
        <v>1781</v>
      </c>
      <c r="G189" s="249" t="s">
        <v>489</v>
      </c>
      <c r="H189" s="250">
        <v>4</v>
      </c>
      <c r="I189" s="251"/>
      <c r="J189" s="252">
        <f>ROUND(I189*H189,2)</f>
        <v>0</v>
      </c>
      <c r="K189" s="248" t="s">
        <v>1399</v>
      </c>
      <c r="L189" s="253"/>
      <c r="M189" s="254" t="s">
        <v>19</v>
      </c>
      <c r="N189" s="255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1419</v>
      </c>
      <c r="AT189" s="217" t="s">
        <v>311</v>
      </c>
      <c r="AU189" s="217" t="s">
        <v>81</v>
      </c>
      <c r="AY189" s="19" t="s">
        <v>143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79</v>
      </c>
      <c r="BK189" s="218">
        <f>ROUND(I189*H189,2)</f>
        <v>0</v>
      </c>
      <c r="BL189" s="19" t="s">
        <v>564</v>
      </c>
      <c r="BM189" s="217" t="s">
        <v>1287</v>
      </c>
    </row>
    <row r="190" s="2" customFormat="1" ht="16.5" customHeight="1">
      <c r="A190" s="40"/>
      <c r="B190" s="41"/>
      <c r="C190" s="246" t="s">
        <v>668</v>
      </c>
      <c r="D190" s="246" t="s">
        <v>311</v>
      </c>
      <c r="E190" s="247" t="s">
        <v>1782</v>
      </c>
      <c r="F190" s="248" t="s">
        <v>1783</v>
      </c>
      <c r="G190" s="249" t="s">
        <v>489</v>
      </c>
      <c r="H190" s="250">
        <v>4</v>
      </c>
      <c r="I190" s="251"/>
      <c r="J190" s="252">
        <f>ROUND(I190*H190,2)</f>
        <v>0</v>
      </c>
      <c r="K190" s="248" t="s">
        <v>1399</v>
      </c>
      <c r="L190" s="253"/>
      <c r="M190" s="254" t="s">
        <v>19</v>
      </c>
      <c r="N190" s="255" t="s">
        <v>43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1419</v>
      </c>
      <c r="AT190" s="217" t="s">
        <v>311</v>
      </c>
      <c r="AU190" s="217" t="s">
        <v>81</v>
      </c>
      <c r="AY190" s="19" t="s">
        <v>143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564</v>
      </c>
      <c r="BM190" s="217" t="s">
        <v>1290</v>
      </c>
    </row>
    <row r="191" s="2" customFormat="1" ht="16.5" customHeight="1">
      <c r="A191" s="40"/>
      <c r="B191" s="41"/>
      <c r="C191" s="206" t="s">
        <v>673</v>
      </c>
      <c r="D191" s="206" t="s">
        <v>145</v>
      </c>
      <c r="E191" s="207" t="s">
        <v>1784</v>
      </c>
      <c r="F191" s="208" t="s">
        <v>1785</v>
      </c>
      <c r="G191" s="209" t="s">
        <v>489</v>
      </c>
      <c r="H191" s="210">
        <v>2</v>
      </c>
      <c r="I191" s="211"/>
      <c r="J191" s="212">
        <f>ROUND(I191*H191,2)</f>
        <v>0</v>
      </c>
      <c r="K191" s="208" t="s">
        <v>1399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564</v>
      </c>
      <c r="AT191" s="217" t="s">
        <v>145</v>
      </c>
      <c r="AU191" s="217" t="s">
        <v>81</v>
      </c>
      <c r="AY191" s="19" t="s">
        <v>143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564</v>
      </c>
      <c r="BM191" s="217" t="s">
        <v>1293</v>
      </c>
    </row>
    <row r="192" s="2" customFormat="1" ht="16.5" customHeight="1">
      <c r="A192" s="40"/>
      <c r="B192" s="41"/>
      <c r="C192" s="246" t="s">
        <v>678</v>
      </c>
      <c r="D192" s="246" t="s">
        <v>311</v>
      </c>
      <c r="E192" s="247" t="s">
        <v>1786</v>
      </c>
      <c r="F192" s="248" t="s">
        <v>1787</v>
      </c>
      <c r="G192" s="249" t="s">
        <v>489</v>
      </c>
      <c r="H192" s="250">
        <v>2</v>
      </c>
      <c r="I192" s="251"/>
      <c r="J192" s="252">
        <f>ROUND(I192*H192,2)</f>
        <v>0</v>
      </c>
      <c r="K192" s="248" t="s">
        <v>1399</v>
      </c>
      <c r="L192" s="253"/>
      <c r="M192" s="254" t="s">
        <v>19</v>
      </c>
      <c r="N192" s="255" t="s">
        <v>43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1419</v>
      </c>
      <c r="AT192" s="217" t="s">
        <v>311</v>
      </c>
      <c r="AU192" s="217" t="s">
        <v>81</v>
      </c>
      <c r="AY192" s="19" t="s">
        <v>143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564</v>
      </c>
      <c r="BM192" s="217" t="s">
        <v>1296</v>
      </c>
    </row>
    <row r="193" s="2" customFormat="1" ht="16.5" customHeight="1">
      <c r="A193" s="40"/>
      <c r="B193" s="41"/>
      <c r="C193" s="206" t="s">
        <v>684</v>
      </c>
      <c r="D193" s="206" t="s">
        <v>145</v>
      </c>
      <c r="E193" s="207" t="s">
        <v>1788</v>
      </c>
      <c r="F193" s="208" t="s">
        <v>1789</v>
      </c>
      <c r="G193" s="209" t="s">
        <v>935</v>
      </c>
      <c r="H193" s="210">
        <v>0.80000000000000004</v>
      </c>
      <c r="I193" s="211"/>
      <c r="J193" s="212">
        <f>ROUND(I193*H193,2)</f>
        <v>0</v>
      </c>
      <c r="K193" s="208" t="s">
        <v>1399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564</v>
      </c>
      <c r="AT193" s="217" t="s">
        <v>145</v>
      </c>
      <c r="AU193" s="217" t="s">
        <v>81</v>
      </c>
      <c r="AY193" s="19" t="s">
        <v>143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79</v>
      </c>
      <c r="BK193" s="218">
        <f>ROUND(I193*H193,2)</f>
        <v>0</v>
      </c>
      <c r="BL193" s="19" t="s">
        <v>564</v>
      </c>
      <c r="BM193" s="217" t="s">
        <v>1299</v>
      </c>
    </row>
    <row r="194" s="2" customFormat="1" ht="16.5" customHeight="1">
      <c r="A194" s="40"/>
      <c r="B194" s="41"/>
      <c r="C194" s="246" t="s">
        <v>692</v>
      </c>
      <c r="D194" s="246" t="s">
        <v>311</v>
      </c>
      <c r="E194" s="247" t="s">
        <v>1790</v>
      </c>
      <c r="F194" s="248" t="s">
        <v>1791</v>
      </c>
      <c r="G194" s="249" t="s">
        <v>489</v>
      </c>
      <c r="H194" s="250">
        <v>8</v>
      </c>
      <c r="I194" s="251"/>
      <c r="J194" s="252">
        <f>ROUND(I194*H194,2)</f>
        <v>0</v>
      </c>
      <c r="K194" s="248" t="s">
        <v>1399</v>
      </c>
      <c r="L194" s="253"/>
      <c r="M194" s="254" t="s">
        <v>19</v>
      </c>
      <c r="N194" s="255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1419</v>
      </c>
      <c r="AT194" s="217" t="s">
        <v>311</v>
      </c>
      <c r="AU194" s="217" t="s">
        <v>81</v>
      </c>
      <c r="AY194" s="19" t="s">
        <v>143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79</v>
      </c>
      <c r="BK194" s="218">
        <f>ROUND(I194*H194,2)</f>
        <v>0</v>
      </c>
      <c r="BL194" s="19" t="s">
        <v>564</v>
      </c>
      <c r="BM194" s="217" t="s">
        <v>1302</v>
      </c>
    </row>
    <row r="195" s="2" customFormat="1" ht="16.5" customHeight="1">
      <c r="A195" s="40"/>
      <c r="B195" s="41"/>
      <c r="C195" s="206" t="s">
        <v>698</v>
      </c>
      <c r="D195" s="206" t="s">
        <v>145</v>
      </c>
      <c r="E195" s="207" t="s">
        <v>1792</v>
      </c>
      <c r="F195" s="208" t="s">
        <v>1793</v>
      </c>
      <c r="G195" s="209" t="s">
        <v>935</v>
      </c>
      <c r="H195" s="210">
        <v>3</v>
      </c>
      <c r="I195" s="211"/>
      <c r="J195" s="212">
        <f>ROUND(I195*H195,2)</f>
        <v>0</v>
      </c>
      <c r="K195" s="208" t="s">
        <v>1399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564</v>
      </c>
      <c r="AT195" s="217" t="s">
        <v>145</v>
      </c>
      <c r="AU195" s="217" t="s">
        <v>81</v>
      </c>
      <c r="AY195" s="19" t="s">
        <v>143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564</v>
      </c>
      <c r="BM195" s="217" t="s">
        <v>1305</v>
      </c>
    </row>
    <row r="196" s="2" customFormat="1" ht="16.5" customHeight="1">
      <c r="A196" s="40"/>
      <c r="B196" s="41"/>
      <c r="C196" s="246" t="s">
        <v>710</v>
      </c>
      <c r="D196" s="246" t="s">
        <v>311</v>
      </c>
      <c r="E196" s="247" t="s">
        <v>1794</v>
      </c>
      <c r="F196" s="248" t="s">
        <v>1795</v>
      </c>
      <c r="G196" s="249" t="s">
        <v>489</v>
      </c>
      <c r="H196" s="250">
        <v>6</v>
      </c>
      <c r="I196" s="251"/>
      <c r="J196" s="252">
        <f>ROUND(I196*H196,2)</f>
        <v>0</v>
      </c>
      <c r="K196" s="248" t="s">
        <v>1399</v>
      </c>
      <c r="L196" s="253"/>
      <c r="M196" s="254" t="s">
        <v>19</v>
      </c>
      <c r="N196" s="255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1419</v>
      </c>
      <c r="AT196" s="217" t="s">
        <v>311</v>
      </c>
      <c r="AU196" s="217" t="s">
        <v>81</v>
      </c>
      <c r="AY196" s="19" t="s">
        <v>143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564</v>
      </c>
      <c r="BM196" s="217" t="s">
        <v>1308</v>
      </c>
    </row>
    <row r="197" s="2" customFormat="1" ht="16.5" customHeight="1">
      <c r="A197" s="40"/>
      <c r="B197" s="41"/>
      <c r="C197" s="246" t="s">
        <v>715</v>
      </c>
      <c r="D197" s="246" t="s">
        <v>311</v>
      </c>
      <c r="E197" s="247" t="s">
        <v>1796</v>
      </c>
      <c r="F197" s="248" t="s">
        <v>1797</v>
      </c>
      <c r="G197" s="249" t="s">
        <v>489</v>
      </c>
      <c r="H197" s="250">
        <v>12</v>
      </c>
      <c r="I197" s="251"/>
      <c r="J197" s="252">
        <f>ROUND(I197*H197,2)</f>
        <v>0</v>
      </c>
      <c r="K197" s="248" t="s">
        <v>1399</v>
      </c>
      <c r="L197" s="253"/>
      <c r="M197" s="254" t="s">
        <v>19</v>
      </c>
      <c r="N197" s="255" t="s">
        <v>43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1419</v>
      </c>
      <c r="AT197" s="217" t="s">
        <v>311</v>
      </c>
      <c r="AU197" s="217" t="s">
        <v>81</v>
      </c>
      <c r="AY197" s="19" t="s">
        <v>143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564</v>
      </c>
      <c r="BM197" s="217" t="s">
        <v>1311</v>
      </c>
    </row>
    <row r="198" s="2" customFormat="1" ht="16.5" customHeight="1">
      <c r="A198" s="40"/>
      <c r="B198" s="41"/>
      <c r="C198" s="246" t="s">
        <v>721</v>
      </c>
      <c r="D198" s="246" t="s">
        <v>311</v>
      </c>
      <c r="E198" s="247" t="s">
        <v>1798</v>
      </c>
      <c r="F198" s="248" t="s">
        <v>1799</v>
      </c>
      <c r="G198" s="249" t="s">
        <v>170</v>
      </c>
      <c r="H198" s="250">
        <v>12</v>
      </c>
      <c r="I198" s="251"/>
      <c r="J198" s="252">
        <f>ROUND(I198*H198,2)</f>
        <v>0</v>
      </c>
      <c r="K198" s="248" t="s">
        <v>1399</v>
      </c>
      <c r="L198" s="253"/>
      <c r="M198" s="254" t="s">
        <v>19</v>
      </c>
      <c r="N198" s="255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1419</v>
      </c>
      <c r="AT198" s="217" t="s">
        <v>311</v>
      </c>
      <c r="AU198" s="217" t="s">
        <v>81</v>
      </c>
      <c r="AY198" s="19" t="s">
        <v>143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564</v>
      </c>
      <c r="BM198" s="217" t="s">
        <v>1314</v>
      </c>
    </row>
    <row r="199" s="2" customFormat="1" ht="16.5" customHeight="1">
      <c r="A199" s="40"/>
      <c r="B199" s="41"/>
      <c r="C199" s="206" t="s">
        <v>728</v>
      </c>
      <c r="D199" s="206" t="s">
        <v>145</v>
      </c>
      <c r="E199" s="207" t="s">
        <v>1800</v>
      </c>
      <c r="F199" s="208" t="s">
        <v>1801</v>
      </c>
      <c r="G199" s="209" t="s">
        <v>935</v>
      </c>
      <c r="H199" s="210">
        <v>324.03300000000002</v>
      </c>
      <c r="I199" s="211"/>
      <c r="J199" s="212">
        <f>ROUND(I199*H199,2)</f>
        <v>0</v>
      </c>
      <c r="K199" s="208" t="s">
        <v>1399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564</v>
      </c>
      <c r="AT199" s="217" t="s">
        <v>145</v>
      </c>
      <c r="AU199" s="217" t="s">
        <v>81</v>
      </c>
      <c r="AY199" s="19" t="s">
        <v>143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564</v>
      </c>
      <c r="BM199" s="217" t="s">
        <v>1317</v>
      </c>
    </row>
    <row r="200" s="2" customFormat="1" ht="16.5" customHeight="1">
      <c r="A200" s="40"/>
      <c r="B200" s="41"/>
      <c r="C200" s="246" t="s">
        <v>620</v>
      </c>
      <c r="D200" s="246" t="s">
        <v>311</v>
      </c>
      <c r="E200" s="247" t="s">
        <v>1802</v>
      </c>
      <c r="F200" s="248" t="s">
        <v>1803</v>
      </c>
      <c r="G200" s="249" t="s">
        <v>880</v>
      </c>
      <c r="H200" s="250">
        <v>18</v>
      </c>
      <c r="I200" s="251"/>
      <c r="J200" s="252">
        <f>ROUND(I200*H200,2)</f>
        <v>0</v>
      </c>
      <c r="K200" s="248" t="s">
        <v>1399</v>
      </c>
      <c r="L200" s="253"/>
      <c r="M200" s="254" t="s">
        <v>19</v>
      </c>
      <c r="N200" s="255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1419</v>
      </c>
      <c r="AT200" s="217" t="s">
        <v>311</v>
      </c>
      <c r="AU200" s="217" t="s">
        <v>81</v>
      </c>
      <c r="AY200" s="19" t="s">
        <v>143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564</v>
      </c>
      <c r="BM200" s="217" t="s">
        <v>1320</v>
      </c>
    </row>
    <row r="201" s="2" customFormat="1" ht="16.5" customHeight="1">
      <c r="A201" s="40"/>
      <c r="B201" s="41"/>
      <c r="C201" s="246" t="s">
        <v>739</v>
      </c>
      <c r="D201" s="246" t="s">
        <v>311</v>
      </c>
      <c r="E201" s="247" t="s">
        <v>1804</v>
      </c>
      <c r="F201" s="248" t="s">
        <v>1805</v>
      </c>
      <c r="G201" s="249" t="s">
        <v>935</v>
      </c>
      <c r="H201" s="250">
        <v>203.77199999999999</v>
      </c>
      <c r="I201" s="251"/>
      <c r="J201" s="252">
        <f>ROUND(I201*H201,2)</f>
        <v>0</v>
      </c>
      <c r="K201" s="248" t="s">
        <v>19</v>
      </c>
      <c r="L201" s="253"/>
      <c r="M201" s="254" t="s">
        <v>19</v>
      </c>
      <c r="N201" s="255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1419</v>
      </c>
      <c r="AT201" s="217" t="s">
        <v>311</v>
      </c>
      <c r="AU201" s="217" t="s">
        <v>81</v>
      </c>
      <c r="AY201" s="19" t="s">
        <v>143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564</v>
      </c>
      <c r="BM201" s="217" t="s">
        <v>1323</v>
      </c>
    </row>
    <row r="202" s="2" customFormat="1" ht="16.5" customHeight="1">
      <c r="A202" s="40"/>
      <c r="B202" s="41"/>
      <c r="C202" s="246" t="s">
        <v>745</v>
      </c>
      <c r="D202" s="246" t="s">
        <v>311</v>
      </c>
      <c r="E202" s="247" t="s">
        <v>1806</v>
      </c>
      <c r="F202" s="248" t="s">
        <v>1807</v>
      </c>
      <c r="G202" s="249" t="s">
        <v>935</v>
      </c>
      <c r="H202" s="250">
        <v>72.875</v>
      </c>
      <c r="I202" s="251"/>
      <c r="J202" s="252">
        <f>ROUND(I202*H202,2)</f>
        <v>0</v>
      </c>
      <c r="K202" s="248" t="s">
        <v>1399</v>
      </c>
      <c r="L202" s="253"/>
      <c r="M202" s="254" t="s">
        <v>19</v>
      </c>
      <c r="N202" s="255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1419</v>
      </c>
      <c r="AT202" s="217" t="s">
        <v>311</v>
      </c>
      <c r="AU202" s="217" t="s">
        <v>81</v>
      </c>
      <c r="AY202" s="19" t="s">
        <v>143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79</v>
      </c>
      <c r="BK202" s="218">
        <f>ROUND(I202*H202,2)</f>
        <v>0</v>
      </c>
      <c r="BL202" s="19" t="s">
        <v>564</v>
      </c>
      <c r="BM202" s="217" t="s">
        <v>1326</v>
      </c>
    </row>
    <row r="203" s="2" customFormat="1" ht="16.5" customHeight="1">
      <c r="A203" s="40"/>
      <c r="B203" s="41"/>
      <c r="C203" s="246" t="s">
        <v>639</v>
      </c>
      <c r="D203" s="246" t="s">
        <v>311</v>
      </c>
      <c r="E203" s="247" t="s">
        <v>1808</v>
      </c>
      <c r="F203" s="248" t="s">
        <v>1809</v>
      </c>
      <c r="G203" s="249" t="s">
        <v>148</v>
      </c>
      <c r="H203" s="250">
        <v>0.68000000000000005</v>
      </c>
      <c r="I203" s="251"/>
      <c r="J203" s="252">
        <f>ROUND(I203*H203,2)</f>
        <v>0</v>
      </c>
      <c r="K203" s="248" t="s">
        <v>1399</v>
      </c>
      <c r="L203" s="253"/>
      <c r="M203" s="254" t="s">
        <v>19</v>
      </c>
      <c r="N203" s="255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1419</v>
      </c>
      <c r="AT203" s="217" t="s">
        <v>311</v>
      </c>
      <c r="AU203" s="217" t="s">
        <v>81</v>
      </c>
      <c r="AY203" s="19" t="s">
        <v>143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564</v>
      </c>
      <c r="BM203" s="217" t="s">
        <v>1329</v>
      </c>
    </row>
    <row r="204" s="2" customFormat="1" ht="16.5" customHeight="1">
      <c r="A204" s="40"/>
      <c r="B204" s="41"/>
      <c r="C204" s="206" t="s">
        <v>755</v>
      </c>
      <c r="D204" s="206" t="s">
        <v>145</v>
      </c>
      <c r="E204" s="207" t="s">
        <v>1810</v>
      </c>
      <c r="F204" s="208" t="s">
        <v>1811</v>
      </c>
      <c r="G204" s="209" t="s">
        <v>489</v>
      </c>
      <c r="H204" s="210">
        <v>4</v>
      </c>
      <c r="I204" s="211"/>
      <c r="J204" s="212">
        <f>ROUND(I204*H204,2)</f>
        <v>0</v>
      </c>
      <c r="K204" s="208" t="s">
        <v>1399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564</v>
      </c>
      <c r="AT204" s="217" t="s">
        <v>145</v>
      </c>
      <c r="AU204" s="217" t="s">
        <v>81</v>
      </c>
      <c r="AY204" s="19" t="s">
        <v>143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79</v>
      </c>
      <c r="BK204" s="218">
        <f>ROUND(I204*H204,2)</f>
        <v>0</v>
      </c>
      <c r="BL204" s="19" t="s">
        <v>564</v>
      </c>
      <c r="BM204" s="217" t="s">
        <v>1332</v>
      </c>
    </row>
    <row r="205" s="2" customFormat="1" ht="16.5" customHeight="1">
      <c r="A205" s="40"/>
      <c r="B205" s="41"/>
      <c r="C205" s="206" t="s">
        <v>690</v>
      </c>
      <c r="D205" s="206" t="s">
        <v>145</v>
      </c>
      <c r="E205" s="207" t="s">
        <v>1812</v>
      </c>
      <c r="F205" s="208" t="s">
        <v>1813</v>
      </c>
      <c r="G205" s="209" t="s">
        <v>489</v>
      </c>
      <c r="H205" s="210">
        <v>12</v>
      </c>
      <c r="I205" s="211"/>
      <c r="J205" s="212">
        <f>ROUND(I205*H205,2)</f>
        <v>0</v>
      </c>
      <c r="K205" s="208" t="s">
        <v>1399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564</v>
      </c>
      <c r="AT205" s="217" t="s">
        <v>145</v>
      </c>
      <c r="AU205" s="217" t="s">
        <v>81</v>
      </c>
      <c r="AY205" s="19" t="s">
        <v>143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564</v>
      </c>
      <c r="BM205" s="217" t="s">
        <v>1335</v>
      </c>
    </row>
    <row r="206" s="2" customFormat="1" ht="16.5" customHeight="1">
      <c r="A206" s="40"/>
      <c r="B206" s="41"/>
      <c r="C206" s="206" t="s">
        <v>769</v>
      </c>
      <c r="D206" s="206" t="s">
        <v>145</v>
      </c>
      <c r="E206" s="207" t="s">
        <v>1814</v>
      </c>
      <c r="F206" s="208" t="s">
        <v>1815</v>
      </c>
      <c r="G206" s="209" t="s">
        <v>489</v>
      </c>
      <c r="H206" s="210">
        <v>28</v>
      </c>
      <c r="I206" s="211"/>
      <c r="J206" s="212">
        <f>ROUND(I206*H206,2)</f>
        <v>0</v>
      </c>
      <c r="K206" s="208" t="s">
        <v>1399</v>
      </c>
      <c r="L206" s="46"/>
      <c r="M206" s="213" t="s">
        <v>19</v>
      </c>
      <c r="N206" s="214" t="s">
        <v>43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564</v>
      </c>
      <c r="AT206" s="217" t="s">
        <v>145</v>
      </c>
      <c r="AU206" s="217" t="s">
        <v>81</v>
      </c>
      <c r="AY206" s="19" t="s">
        <v>143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79</v>
      </c>
      <c r="BK206" s="218">
        <f>ROUND(I206*H206,2)</f>
        <v>0</v>
      </c>
      <c r="BL206" s="19" t="s">
        <v>564</v>
      </c>
      <c r="BM206" s="217" t="s">
        <v>1340</v>
      </c>
    </row>
    <row r="207" s="13" customFormat="1">
      <c r="A207" s="13"/>
      <c r="B207" s="224"/>
      <c r="C207" s="225"/>
      <c r="D207" s="226" t="s">
        <v>154</v>
      </c>
      <c r="E207" s="227" t="s">
        <v>19</v>
      </c>
      <c r="F207" s="228" t="s">
        <v>1816</v>
      </c>
      <c r="G207" s="225"/>
      <c r="H207" s="229">
        <v>28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154</v>
      </c>
      <c r="AU207" s="235" t="s">
        <v>81</v>
      </c>
      <c r="AV207" s="13" t="s">
        <v>81</v>
      </c>
      <c r="AW207" s="13" t="s">
        <v>33</v>
      </c>
      <c r="AX207" s="13" t="s">
        <v>72</v>
      </c>
      <c r="AY207" s="235" t="s">
        <v>143</v>
      </c>
    </row>
    <row r="208" s="15" customFormat="1">
      <c r="A208" s="15"/>
      <c r="B208" s="265"/>
      <c r="C208" s="266"/>
      <c r="D208" s="226" t="s">
        <v>154</v>
      </c>
      <c r="E208" s="267" t="s">
        <v>19</v>
      </c>
      <c r="F208" s="268" t="s">
        <v>1401</v>
      </c>
      <c r="G208" s="266"/>
      <c r="H208" s="269">
        <v>28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5" t="s">
        <v>154</v>
      </c>
      <c r="AU208" s="275" t="s">
        <v>81</v>
      </c>
      <c r="AV208" s="15" t="s">
        <v>150</v>
      </c>
      <c r="AW208" s="15" t="s">
        <v>33</v>
      </c>
      <c r="AX208" s="15" t="s">
        <v>79</v>
      </c>
      <c r="AY208" s="275" t="s">
        <v>143</v>
      </c>
    </row>
    <row r="209" s="2" customFormat="1" ht="16.5" customHeight="1">
      <c r="A209" s="40"/>
      <c r="B209" s="41"/>
      <c r="C209" s="206" t="s">
        <v>778</v>
      </c>
      <c r="D209" s="206" t="s">
        <v>145</v>
      </c>
      <c r="E209" s="207" t="s">
        <v>1817</v>
      </c>
      <c r="F209" s="208" t="s">
        <v>1818</v>
      </c>
      <c r="G209" s="209" t="s">
        <v>489</v>
      </c>
      <c r="H209" s="210">
        <v>4</v>
      </c>
      <c r="I209" s="211"/>
      <c r="J209" s="212">
        <f>ROUND(I209*H209,2)</f>
        <v>0</v>
      </c>
      <c r="K209" s="208" t="s">
        <v>1399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564</v>
      </c>
      <c r="AT209" s="217" t="s">
        <v>145</v>
      </c>
      <c r="AU209" s="217" t="s">
        <v>81</v>
      </c>
      <c r="AY209" s="19" t="s">
        <v>143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564</v>
      </c>
      <c r="BM209" s="217" t="s">
        <v>1343</v>
      </c>
    </row>
    <row r="210" s="2" customFormat="1" ht="16.5" customHeight="1">
      <c r="A210" s="40"/>
      <c r="B210" s="41"/>
      <c r="C210" s="206" t="s">
        <v>786</v>
      </c>
      <c r="D210" s="206" t="s">
        <v>145</v>
      </c>
      <c r="E210" s="207" t="s">
        <v>1819</v>
      </c>
      <c r="F210" s="208" t="s">
        <v>1820</v>
      </c>
      <c r="G210" s="209" t="s">
        <v>489</v>
      </c>
      <c r="H210" s="210">
        <v>2</v>
      </c>
      <c r="I210" s="211"/>
      <c r="J210" s="212">
        <f>ROUND(I210*H210,2)</f>
        <v>0</v>
      </c>
      <c r="K210" s="208" t="s">
        <v>1399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564</v>
      </c>
      <c r="AT210" s="217" t="s">
        <v>145</v>
      </c>
      <c r="AU210" s="217" t="s">
        <v>81</v>
      </c>
      <c r="AY210" s="19" t="s">
        <v>143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79</v>
      </c>
      <c r="BK210" s="218">
        <f>ROUND(I210*H210,2)</f>
        <v>0</v>
      </c>
      <c r="BL210" s="19" t="s">
        <v>564</v>
      </c>
      <c r="BM210" s="217" t="s">
        <v>1346</v>
      </c>
    </row>
    <row r="211" s="2" customFormat="1" ht="16.5" customHeight="1">
      <c r="A211" s="40"/>
      <c r="B211" s="41"/>
      <c r="C211" s="206" t="s">
        <v>799</v>
      </c>
      <c r="D211" s="206" t="s">
        <v>145</v>
      </c>
      <c r="E211" s="207" t="s">
        <v>1594</v>
      </c>
      <c r="F211" s="208" t="s">
        <v>1595</v>
      </c>
      <c r="G211" s="209" t="s">
        <v>170</v>
      </c>
      <c r="H211" s="210">
        <v>4</v>
      </c>
      <c r="I211" s="211"/>
      <c r="J211" s="212">
        <f>ROUND(I211*H211,2)</f>
        <v>0</v>
      </c>
      <c r="K211" s="208" t="s">
        <v>1399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564</v>
      </c>
      <c r="AT211" s="217" t="s">
        <v>145</v>
      </c>
      <c r="AU211" s="217" t="s">
        <v>81</v>
      </c>
      <c r="AY211" s="19" t="s">
        <v>143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564</v>
      </c>
      <c r="BM211" s="217" t="s">
        <v>1349</v>
      </c>
    </row>
    <row r="212" s="2" customFormat="1" ht="16.5" customHeight="1">
      <c r="A212" s="40"/>
      <c r="B212" s="41"/>
      <c r="C212" s="206" t="s">
        <v>810</v>
      </c>
      <c r="D212" s="206" t="s">
        <v>145</v>
      </c>
      <c r="E212" s="207" t="s">
        <v>1821</v>
      </c>
      <c r="F212" s="208" t="s">
        <v>1822</v>
      </c>
      <c r="G212" s="209" t="s">
        <v>170</v>
      </c>
      <c r="H212" s="210">
        <v>41</v>
      </c>
      <c r="I212" s="211"/>
      <c r="J212" s="212">
        <f>ROUND(I212*H212,2)</f>
        <v>0</v>
      </c>
      <c r="K212" s="208" t="s">
        <v>1399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564</v>
      </c>
      <c r="AT212" s="217" t="s">
        <v>145</v>
      </c>
      <c r="AU212" s="217" t="s">
        <v>81</v>
      </c>
      <c r="AY212" s="19" t="s">
        <v>143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564</v>
      </c>
      <c r="BM212" s="217" t="s">
        <v>1354</v>
      </c>
    </row>
    <row r="213" s="2" customFormat="1" ht="16.5" customHeight="1">
      <c r="A213" s="40"/>
      <c r="B213" s="41"/>
      <c r="C213" s="206" t="s">
        <v>818</v>
      </c>
      <c r="D213" s="206" t="s">
        <v>145</v>
      </c>
      <c r="E213" s="207" t="s">
        <v>1591</v>
      </c>
      <c r="F213" s="208" t="s">
        <v>1592</v>
      </c>
      <c r="G213" s="209" t="s">
        <v>1593</v>
      </c>
      <c r="H213" s="210">
        <v>4</v>
      </c>
      <c r="I213" s="211"/>
      <c r="J213" s="212">
        <f>ROUND(I213*H213,2)</f>
        <v>0</v>
      </c>
      <c r="K213" s="208" t="s">
        <v>1399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564</v>
      </c>
      <c r="AT213" s="217" t="s">
        <v>145</v>
      </c>
      <c r="AU213" s="217" t="s">
        <v>81</v>
      </c>
      <c r="AY213" s="19" t="s">
        <v>143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564</v>
      </c>
      <c r="BM213" s="217" t="s">
        <v>1359</v>
      </c>
    </row>
    <row r="214" s="2" customFormat="1" ht="16.5" customHeight="1">
      <c r="A214" s="40"/>
      <c r="B214" s="41"/>
      <c r="C214" s="206" t="s">
        <v>827</v>
      </c>
      <c r="D214" s="206" t="s">
        <v>145</v>
      </c>
      <c r="E214" s="207" t="s">
        <v>1823</v>
      </c>
      <c r="F214" s="208" t="s">
        <v>1824</v>
      </c>
      <c r="G214" s="209" t="s">
        <v>1593</v>
      </c>
      <c r="H214" s="210">
        <v>4</v>
      </c>
      <c r="I214" s="211"/>
      <c r="J214" s="212">
        <f>ROUND(I214*H214,2)</f>
        <v>0</v>
      </c>
      <c r="K214" s="208" t="s">
        <v>1399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564</v>
      </c>
      <c r="AT214" s="217" t="s">
        <v>145</v>
      </c>
      <c r="AU214" s="217" t="s">
        <v>81</v>
      </c>
      <c r="AY214" s="19" t="s">
        <v>143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79</v>
      </c>
      <c r="BK214" s="218">
        <f>ROUND(I214*H214,2)</f>
        <v>0</v>
      </c>
      <c r="BL214" s="19" t="s">
        <v>564</v>
      </c>
      <c r="BM214" s="217" t="s">
        <v>1363</v>
      </c>
    </row>
    <row r="215" s="2" customFormat="1" ht="16.5" customHeight="1">
      <c r="A215" s="40"/>
      <c r="B215" s="41"/>
      <c r="C215" s="206" t="s">
        <v>841</v>
      </c>
      <c r="D215" s="206" t="s">
        <v>145</v>
      </c>
      <c r="E215" s="207" t="s">
        <v>1825</v>
      </c>
      <c r="F215" s="208" t="s">
        <v>1826</v>
      </c>
      <c r="G215" s="209" t="s">
        <v>170</v>
      </c>
      <c r="H215" s="210">
        <v>4</v>
      </c>
      <c r="I215" s="211"/>
      <c r="J215" s="212">
        <f>ROUND(I215*H215,2)</f>
        <v>0</v>
      </c>
      <c r="K215" s="208" t="s">
        <v>1399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564</v>
      </c>
      <c r="AT215" s="217" t="s">
        <v>145</v>
      </c>
      <c r="AU215" s="217" t="s">
        <v>81</v>
      </c>
      <c r="AY215" s="19" t="s">
        <v>143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564</v>
      </c>
      <c r="BM215" s="217" t="s">
        <v>1367</v>
      </c>
    </row>
    <row r="216" s="2" customFormat="1" ht="16.5" customHeight="1">
      <c r="A216" s="40"/>
      <c r="B216" s="41"/>
      <c r="C216" s="206" t="s">
        <v>849</v>
      </c>
      <c r="D216" s="206" t="s">
        <v>145</v>
      </c>
      <c r="E216" s="207" t="s">
        <v>1827</v>
      </c>
      <c r="F216" s="208" t="s">
        <v>1828</v>
      </c>
      <c r="G216" s="209" t="s">
        <v>170</v>
      </c>
      <c r="H216" s="210">
        <v>11</v>
      </c>
      <c r="I216" s="211"/>
      <c r="J216" s="212">
        <f>ROUND(I216*H216,2)</f>
        <v>0</v>
      </c>
      <c r="K216" s="208" t="s">
        <v>1399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564</v>
      </c>
      <c r="AT216" s="217" t="s">
        <v>145</v>
      </c>
      <c r="AU216" s="217" t="s">
        <v>81</v>
      </c>
      <c r="AY216" s="19" t="s">
        <v>143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564</v>
      </c>
      <c r="BM216" s="217" t="s">
        <v>1371</v>
      </c>
    </row>
    <row r="217" s="2" customFormat="1" ht="16.5" customHeight="1">
      <c r="A217" s="40"/>
      <c r="B217" s="41"/>
      <c r="C217" s="206" t="s">
        <v>854</v>
      </c>
      <c r="D217" s="206" t="s">
        <v>145</v>
      </c>
      <c r="E217" s="207" t="s">
        <v>1829</v>
      </c>
      <c r="F217" s="208" t="s">
        <v>1830</v>
      </c>
      <c r="G217" s="209" t="s">
        <v>170</v>
      </c>
      <c r="H217" s="210">
        <v>30</v>
      </c>
      <c r="I217" s="211"/>
      <c r="J217" s="212">
        <f>ROUND(I217*H217,2)</f>
        <v>0</v>
      </c>
      <c r="K217" s="208" t="s">
        <v>1399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564</v>
      </c>
      <c r="AT217" s="217" t="s">
        <v>145</v>
      </c>
      <c r="AU217" s="217" t="s">
        <v>81</v>
      </c>
      <c r="AY217" s="19" t="s">
        <v>143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79</v>
      </c>
      <c r="BK217" s="218">
        <f>ROUND(I217*H217,2)</f>
        <v>0</v>
      </c>
      <c r="BL217" s="19" t="s">
        <v>564</v>
      </c>
      <c r="BM217" s="217" t="s">
        <v>1374</v>
      </c>
    </row>
    <row r="218" s="2" customFormat="1" ht="16.5" customHeight="1">
      <c r="A218" s="40"/>
      <c r="B218" s="41"/>
      <c r="C218" s="206" t="s">
        <v>859</v>
      </c>
      <c r="D218" s="206" t="s">
        <v>145</v>
      </c>
      <c r="E218" s="207" t="s">
        <v>1598</v>
      </c>
      <c r="F218" s="208" t="s">
        <v>1599</v>
      </c>
      <c r="G218" s="209" t="s">
        <v>489</v>
      </c>
      <c r="H218" s="210">
        <v>4</v>
      </c>
      <c r="I218" s="211"/>
      <c r="J218" s="212">
        <f>ROUND(I218*H218,2)</f>
        <v>0</v>
      </c>
      <c r="K218" s="208" t="s">
        <v>1399</v>
      </c>
      <c r="L218" s="46"/>
      <c r="M218" s="213" t="s">
        <v>19</v>
      </c>
      <c r="N218" s="214" t="s">
        <v>43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564</v>
      </c>
      <c r="AT218" s="217" t="s">
        <v>145</v>
      </c>
      <c r="AU218" s="217" t="s">
        <v>81</v>
      </c>
      <c r="AY218" s="19" t="s">
        <v>143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79</v>
      </c>
      <c r="BK218" s="218">
        <f>ROUND(I218*H218,2)</f>
        <v>0</v>
      </c>
      <c r="BL218" s="19" t="s">
        <v>564</v>
      </c>
      <c r="BM218" s="217" t="s">
        <v>1377</v>
      </c>
    </row>
    <row r="219" s="2" customFormat="1" ht="16.5" customHeight="1">
      <c r="A219" s="40"/>
      <c r="B219" s="41"/>
      <c r="C219" s="206" t="s">
        <v>866</v>
      </c>
      <c r="D219" s="206" t="s">
        <v>145</v>
      </c>
      <c r="E219" s="207" t="s">
        <v>1596</v>
      </c>
      <c r="F219" s="208" t="s">
        <v>1597</v>
      </c>
      <c r="G219" s="209" t="s">
        <v>170</v>
      </c>
      <c r="H219" s="210">
        <v>28.699999999999999</v>
      </c>
      <c r="I219" s="211"/>
      <c r="J219" s="212">
        <f>ROUND(I219*H219,2)</f>
        <v>0</v>
      </c>
      <c r="K219" s="208" t="s">
        <v>19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564</v>
      </c>
      <c r="AT219" s="217" t="s">
        <v>145</v>
      </c>
      <c r="AU219" s="217" t="s">
        <v>81</v>
      </c>
      <c r="AY219" s="19" t="s">
        <v>143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564</v>
      </c>
      <c r="BM219" s="217" t="s">
        <v>1380</v>
      </c>
    </row>
    <row r="220" s="2" customFormat="1" ht="21.75" customHeight="1">
      <c r="A220" s="40"/>
      <c r="B220" s="41"/>
      <c r="C220" s="246" t="s">
        <v>877</v>
      </c>
      <c r="D220" s="246" t="s">
        <v>311</v>
      </c>
      <c r="E220" s="247" t="s">
        <v>1831</v>
      </c>
      <c r="F220" s="248" t="s">
        <v>1832</v>
      </c>
      <c r="G220" s="249" t="s">
        <v>148</v>
      </c>
      <c r="H220" s="250">
        <v>0.20000000000000001</v>
      </c>
      <c r="I220" s="251"/>
      <c r="J220" s="252">
        <f>ROUND(I220*H220,2)</f>
        <v>0</v>
      </c>
      <c r="K220" s="248" t="s">
        <v>1399</v>
      </c>
      <c r="L220" s="253"/>
      <c r="M220" s="254" t="s">
        <v>19</v>
      </c>
      <c r="N220" s="255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1419</v>
      </c>
      <c r="AT220" s="217" t="s">
        <v>311</v>
      </c>
      <c r="AU220" s="217" t="s">
        <v>81</v>
      </c>
      <c r="AY220" s="19" t="s">
        <v>143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564</v>
      </c>
      <c r="BM220" s="217" t="s">
        <v>1383</v>
      </c>
    </row>
    <row r="221" s="2" customFormat="1" ht="16.5" customHeight="1">
      <c r="A221" s="40"/>
      <c r="B221" s="41"/>
      <c r="C221" s="206" t="s">
        <v>884</v>
      </c>
      <c r="D221" s="206" t="s">
        <v>145</v>
      </c>
      <c r="E221" s="207" t="s">
        <v>1833</v>
      </c>
      <c r="F221" s="208" t="s">
        <v>1834</v>
      </c>
      <c r="G221" s="209" t="s">
        <v>489</v>
      </c>
      <c r="H221" s="210">
        <v>2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564</v>
      </c>
      <c r="AT221" s="217" t="s">
        <v>145</v>
      </c>
      <c r="AU221" s="217" t="s">
        <v>81</v>
      </c>
      <c r="AY221" s="19" t="s">
        <v>143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79</v>
      </c>
      <c r="BK221" s="218">
        <f>ROUND(I221*H221,2)</f>
        <v>0</v>
      </c>
      <c r="BL221" s="19" t="s">
        <v>564</v>
      </c>
      <c r="BM221" s="217" t="s">
        <v>1835</v>
      </c>
    </row>
    <row r="222" s="2" customFormat="1" ht="16.5" customHeight="1">
      <c r="A222" s="40"/>
      <c r="B222" s="41"/>
      <c r="C222" s="206" t="s">
        <v>889</v>
      </c>
      <c r="D222" s="206" t="s">
        <v>145</v>
      </c>
      <c r="E222" s="207" t="s">
        <v>1455</v>
      </c>
      <c r="F222" s="208" t="s">
        <v>1456</v>
      </c>
      <c r="G222" s="209" t="s">
        <v>1408</v>
      </c>
      <c r="H222" s="276"/>
      <c r="I222" s="211"/>
      <c r="J222" s="212">
        <f>ROUND(I222*H222,2)</f>
        <v>0</v>
      </c>
      <c r="K222" s="208" t="s">
        <v>19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564</v>
      </c>
      <c r="AT222" s="217" t="s">
        <v>145</v>
      </c>
      <c r="AU222" s="217" t="s">
        <v>81</v>
      </c>
      <c r="AY222" s="19" t="s">
        <v>143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564</v>
      </c>
      <c r="BM222" s="217" t="s">
        <v>1836</v>
      </c>
    </row>
    <row r="223" s="2" customFormat="1" ht="16.5" customHeight="1">
      <c r="A223" s="40"/>
      <c r="B223" s="41"/>
      <c r="C223" s="246" t="s">
        <v>895</v>
      </c>
      <c r="D223" s="246" t="s">
        <v>311</v>
      </c>
      <c r="E223" s="247" t="s">
        <v>1457</v>
      </c>
      <c r="F223" s="248" t="s">
        <v>1458</v>
      </c>
      <c r="G223" s="249" t="s">
        <v>1408</v>
      </c>
      <c r="H223" s="277"/>
      <c r="I223" s="251"/>
      <c r="J223" s="252">
        <f>ROUND(I223*H223,2)</f>
        <v>0</v>
      </c>
      <c r="K223" s="248" t="s">
        <v>19</v>
      </c>
      <c r="L223" s="253"/>
      <c r="M223" s="254" t="s">
        <v>19</v>
      </c>
      <c r="N223" s="255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1419</v>
      </c>
      <c r="AT223" s="217" t="s">
        <v>311</v>
      </c>
      <c r="AU223" s="217" t="s">
        <v>81</v>
      </c>
      <c r="AY223" s="19" t="s">
        <v>143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564</v>
      </c>
      <c r="BM223" s="217" t="s">
        <v>1837</v>
      </c>
    </row>
    <row r="224" s="12" customFormat="1" ht="22.8" customHeight="1">
      <c r="A224" s="12"/>
      <c r="B224" s="190"/>
      <c r="C224" s="191"/>
      <c r="D224" s="192" t="s">
        <v>71</v>
      </c>
      <c r="E224" s="204" t="s">
        <v>1838</v>
      </c>
      <c r="F224" s="204" t="s">
        <v>1603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SUM(P225:P229)</f>
        <v>0</v>
      </c>
      <c r="Q224" s="198"/>
      <c r="R224" s="199">
        <f>SUM(R225:R229)</f>
        <v>0</v>
      </c>
      <c r="S224" s="198"/>
      <c r="T224" s="200">
        <f>SUM(T225:T229)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79</v>
      </c>
      <c r="AT224" s="202" t="s">
        <v>71</v>
      </c>
      <c r="AU224" s="202" t="s">
        <v>79</v>
      </c>
      <c r="AY224" s="201" t="s">
        <v>143</v>
      </c>
      <c r="BK224" s="203">
        <f>SUM(BK225:BK229)</f>
        <v>0</v>
      </c>
    </row>
    <row r="225" s="2" customFormat="1" ht="16.5" customHeight="1">
      <c r="A225" s="40"/>
      <c r="B225" s="41"/>
      <c r="C225" s="206" t="s">
        <v>902</v>
      </c>
      <c r="D225" s="206" t="s">
        <v>145</v>
      </c>
      <c r="E225" s="207" t="s">
        <v>1839</v>
      </c>
      <c r="F225" s="208" t="s">
        <v>1840</v>
      </c>
      <c r="G225" s="209" t="s">
        <v>489</v>
      </c>
      <c r="H225" s="210">
        <v>2</v>
      </c>
      <c r="I225" s="211"/>
      <c r="J225" s="212">
        <f>ROUND(I225*H225,2)</f>
        <v>0</v>
      </c>
      <c r="K225" s="208" t="s">
        <v>1399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564</v>
      </c>
      <c r="AT225" s="217" t="s">
        <v>145</v>
      </c>
      <c r="AU225" s="217" t="s">
        <v>81</v>
      </c>
      <c r="AY225" s="19" t="s">
        <v>143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564</v>
      </c>
      <c r="BM225" s="217" t="s">
        <v>1841</v>
      </c>
    </row>
    <row r="226" s="2" customFormat="1" ht="16.5" customHeight="1">
      <c r="A226" s="40"/>
      <c r="B226" s="41"/>
      <c r="C226" s="206" t="s">
        <v>909</v>
      </c>
      <c r="D226" s="206" t="s">
        <v>145</v>
      </c>
      <c r="E226" s="207" t="s">
        <v>1842</v>
      </c>
      <c r="F226" s="208" t="s">
        <v>1843</v>
      </c>
      <c r="G226" s="209" t="s">
        <v>489</v>
      </c>
      <c r="H226" s="210">
        <v>2</v>
      </c>
      <c r="I226" s="211"/>
      <c r="J226" s="212">
        <f>ROUND(I226*H226,2)</f>
        <v>0</v>
      </c>
      <c r="K226" s="208" t="s">
        <v>1399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564</v>
      </c>
      <c r="AT226" s="217" t="s">
        <v>145</v>
      </c>
      <c r="AU226" s="217" t="s">
        <v>81</v>
      </c>
      <c r="AY226" s="19" t="s">
        <v>143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564</v>
      </c>
      <c r="BM226" s="217" t="s">
        <v>1844</v>
      </c>
    </row>
    <row r="227" s="2" customFormat="1" ht="16.5" customHeight="1">
      <c r="A227" s="40"/>
      <c r="B227" s="41"/>
      <c r="C227" s="206" t="s">
        <v>914</v>
      </c>
      <c r="D227" s="206" t="s">
        <v>145</v>
      </c>
      <c r="E227" s="207" t="s">
        <v>1845</v>
      </c>
      <c r="F227" s="208" t="s">
        <v>1846</v>
      </c>
      <c r="G227" s="209" t="s">
        <v>489</v>
      </c>
      <c r="H227" s="210">
        <v>2</v>
      </c>
      <c r="I227" s="211"/>
      <c r="J227" s="212">
        <f>ROUND(I227*H227,2)</f>
        <v>0</v>
      </c>
      <c r="K227" s="208" t="s">
        <v>1399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564</v>
      </c>
      <c r="AT227" s="217" t="s">
        <v>145</v>
      </c>
      <c r="AU227" s="217" t="s">
        <v>81</v>
      </c>
      <c r="AY227" s="19" t="s">
        <v>143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564</v>
      </c>
      <c r="BM227" s="217" t="s">
        <v>1847</v>
      </c>
    </row>
    <row r="228" s="2" customFormat="1" ht="16.5" customHeight="1">
      <c r="A228" s="40"/>
      <c r="B228" s="41"/>
      <c r="C228" s="206" t="s">
        <v>919</v>
      </c>
      <c r="D228" s="206" t="s">
        <v>145</v>
      </c>
      <c r="E228" s="207" t="s">
        <v>1848</v>
      </c>
      <c r="F228" s="208" t="s">
        <v>1849</v>
      </c>
      <c r="G228" s="209" t="s">
        <v>489</v>
      </c>
      <c r="H228" s="210">
        <v>3</v>
      </c>
      <c r="I228" s="211"/>
      <c r="J228" s="212">
        <f>ROUND(I228*H228,2)</f>
        <v>0</v>
      </c>
      <c r="K228" s="208" t="s">
        <v>1399</v>
      </c>
      <c r="L228" s="46"/>
      <c r="M228" s="213" t="s">
        <v>19</v>
      </c>
      <c r="N228" s="214" t="s">
        <v>43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564</v>
      </c>
      <c r="AT228" s="217" t="s">
        <v>145</v>
      </c>
      <c r="AU228" s="217" t="s">
        <v>81</v>
      </c>
      <c r="AY228" s="19" t="s">
        <v>143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564</v>
      </c>
      <c r="BM228" s="217" t="s">
        <v>1850</v>
      </c>
    </row>
    <row r="229" s="2" customFormat="1" ht="16.5" customHeight="1">
      <c r="A229" s="40"/>
      <c r="B229" s="41"/>
      <c r="C229" s="206" t="s">
        <v>925</v>
      </c>
      <c r="D229" s="206" t="s">
        <v>145</v>
      </c>
      <c r="E229" s="207" t="s">
        <v>1851</v>
      </c>
      <c r="F229" s="208" t="s">
        <v>1852</v>
      </c>
      <c r="G229" s="209" t="s">
        <v>489</v>
      </c>
      <c r="H229" s="210">
        <v>2</v>
      </c>
      <c r="I229" s="211"/>
      <c r="J229" s="212">
        <f>ROUND(I229*H229,2)</f>
        <v>0</v>
      </c>
      <c r="K229" s="208" t="s">
        <v>1399</v>
      </c>
      <c r="L229" s="46"/>
      <c r="M229" s="261" t="s">
        <v>19</v>
      </c>
      <c r="N229" s="262" t="s">
        <v>43</v>
      </c>
      <c r="O229" s="259"/>
      <c r="P229" s="263">
        <f>O229*H229</f>
        <v>0</v>
      </c>
      <c r="Q229" s="263">
        <v>0</v>
      </c>
      <c r="R229" s="263">
        <f>Q229*H229</f>
        <v>0</v>
      </c>
      <c r="S229" s="263">
        <v>0</v>
      </c>
      <c r="T229" s="26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564</v>
      </c>
      <c r="AT229" s="217" t="s">
        <v>145</v>
      </c>
      <c r="AU229" s="217" t="s">
        <v>81</v>
      </c>
      <c r="AY229" s="19" t="s">
        <v>143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79</v>
      </c>
      <c r="BK229" s="218">
        <f>ROUND(I229*H229,2)</f>
        <v>0</v>
      </c>
      <c r="BL229" s="19" t="s">
        <v>564</v>
      </c>
      <c r="BM229" s="217" t="s">
        <v>1853</v>
      </c>
    </row>
    <row r="230" s="2" customFormat="1" ht="6.96" customHeight="1">
      <c r="A230" s="40"/>
      <c r="B230" s="61"/>
      <c r="C230" s="62"/>
      <c r="D230" s="62"/>
      <c r="E230" s="62"/>
      <c r="F230" s="62"/>
      <c r="G230" s="62"/>
      <c r="H230" s="62"/>
      <c r="I230" s="62"/>
      <c r="J230" s="62"/>
      <c r="K230" s="62"/>
      <c r="L230" s="46"/>
      <c r="M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</row>
  </sheetData>
  <sheetProtection sheet="1" autoFilter="0" formatColumns="0" formatRows="0" objects="1" scenarios="1" spinCount="100000" saltValue="3KWSzdrr4pNmagY11luHLB/7MTy6xp1Jg54Ha6ZFSnjkwywp/PzzLNvCz6Ochgmlojtz48uPmW+o1ZRWrl65Jg==" hashValue="aBkUD57+KVE/HZhdT4JGrvZMBJ423g5TcnT6oQqjv6+2RQUR947xo1ECYXqw+LqxJb++WqgMUObxwZlLuQJbdQ==" algorithmName="SHA-512" password="CC35"/>
  <autoFilter ref="C87:K22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Jímací objekty vrtů BJ VK – dokončení – manipulační a ochranné šachtice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1854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ROUND((SUM(BE85:BE109)),  2)</f>
        <v>0</v>
      </c>
      <c r="G33" s="40"/>
      <c r="H33" s="40"/>
      <c r="I33" s="150">
        <v>0.20999999999999999</v>
      </c>
      <c r="J33" s="149">
        <f>ROUND(((SUM(BE85:BE109))*I33),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ROUND((SUM(BF85:BF109)),  2)</f>
        <v>0</v>
      </c>
      <c r="G34" s="40"/>
      <c r="H34" s="40"/>
      <c r="I34" s="150">
        <v>0.12</v>
      </c>
      <c r="J34" s="149">
        <f>ROUND(((SUM(BF85:BF109))*I34),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Jímací objekty vrtů BJ VK – dokončení – manipulační a ochranné šachtice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SO.01.06 -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Karlovy Vary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Správa přírodních léčiv zdrojů a kolonád, p.o.</v>
      </c>
      <c r="G54" s="42"/>
      <c r="H54" s="42"/>
      <c r="I54" s="34" t="s">
        <v>31</v>
      </c>
      <c r="J54" s="38" t="str">
        <f>E21</f>
        <v>Ing. I. Pichlová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1855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1856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1857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1858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1859</v>
      </c>
      <c r="E64" s="176"/>
      <c r="F64" s="176"/>
      <c r="G64" s="176"/>
      <c r="H64" s="176"/>
      <c r="I64" s="176"/>
      <c r="J64" s="177">
        <f>J100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1860</v>
      </c>
      <c r="E65" s="176"/>
      <c r="F65" s="176"/>
      <c r="G65" s="176"/>
      <c r="H65" s="176"/>
      <c r="I65" s="176"/>
      <c r="J65" s="177">
        <f>J107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Jímací objekty vrtů BJ VK – dokončení – manipulační a ochranné šachtice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SO.01.06 -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Karlovy Vary</v>
      </c>
      <c r="G79" s="42"/>
      <c r="H79" s="42"/>
      <c r="I79" s="34" t="s">
        <v>23</v>
      </c>
      <c r="J79" s="74" t="str">
        <f>IF(J12="","",J12)</f>
        <v>25. 9. 2025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Správa přírodních léčiv zdrojů a kolonád, p.o.</v>
      </c>
      <c r="G81" s="42"/>
      <c r="H81" s="42"/>
      <c r="I81" s="34" t="s">
        <v>31</v>
      </c>
      <c r="J81" s="38" t="str">
        <f>E21</f>
        <v>Ing. I. Pichlová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129</v>
      </c>
      <c r="D84" s="182" t="s">
        <v>57</v>
      </c>
      <c r="E84" s="182" t="s">
        <v>53</v>
      </c>
      <c r="F84" s="182" t="s">
        <v>54</v>
      </c>
      <c r="G84" s="182" t="s">
        <v>130</v>
      </c>
      <c r="H84" s="182" t="s">
        <v>131</v>
      </c>
      <c r="I84" s="182" t="s">
        <v>132</v>
      </c>
      <c r="J84" s="182" t="s">
        <v>102</v>
      </c>
      <c r="K84" s="183" t="s">
        <v>133</v>
      </c>
      <c r="L84" s="184"/>
      <c r="M84" s="94" t="s">
        <v>19</v>
      </c>
      <c r="N84" s="95" t="s">
        <v>42</v>
      </c>
      <c r="O84" s="95" t="s">
        <v>134</v>
      </c>
      <c r="P84" s="95" t="s">
        <v>135</v>
      </c>
      <c r="Q84" s="95" t="s">
        <v>136</v>
      </c>
      <c r="R84" s="95" t="s">
        <v>137</v>
      </c>
      <c r="S84" s="95" t="s">
        <v>138</v>
      </c>
      <c r="T84" s="96" t="s">
        <v>139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103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1861</v>
      </c>
      <c r="F86" s="193" t="s">
        <v>95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P87+P92+P97+P100+P107</f>
        <v>0</v>
      </c>
      <c r="Q86" s="198"/>
      <c r="R86" s="199">
        <f>R87+R92+R97+R100+R107</f>
        <v>0</v>
      </c>
      <c r="S86" s="198"/>
      <c r="T86" s="200">
        <f>T87+T92+T97+T100+T107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174</v>
      </c>
      <c r="AT86" s="202" t="s">
        <v>71</v>
      </c>
      <c r="AU86" s="202" t="s">
        <v>72</v>
      </c>
      <c r="AY86" s="201" t="s">
        <v>143</v>
      </c>
      <c r="BK86" s="203">
        <f>BK87+BK92+BK97+BK100+BK107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1862</v>
      </c>
      <c r="F87" s="204" t="s">
        <v>1863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SUM(P88:P91)</f>
        <v>0</v>
      </c>
      <c r="Q87" s="198"/>
      <c r="R87" s="199">
        <f>SUM(R88:R91)</f>
        <v>0</v>
      </c>
      <c r="S87" s="198"/>
      <c r="T87" s="20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174</v>
      </c>
      <c r="AT87" s="202" t="s">
        <v>71</v>
      </c>
      <c r="AU87" s="202" t="s">
        <v>79</v>
      </c>
      <c r="AY87" s="201" t="s">
        <v>143</v>
      </c>
      <c r="BK87" s="203">
        <f>SUM(BK88:BK91)</f>
        <v>0</v>
      </c>
    </row>
    <row r="88" s="2" customFormat="1" ht="16.5" customHeight="1">
      <c r="A88" s="40"/>
      <c r="B88" s="41"/>
      <c r="C88" s="206" t="s">
        <v>79</v>
      </c>
      <c r="D88" s="206" t="s">
        <v>145</v>
      </c>
      <c r="E88" s="207" t="s">
        <v>1864</v>
      </c>
      <c r="F88" s="208" t="s">
        <v>1865</v>
      </c>
      <c r="G88" s="209" t="s">
        <v>1649</v>
      </c>
      <c r="H88" s="210">
        <v>1</v>
      </c>
      <c r="I88" s="211"/>
      <c r="J88" s="212">
        <f>ROUND(I88*H88,2)</f>
        <v>0</v>
      </c>
      <c r="K88" s="208" t="s">
        <v>149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1866</v>
      </c>
      <c r="AT88" s="217" t="s">
        <v>145</v>
      </c>
      <c r="AU88" s="217" t="s">
        <v>81</v>
      </c>
      <c r="AY88" s="19" t="s">
        <v>143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1866</v>
      </c>
      <c r="BM88" s="217" t="s">
        <v>1867</v>
      </c>
    </row>
    <row r="89" s="2" customFormat="1">
      <c r="A89" s="40"/>
      <c r="B89" s="41"/>
      <c r="C89" s="42"/>
      <c r="D89" s="219" t="s">
        <v>152</v>
      </c>
      <c r="E89" s="42"/>
      <c r="F89" s="220" t="s">
        <v>1868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152</v>
      </c>
      <c r="AU89" s="19" t="s">
        <v>81</v>
      </c>
    </row>
    <row r="90" s="2" customFormat="1" ht="16.5" customHeight="1">
      <c r="A90" s="40"/>
      <c r="B90" s="41"/>
      <c r="C90" s="206" t="s">
        <v>81</v>
      </c>
      <c r="D90" s="206" t="s">
        <v>145</v>
      </c>
      <c r="E90" s="207" t="s">
        <v>1869</v>
      </c>
      <c r="F90" s="208" t="s">
        <v>1870</v>
      </c>
      <c r="G90" s="209" t="s">
        <v>1649</v>
      </c>
      <c r="H90" s="210">
        <v>1</v>
      </c>
      <c r="I90" s="211"/>
      <c r="J90" s="212">
        <f>ROUND(I90*H90,2)</f>
        <v>0</v>
      </c>
      <c r="K90" s="208" t="s">
        <v>149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1866</v>
      </c>
      <c r="AT90" s="217" t="s">
        <v>145</v>
      </c>
      <c r="AU90" s="217" t="s">
        <v>81</v>
      </c>
      <c r="AY90" s="19" t="s">
        <v>143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1866</v>
      </c>
      <c r="BM90" s="217" t="s">
        <v>1871</v>
      </c>
    </row>
    <row r="91" s="2" customFormat="1">
      <c r="A91" s="40"/>
      <c r="B91" s="41"/>
      <c r="C91" s="42"/>
      <c r="D91" s="219" t="s">
        <v>152</v>
      </c>
      <c r="E91" s="42"/>
      <c r="F91" s="220" t="s">
        <v>1872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152</v>
      </c>
      <c r="AU91" s="19" t="s">
        <v>81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1873</v>
      </c>
      <c r="F92" s="204" t="s">
        <v>1874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SUM(P93:P96)</f>
        <v>0</v>
      </c>
      <c r="Q92" s="198"/>
      <c r="R92" s="199">
        <f>SUM(R93:R96)</f>
        <v>0</v>
      </c>
      <c r="S92" s="198"/>
      <c r="T92" s="200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174</v>
      </c>
      <c r="AT92" s="202" t="s">
        <v>71</v>
      </c>
      <c r="AU92" s="202" t="s">
        <v>79</v>
      </c>
      <c r="AY92" s="201" t="s">
        <v>143</v>
      </c>
      <c r="BK92" s="203">
        <f>SUM(BK93:BK96)</f>
        <v>0</v>
      </c>
    </row>
    <row r="93" s="2" customFormat="1" ht="16.5" customHeight="1">
      <c r="A93" s="40"/>
      <c r="B93" s="41"/>
      <c r="C93" s="206" t="s">
        <v>163</v>
      </c>
      <c r="D93" s="206" t="s">
        <v>145</v>
      </c>
      <c r="E93" s="207" t="s">
        <v>1875</v>
      </c>
      <c r="F93" s="208" t="s">
        <v>1876</v>
      </c>
      <c r="G93" s="209" t="s">
        <v>1649</v>
      </c>
      <c r="H93" s="210">
        <v>1</v>
      </c>
      <c r="I93" s="211"/>
      <c r="J93" s="212">
        <f>ROUND(I93*H93,2)</f>
        <v>0</v>
      </c>
      <c r="K93" s="208" t="s">
        <v>149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1866</v>
      </c>
      <c r="AT93" s="217" t="s">
        <v>145</v>
      </c>
      <c r="AU93" s="217" t="s">
        <v>81</v>
      </c>
      <c r="AY93" s="19" t="s">
        <v>143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1866</v>
      </c>
      <c r="BM93" s="217" t="s">
        <v>1877</v>
      </c>
    </row>
    <row r="94" s="2" customFormat="1">
      <c r="A94" s="40"/>
      <c r="B94" s="41"/>
      <c r="C94" s="42"/>
      <c r="D94" s="219" t="s">
        <v>152</v>
      </c>
      <c r="E94" s="42"/>
      <c r="F94" s="220" t="s">
        <v>1878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152</v>
      </c>
      <c r="AU94" s="19" t="s">
        <v>81</v>
      </c>
    </row>
    <row r="95" s="2" customFormat="1" ht="16.5" customHeight="1">
      <c r="A95" s="40"/>
      <c r="B95" s="41"/>
      <c r="C95" s="206" t="s">
        <v>150</v>
      </c>
      <c r="D95" s="206" t="s">
        <v>145</v>
      </c>
      <c r="E95" s="207" t="s">
        <v>1879</v>
      </c>
      <c r="F95" s="208" t="s">
        <v>1880</v>
      </c>
      <c r="G95" s="209" t="s">
        <v>1649</v>
      </c>
      <c r="H95" s="210">
        <v>1</v>
      </c>
      <c r="I95" s="211"/>
      <c r="J95" s="212">
        <f>ROUND(I95*H95,2)</f>
        <v>0</v>
      </c>
      <c r="K95" s="208" t="s">
        <v>149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1866</v>
      </c>
      <c r="AT95" s="217" t="s">
        <v>145</v>
      </c>
      <c r="AU95" s="217" t="s">
        <v>81</v>
      </c>
      <c r="AY95" s="19" t="s">
        <v>143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1866</v>
      </c>
      <c r="BM95" s="217" t="s">
        <v>1881</v>
      </c>
    </row>
    <row r="96" s="2" customFormat="1">
      <c r="A96" s="40"/>
      <c r="B96" s="41"/>
      <c r="C96" s="42"/>
      <c r="D96" s="219" t="s">
        <v>152</v>
      </c>
      <c r="E96" s="42"/>
      <c r="F96" s="220" t="s">
        <v>1882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152</v>
      </c>
      <c r="AU96" s="19" t="s">
        <v>81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1883</v>
      </c>
      <c r="F97" s="204" t="s">
        <v>1884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SUM(P98:P99)</f>
        <v>0</v>
      </c>
      <c r="Q97" s="198"/>
      <c r="R97" s="199">
        <f>SUM(R98:R99)</f>
        <v>0</v>
      </c>
      <c r="S97" s="198"/>
      <c r="T97" s="200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174</v>
      </c>
      <c r="AT97" s="202" t="s">
        <v>71</v>
      </c>
      <c r="AU97" s="202" t="s">
        <v>79</v>
      </c>
      <c r="AY97" s="201" t="s">
        <v>143</v>
      </c>
      <c r="BK97" s="203">
        <f>SUM(BK98:BK99)</f>
        <v>0</v>
      </c>
    </row>
    <row r="98" s="2" customFormat="1" ht="16.5" customHeight="1">
      <c r="A98" s="40"/>
      <c r="B98" s="41"/>
      <c r="C98" s="206" t="s">
        <v>174</v>
      </c>
      <c r="D98" s="206" t="s">
        <v>145</v>
      </c>
      <c r="E98" s="207" t="s">
        <v>1885</v>
      </c>
      <c r="F98" s="208" t="s">
        <v>1886</v>
      </c>
      <c r="G98" s="209" t="s">
        <v>1649</v>
      </c>
      <c r="H98" s="210">
        <v>1</v>
      </c>
      <c r="I98" s="211"/>
      <c r="J98" s="212">
        <f>ROUND(I98*H98,2)</f>
        <v>0</v>
      </c>
      <c r="K98" s="208" t="s">
        <v>149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1866</v>
      </c>
      <c r="AT98" s="217" t="s">
        <v>145</v>
      </c>
      <c r="AU98" s="217" t="s">
        <v>81</v>
      </c>
      <c r="AY98" s="19" t="s">
        <v>143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1866</v>
      </c>
      <c r="BM98" s="217" t="s">
        <v>1887</v>
      </c>
    </row>
    <row r="99" s="2" customFormat="1">
      <c r="A99" s="40"/>
      <c r="B99" s="41"/>
      <c r="C99" s="42"/>
      <c r="D99" s="219" t="s">
        <v>152</v>
      </c>
      <c r="E99" s="42"/>
      <c r="F99" s="220" t="s">
        <v>1888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152</v>
      </c>
      <c r="AU99" s="19" t="s">
        <v>81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1889</v>
      </c>
      <c r="F100" s="204" t="s">
        <v>1890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SUM(P101:P106)</f>
        <v>0</v>
      </c>
      <c r="Q100" s="198"/>
      <c r="R100" s="199">
        <f>SUM(R101:R106)</f>
        <v>0</v>
      </c>
      <c r="S100" s="198"/>
      <c r="T100" s="200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174</v>
      </c>
      <c r="AT100" s="202" t="s">
        <v>71</v>
      </c>
      <c r="AU100" s="202" t="s">
        <v>79</v>
      </c>
      <c r="AY100" s="201" t="s">
        <v>143</v>
      </c>
      <c r="BK100" s="203">
        <f>SUM(BK101:BK106)</f>
        <v>0</v>
      </c>
    </row>
    <row r="101" s="2" customFormat="1" ht="16.5" customHeight="1">
      <c r="A101" s="40"/>
      <c r="B101" s="41"/>
      <c r="C101" s="206" t="s">
        <v>180</v>
      </c>
      <c r="D101" s="206" t="s">
        <v>145</v>
      </c>
      <c r="E101" s="207" t="s">
        <v>1891</v>
      </c>
      <c r="F101" s="208" t="s">
        <v>1892</v>
      </c>
      <c r="G101" s="209" t="s">
        <v>1649</v>
      </c>
      <c r="H101" s="210">
        <v>1</v>
      </c>
      <c r="I101" s="211"/>
      <c r="J101" s="212">
        <f>ROUND(I101*H101,2)</f>
        <v>0</v>
      </c>
      <c r="K101" s="208" t="s">
        <v>149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1866</v>
      </c>
      <c r="AT101" s="217" t="s">
        <v>145</v>
      </c>
      <c r="AU101" s="217" t="s">
        <v>81</v>
      </c>
      <c r="AY101" s="19" t="s">
        <v>143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1866</v>
      </c>
      <c r="BM101" s="217" t="s">
        <v>1893</v>
      </c>
    </row>
    <row r="102" s="2" customFormat="1">
      <c r="A102" s="40"/>
      <c r="B102" s="41"/>
      <c r="C102" s="42"/>
      <c r="D102" s="219" t="s">
        <v>152</v>
      </c>
      <c r="E102" s="42"/>
      <c r="F102" s="220" t="s">
        <v>1894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152</v>
      </c>
      <c r="AU102" s="19" t="s">
        <v>81</v>
      </c>
    </row>
    <row r="103" s="2" customFormat="1" ht="16.5" customHeight="1">
      <c r="A103" s="40"/>
      <c r="B103" s="41"/>
      <c r="C103" s="206" t="s">
        <v>185</v>
      </c>
      <c r="D103" s="206" t="s">
        <v>145</v>
      </c>
      <c r="E103" s="207" t="s">
        <v>1895</v>
      </c>
      <c r="F103" s="208" t="s">
        <v>1896</v>
      </c>
      <c r="G103" s="209" t="s">
        <v>1649</v>
      </c>
      <c r="H103" s="210">
        <v>1</v>
      </c>
      <c r="I103" s="211"/>
      <c r="J103" s="212">
        <f>ROUND(I103*H103,2)</f>
        <v>0</v>
      </c>
      <c r="K103" s="208" t="s">
        <v>149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1866</v>
      </c>
      <c r="AT103" s="217" t="s">
        <v>145</v>
      </c>
      <c r="AU103" s="217" t="s">
        <v>81</v>
      </c>
      <c r="AY103" s="19" t="s">
        <v>143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1866</v>
      </c>
      <c r="BM103" s="217" t="s">
        <v>1897</v>
      </c>
    </row>
    <row r="104" s="2" customFormat="1">
      <c r="A104" s="40"/>
      <c r="B104" s="41"/>
      <c r="C104" s="42"/>
      <c r="D104" s="219" t="s">
        <v>152</v>
      </c>
      <c r="E104" s="42"/>
      <c r="F104" s="220" t="s">
        <v>1898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152</v>
      </c>
      <c r="AU104" s="19" t="s">
        <v>81</v>
      </c>
    </row>
    <row r="105" s="2" customFormat="1" ht="16.5" customHeight="1">
      <c r="A105" s="40"/>
      <c r="B105" s="41"/>
      <c r="C105" s="206" t="s">
        <v>193</v>
      </c>
      <c r="D105" s="206" t="s">
        <v>145</v>
      </c>
      <c r="E105" s="207" t="s">
        <v>1899</v>
      </c>
      <c r="F105" s="208" t="s">
        <v>1900</v>
      </c>
      <c r="G105" s="209" t="s">
        <v>1649</v>
      </c>
      <c r="H105" s="210">
        <v>1</v>
      </c>
      <c r="I105" s="211"/>
      <c r="J105" s="212">
        <f>ROUND(I105*H105,2)</f>
        <v>0</v>
      </c>
      <c r="K105" s="208" t="s">
        <v>149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1866</v>
      </c>
      <c r="AT105" s="217" t="s">
        <v>145</v>
      </c>
      <c r="AU105" s="217" t="s">
        <v>81</v>
      </c>
      <c r="AY105" s="19" t="s">
        <v>143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1866</v>
      </c>
      <c r="BM105" s="217" t="s">
        <v>1901</v>
      </c>
    </row>
    <row r="106" s="2" customFormat="1">
      <c r="A106" s="40"/>
      <c r="B106" s="41"/>
      <c r="C106" s="42"/>
      <c r="D106" s="219" t="s">
        <v>152</v>
      </c>
      <c r="E106" s="42"/>
      <c r="F106" s="220" t="s">
        <v>1902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152</v>
      </c>
      <c r="AU106" s="19" t="s">
        <v>81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1903</v>
      </c>
      <c r="F107" s="204" t="s">
        <v>1904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SUM(P108:P109)</f>
        <v>0</v>
      </c>
      <c r="Q107" s="198"/>
      <c r="R107" s="199">
        <f>SUM(R108:R109)</f>
        <v>0</v>
      </c>
      <c r="S107" s="198"/>
      <c r="T107" s="200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174</v>
      </c>
      <c r="AT107" s="202" t="s">
        <v>71</v>
      </c>
      <c r="AU107" s="202" t="s">
        <v>79</v>
      </c>
      <c r="AY107" s="201" t="s">
        <v>143</v>
      </c>
      <c r="BK107" s="203">
        <f>SUM(BK108:BK109)</f>
        <v>0</v>
      </c>
    </row>
    <row r="108" s="2" customFormat="1" ht="16.5" customHeight="1">
      <c r="A108" s="40"/>
      <c r="B108" s="41"/>
      <c r="C108" s="206" t="s">
        <v>200</v>
      </c>
      <c r="D108" s="206" t="s">
        <v>145</v>
      </c>
      <c r="E108" s="207" t="s">
        <v>1905</v>
      </c>
      <c r="F108" s="208" t="s">
        <v>1906</v>
      </c>
      <c r="G108" s="209" t="s">
        <v>1649</v>
      </c>
      <c r="H108" s="210">
        <v>1</v>
      </c>
      <c r="I108" s="211"/>
      <c r="J108" s="212">
        <f>ROUND(I108*H108,2)</f>
        <v>0</v>
      </c>
      <c r="K108" s="208" t="s">
        <v>149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1866</v>
      </c>
      <c r="AT108" s="217" t="s">
        <v>145</v>
      </c>
      <c r="AU108" s="217" t="s">
        <v>81</v>
      </c>
      <c r="AY108" s="19" t="s">
        <v>143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1866</v>
      </c>
      <c r="BM108" s="217" t="s">
        <v>1907</v>
      </c>
    </row>
    <row r="109" s="2" customFormat="1">
      <c r="A109" s="40"/>
      <c r="B109" s="41"/>
      <c r="C109" s="42"/>
      <c r="D109" s="219" t="s">
        <v>152</v>
      </c>
      <c r="E109" s="42"/>
      <c r="F109" s="220" t="s">
        <v>1908</v>
      </c>
      <c r="G109" s="42"/>
      <c r="H109" s="42"/>
      <c r="I109" s="221"/>
      <c r="J109" s="42"/>
      <c r="K109" s="42"/>
      <c r="L109" s="46"/>
      <c r="M109" s="257"/>
      <c r="N109" s="258"/>
      <c r="O109" s="259"/>
      <c r="P109" s="259"/>
      <c r="Q109" s="259"/>
      <c r="R109" s="259"/>
      <c r="S109" s="259"/>
      <c r="T109" s="26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152</v>
      </c>
      <c r="AU109" s="19" t="s">
        <v>81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4biHwR4P3TtnGEtbWdUQERe76ZjPJYqtjNlR+P10CD/AL04Iba2B/Y2PTJFVYvcgGPMZtcTTE7SVFk8wnAJpLw==" hashValue="cGuJD0Bx5kIV/5MMwHtBlEf8WCyMdN9a10hlY7JhoNP1gBwL1ZRhy/yCtTx6sx3sWJ1QRVDfSHuj6ux/RaNyNQ==" algorithmName="SHA-512" password="CC35"/>
  <autoFilter ref="C84:K10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012444000"/>
    <hyperlink ref="F91" r:id="rId2" display="https://podminky.urs.cz/item/CS_URS_2025_02/013254000"/>
    <hyperlink ref="F94" r:id="rId3" display="https://podminky.urs.cz/item/CS_URS_2025_02/030001000"/>
    <hyperlink ref="F96" r:id="rId4" display="https://podminky.urs.cz/item/CS_URS_2025_02/039002000"/>
    <hyperlink ref="F99" r:id="rId5" display="https://podminky.urs.cz/item/CS_URS_2025_02/041414000"/>
    <hyperlink ref="F102" r:id="rId6" display="https://podminky.urs.cz/item/CS_URS_2025_02/072103000"/>
    <hyperlink ref="F104" r:id="rId7" display="https://podminky.urs.cz/item/CS_URS_2025_02/073002000"/>
    <hyperlink ref="F106" r:id="rId8" display="https://podminky.urs.cz/item/CS_URS_2025_02/075503000"/>
    <hyperlink ref="F109" r:id="rId9" display="https://podminky.urs.cz/item/CS_URS_2025_02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6" customFormat="1" ht="45" customHeight="1">
      <c r="B3" s="282"/>
      <c r="C3" s="283" t="s">
        <v>1909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1910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1911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1912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1913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1914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1915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1916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1917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1918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1919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78</v>
      </c>
      <c r="F18" s="289" t="s">
        <v>1920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1921</v>
      </c>
      <c r="F19" s="289" t="s">
        <v>1922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1923</v>
      </c>
      <c r="F20" s="289" t="s">
        <v>1924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1925</v>
      </c>
      <c r="F21" s="289" t="s">
        <v>1926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1927</v>
      </c>
      <c r="F22" s="289" t="s">
        <v>1928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1929</v>
      </c>
      <c r="F23" s="289" t="s">
        <v>1930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1931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1932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1933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1934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1935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1936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1937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1938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1939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129</v>
      </c>
      <c r="F36" s="289"/>
      <c r="G36" s="289" t="s">
        <v>1940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1941</v>
      </c>
      <c r="F37" s="289"/>
      <c r="G37" s="289" t="s">
        <v>1942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53</v>
      </c>
      <c r="F38" s="289"/>
      <c r="G38" s="289" t="s">
        <v>1943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54</v>
      </c>
      <c r="F39" s="289"/>
      <c r="G39" s="289" t="s">
        <v>1944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130</v>
      </c>
      <c r="F40" s="289"/>
      <c r="G40" s="289" t="s">
        <v>1945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131</v>
      </c>
      <c r="F41" s="289"/>
      <c r="G41" s="289" t="s">
        <v>1946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1947</v>
      </c>
      <c r="F42" s="289"/>
      <c r="G42" s="289" t="s">
        <v>1948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1949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1950</v>
      </c>
      <c r="F44" s="289"/>
      <c r="G44" s="289" t="s">
        <v>1951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133</v>
      </c>
      <c r="F45" s="289"/>
      <c r="G45" s="289" t="s">
        <v>1952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1953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1954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1955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1956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1957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1958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1959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1960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1961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1962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1963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1964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1965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1966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1967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1968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1969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1970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1971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1972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1973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1974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1975</v>
      </c>
      <c r="D76" s="307"/>
      <c r="E76" s="307"/>
      <c r="F76" s="307" t="s">
        <v>1976</v>
      </c>
      <c r="G76" s="308"/>
      <c r="H76" s="307" t="s">
        <v>54</v>
      </c>
      <c r="I76" s="307" t="s">
        <v>57</v>
      </c>
      <c r="J76" s="307" t="s">
        <v>1977</v>
      </c>
      <c r="K76" s="306"/>
    </row>
    <row r="77" s="1" customFormat="1" ht="17.25" customHeight="1">
      <c r="B77" s="304"/>
      <c r="C77" s="309" t="s">
        <v>1978</v>
      </c>
      <c r="D77" s="309"/>
      <c r="E77" s="309"/>
      <c r="F77" s="310" t="s">
        <v>1979</v>
      </c>
      <c r="G77" s="311"/>
      <c r="H77" s="309"/>
      <c r="I77" s="309"/>
      <c r="J77" s="309" t="s">
        <v>1980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53</v>
      </c>
      <c r="D79" s="314"/>
      <c r="E79" s="314"/>
      <c r="F79" s="315" t="s">
        <v>1981</v>
      </c>
      <c r="G79" s="316"/>
      <c r="H79" s="292" t="s">
        <v>1982</v>
      </c>
      <c r="I79" s="292" t="s">
        <v>1983</v>
      </c>
      <c r="J79" s="292">
        <v>20</v>
      </c>
      <c r="K79" s="306"/>
    </row>
    <row r="80" s="1" customFormat="1" ht="15" customHeight="1">
      <c r="B80" s="304"/>
      <c r="C80" s="292" t="s">
        <v>1984</v>
      </c>
      <c r="D80" s="292"/>
      <c r="E80" s="292"/>
      <c r="F80" s="315" t="s">
        <v>1981</v>
      </c>
      <c r="G80" s="316"/>
      <c r="H80" s="292" t="s">
        <v>1985</v>
      </c>
      <c r="I80" s="292" t="s">
        <v>1983</v>
      </c>
      <c r="J80" s="292">
        <v>120</v>
      </c>
      <c r="K80" s="306"/>
    </row>
    <row r="81" s="1" customFormat="1" ht="15" customHeight="1">
      <c r="B81" s="317"/>
      <c r="C81" s="292" t="s">
        <v>1986</v>
      </c>
      <c r="D81" s="292"/>
      <c r="E81" s="292"/>
      <c r="F81" s="315" t="s">
        <v>1987</v>
      </c>
      <c r="G81" s="316"/>
      <c r="H81" s="292" t="s">
        <v>1988</v>
      </c>
      <c r="I81" s="292" t="s">
        <v>1983</v>
      </c>
      <c r="J81" s="292">
        <v>50</v>
      </c>
      <c r="K81" s="306"/>
    </row>
    <row r="82" s="1" customFormat="1" ht="15" customHeight="1">
      <c r="B82" s="317"/>
      <c r="C82" s="292" t="s">
        <v>1989</v>
      </c>
      <c r="D82" s="292"/>
      <c r="E82" s="292"/>
      <c r="F82" s="315" t="s">
        <v>1981</v>
      </c>
      <c r="G82" s="316"/>
      <c r="H82" s="292" t="s">
        <v>1990</v>
      </c>
      <c r="I82" s="292" t="s">
        <v>1991</v>
      </c>
      <c r="J82" s="292"/>
      <c r="K82" s="306"/>
    </row>
    <row r="83" s="1" customFormat="1" ht="15" customHeight="1">
      <c r="B83" s="317"/>
      <c r="C83" s="318" t="s">
        <v>1992</v>
      </c>
      <c r="D83" s="318"/>
      <c r="E83" s="318"/>
      <c r="F83" s="319" t="s">
        <v>1987</v>
      </c>
      <c r="G83" s="318"/>
      <c r="H83" s="318" t="s">
        <v>1993</v>
      </c>
      <c r="I83" s="318" t="s">
        <v>1983</v>
      </c>
      <c r="J83" s="318">
        <v>15</v>
      </c>
      <c r="K83" s="306"/>
    </row>
    <row r="84" s="1" customFormat="1" ht="15" customHeight="1">
      <c r="B84" s="317"/>
      <c r="C84" s="318" t="s">
        <v>1994</v>
      </c>
      <c r="D84" s="318"/>
      <c r="E84" s="318"/>
      <c r="F84" s="319" t="s">
        <v>1987</v>
      </c>
      <c r="G84" s="318"/>
      <c r="H84" s="318" t="s">
        <v>1995</v>
      </c>
      <c r="I84" s="318" t="s">
        <v>1983</v>
      </c>
      <c r="J84" s="318">
        <v>15</v>
      </c>
      <c r="K84" s="306"/>
    </row>
    <row r="85" s="1" customFormat="1" ht="15" customHeight="1">
      <c r="B85" s="317"/>
      <c r="C85" s="318" t="s">
        <v>1996</v>
      </c>
      <c r="D85" s="318"/>
      <c r="E85" s="318"/>
      <c r="F85" s="319" t="s">
        <v>1987</v>
      </c>
      <c r="G85" s="318"/>
      <c r="H85" s="318" t="s">
        <v>1997</v>
      </c>
      <c r="I85" s="318" t="s">
        <v>1983</v>
      </c>
      <c r="J85" s="318">
        <v>20</v>
      </c>
      <c r="K85" s="306"/>
    </row>
    <row r="86" s="1" customFormat="1" ht="15" customHeight="1">
      <c r="B86" s="317"/>
      <c r="C86" s="318" t="s">
        <v>1998</v>
      </c>
      <c r="D86" s="318"/>
      <c r="E86" s="318"/>
      <c r="F86" s="319" t="s">
        <v>1987</v>
      </c>
      <c r="G86" s="318"/>
      <c r="H86" s="318" t="s">
        <v>1999</v>
      </c>
      <c r="I86" s="318" t="s">
        <v>1983</v>
      </c>
      <c r="J86" s="318">
        <v>20</v>
      </c>
      <c r="K86" s="306"/>
    </row>
    <row r="87" s="1" customFormat="1" ht="15" customHeight="1">
      <c r="B87" s="317"/>
      <c r="C87" s="292" t="s">
        <v>2000</v>
      </c>
      <c r="D87" s="292"/>
      <c r="E87" s="292"/>
      <c r="F87" s="315" t="s">
        <v>1987</v>
      </c>
      <c r="G87" s="316"/>
      <c r="H87" s="292" t="s">
        <v>2001</v>
      </c>
      <c r="I87" s="292" t="s">
        <v>1983</v>
      </c>
      <c r="J87" s="292">
        <v>50</v>
      </c>
      <c r="K87" s="306"/>
    </row>
    <row r="88" s="1" customFormat="1" ht="15" customHeight="1">
      <c r="B88" s="317"/>
      <c r="C88" s="292" t="s">
        <v>2002</v>
      </c>
      <c r="D88" s="292"/>
      <c r="E88" s="292"/>
      <c r="F88" s="315" t="s">
        <v>1987</v>
      </c>
      <c r="G88" s="316"/>
      <c r="H88" s="292" t="s">
        <v>2003</v>
      </c>
      <c r="I88" s="292" t="s">
        <v>1983</v>
      </c>
      <c r="J88" s="292">
        <v>20</v>
      </c>
      <c r="K88" s="306"/>
    </row>
    <row r="89" s="1" customFormat="1" ht="15" customHeight="1">
      <c r="B89" s="317"/>
      <c r="C89" s="292" t="s">
        <v>2004</v>
      </c>
      <c r="D89" s="292"/>
      <c r="E89" s="292"/>
      <c r="F89" s="315" t="s">
        <v>1987</v>
      </c>
      <c r="G89" s="316"/>
      <c r="H89" s="292" t="s">
        <v>2005</v>
      </c>
      <c r="I89" s="292" t="s">
        <v>1983</v>
      </c>
      <c r="J89" s="292">
        <v>20</v>
      </c>
      <c r="K89" s="306"/>
    </row>
    <row r="90" s="1" customFormat="1" ht="15" customHeight="1">
      <c r="B90" s="317"/>
      <c r="C90" s="292" t="s">
        <v>2006</v>
      </c>
      <c r="D90" s="292"/>
      <c r="E90" s="292"/>
      <c r="F90" s="315" t="s">
        <v>1987</v>
      </c>
      <c r="G90" s="316"/>
      <c r="H90" s="292" t="s">
        <v>2007</v>
      </c>
      <c r="I90" s="292" t="s">
        <v>1983</v>
      </c>
      <c r="J90" s="292">
        <v>50</v>
      </c>
      <c r="K90" s="306"/>
    </row>
    <row r="91" s="1" customFormat="1" ht="15" customHeight="1">
      <c r="B91" s="317"/>
      <c r="C91" s="292" t="s">
        <v>2008</v>
      </c>
      <c r="D91" s="292"/>
      <c r="E91" s="292"/>
      <c r="F91" s="315" t="s">
        <v>1987</v>
      </c>
      <c r="G91" s="316"/>
      <c r="H91" s="292" t="s">
        <v>2008</v>
      </c>
      <c r="I91" s="292" t="s">
        <v>1983</v>
      </c>
      <c r="J91" s="292">
        <v>50</v>
      </c>
      <c r="K91" s="306"/>
    </row>
    <row r="92" s="1" customFormat="1" ht="15" customHeight="1">
      <c r="B92" s="317"/>
      <c r="C92" s="292" t="s">
        <v>2009</v>
      </c>
      <c r="D92" s="292"/>
      <c r="E92" s="292"/>
      <c r="F92" s="315" t="s">
        <v>1987</v>
      </c>
      <c r="G92" s="316"/>
      <c r="H92" s="292" t="s">
        <v>2010</v>
      </c>
      <c r="I92" s="292" t="s">
        <v>1983</v>
      </c>
      <c r="J92" s="292">
        <v>255</v>
      </c>
      <c r="K92" s="306"/>
    </row>
    <row r="93" s="1" customFormat="1" ht="15" customHeight="1">
      <c r="B93" s="317"/>
      <c r="C93" s="292" t="s">
        <v>2011</v>
      </c>
      <c r="D93" s="292"/>
      <c r="E93" s="292"/>
      <c r="F93" s="315" t="s">
        <v>1981</v>
      </c>
      <c r="G93" s="316"/>
      <c r="H93" s="292" t="s">
        <v>2012</v>
      </c>
      <c r="I93" s="292" t="s">
        <v>2013</v>
      </c>
      <c r="J93" s="292"/>
      <c r="K93" s="306"/>
    </row>
    <row r="94" s="1" customFormat="1" ht="15" customHeight="1">
      <c r="B94" s="317"/>
      <c r="C94" s="292" t="s">
        <v>2014</v>
      </c>
      <c r="D94" s="292"/>
      <c r="E94" s="292"/>
      <c r="F94" s="315" t="s">
        <v>1981</v>
      </c>
      <c r="G94" s="316"/>
      <c r="H94" s="292" t="s">
        <v>2015</v>
      </c>
      <c r="I94" s="292" t="s">
        <v>2016</v>
      </c>
      <c r="J94" s="292"/>
      <c r="K94" s="306"/>
    </row>
    <row r="95" s="1" customFormat="1" ht="15" customHeight="1">
      <c r="B95" s="317"/>
      <c r="C95" s="292" t="s">
        <v>2017</v>
      </c>
      <c r="D95" s="292"/>
      <c r="E95" s="292"/>
      <c r="F95" s="315" t="s">
        <v>1981</v>
      </c>
      <c r="G95" s="316"/>
      <c r="H95" s="292" t="s">
        <v>2017</v>
      </c>
      <c r="I95" s="292" t="s">
        <v>2016</v>
      </c>
      <c r="J95" s="292"/>
      <c r="K95" s="306"/>
    </row>
    <row r="96" s="1" customFormat="1" ht="15" customHeight="1">
      <c r="B96" s="317"/>
      <c r="C96" s="292" t="s">
        <v>38</v>
      </c>
      <c r="D96" s="292"/>
      <c r="E96" s="292"/>
      <c r="F96" s="315" t="s">
        <v>1981</v>
      </c>
      <c r="G96" s="316"/>
      <c r="H96" s="292" t="s">
        <v>2018</v>
      </c>
      <c r="I96" s="292" t="s">
        <v>2016</v>
      </c>
      <c r="J96" s="292"/>
      <c r="K96" s="306"/>
    </row>
    <row r="97" s="1" customFormat="1" ht="15" customHeight="1">
      <c r="B97" s="317"/>
      <c r="C97" s="292" t="s">
        <v>48</v>
      </c>
      <c r="D97" s="292"/>
      <c r="E97" s="292"/>
      <c r="F97" s="315" t="s">
        <v>1981</v>
      </c>
      <c r="G97" s="316"/>
      <c r="H97" s="292" t="s">
        <v>2019</v>
      </c>
      <c r="I97" s="292" t="s">
        <v>2016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2020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1975</v>
      </c>
      <c r="D103" s="307"/>
      <c r="E103" s="307"/>
      <c r="F103" s="307" t="s">
        <v>1976</v>
      </c>
      <c r="G103" s="308"/>
      <c r="H103" s="307" t="s">
        <v>54</v>
      </c>
      <c r="I103" s="307" t="s">
        <v>57</v>
      </c>
      <c r="J103" s="307" t="s">
        <v>1977</v>
      </c>
      <c r="K103" s="306"/>
    </row>
    <row r="104" s="1" customFormat="1" ht="17.25" customHeight="1">
      <c r="B104" s="304"/>
      <c r="C104" s="309" t="s">
        <v>1978</v>
      </c>
      <c r="D104" s="309"/>
      <c r="E104" s="309"/>
      <c r="F104" s="310" t="s">
        <v>1979</v>
      </c>
      <c r="G104" s="311"/>
      <c r="H104" s="309"/>
      <c r="I104" s="309"/>
      <c r="J104" s="309" t="s">
        <v>1980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53</v>
      </c>
      <c r="D106" s="314"/>
      <c r="E106" s="314"/>
      <c r="F106" s="315" t="s">
        <v>1981</v>
      </c>
      <c r="G106" s="292"/>
      <c r="H106" s="292" t="s">
        <v>2021</v>
      </c>
      <c r="I106" s="292" t="s">
        <v>1983</v>
      </c>
      <c r="J106" s="292">
        <v>20</v>
      </c>
      <c r="K106" s="306"/>
    </row>
    <row r="107" s="1" customFormat="1" ht="15" customHeight="1">
      <c r="B107" s="304"/>
      <c r="C107" s="292" t="s">
        <v>1984</v>
      </c>
      <c r="D107" s="292"/>
      <c r="E107" s="292"/>
      <c r="F107" s="315" t="s">
        <v>1981</v>
      </c>
      <c r="G107" s="292"/>
      <c r="H107" s="292" t="s">
        <v>2021</v>
      </c>
      <c r="I107" s="292" t="s">
        <v>1983</v>
      </c>
      <c r="J107" s="292">
        <v>120</v>
      </c>
      <c r="K107" s="306"/>
    </row>
    <row r="108" s="1" customFormat="1" ht="15" customHeight="1">
      <c r="B108" s="317"/>
      <c r="C108" s="292" t="s">
        <v>1986</v>
      </c>
      <c r="D108" s="292"/>
      <c r="E108" s="292"/>
      <c r="F108" s="315" t="s">
        <v>1987</v>
      </c>
      <c r="G108" s="292"/>
      <c r="H108" s="292" t="s">
        <v>2021</v>
      </c>
      <c r="I108" s="292" t="s">
        <v>1983</v>
      </c>
      <c r="J108" s="292">
        <v>50</v>
      </c>
      <c r="K108" s="306"/>
    </row>
    <row r="109" s="1" customFormat="1" ht="15" customHeight="1">
      <c r="B109" s="317"/>
      <c r="C109" s="292" t="s">
        <v>1989</v>
      </c>
      <c r="D109" s="292"/>
      <c r="E109" s="292"/>
      <c r="F109" s="315" t="s">
        <v>1981</v>
      </c>
      <c r="G109" s="292"/>
      <c r="H109" s="292" t="s">
        <v>2021</v>
      </c>
      <c r="I109" s="292" t="s">
        <v>1991</v>
      </c>
      <c r="J109" s="292"/>
      <c r="K109" s="306"/>
    </row>
    <row r="110" s="1" customFormat="1" ht="15" customHeight="1">
      <c r="B110" s="317"/>
      <c r="C110" s="292" t="s">
        <v>2000</v>
      </c>
      <c r="D110" s="292"/>
      <c r="E110" s="292"/>
      <c r="F110" s="315" t="s">
        <v>1987</v>
      </c>
      <c r="G110" s="292"/>
      <c r="H110" s="292" t="s">
        <v>2021</v>
      </c>
      <c r="I110" s="292" t="s">
        <v>1983</v>
      </c>
      <c r="J110" s="292">
        <v>50</v>
      </c>
      <c r="K110" s="306"/>
    </row>
    <row r="111" s="1" customFormat="1" ht="15" customHeight="1">
      <c r="B111" s="317"/>
      <c r="C111" s="292" t="s">
        <v>2008</v>
      </c>
      <c r="D111" s="292"/>
      <c r="E111" s="292"/>
      <c r="F111" s="315" t="s">
        <v>1987</v>
      </c>
      <c r="G111" s="292"/>
      <c r="H111" s="292" t="s">
        <v>2021</v>
      </c>
      <c r="I111" s="292" t="s">
        <v>1983</v>
      </c>
      <c r="J111" s="292">
        <v>50</v>
      </c>
      <c r="K111" s="306"/>
    </row>
    <row r="112" s="1" customFormat="1" ht="15" customHeight="1">
      <c r="B112" s="317"/>
      <c r="C112" s="292" t="s">
        <v>2006</v>
      </c>
      <c r="D112" s="292"/>
      <c r="E112" s="292"/>
      <c r="F112" s="315" t="s">
        <v>1987</v>
      </c>
      <c r="G112" s="292"/>
      <c r="H112" s="292" t="s">
        <v>2021</v>
      </c>
      <c r="I112" s="292" t="s">
        <v>1983</v>
      </c>
      <c r="J112" s="292">
        <v>50</v>
      </c>
      <c r="K112" s="306"/>
    </row>
    <row r="113" s="1" customFormat="1" ht="15" customHeight="1">
      <c r="B113" s="317"/>
      <c r="C113" s="292" t="s">
        <v>53</v>
      </c>
      <c r="D113" s="292"/>
      <c r="E113" s="292"/>
      <c r="F113" s="315" t="s">
        <v>1981</v>
      </c>
      <c r="G113" s="292"/>
      <c r="H113" s="292" t="s">
        <v>2022</v>
      </c>
      <c r="I113" s="292" t="s">
        <v>1983</v>
      </c>
      <c r="J113" s="292">
        <v>20</v>
      </c>
      <c r="K113" s="306"/>
    </row>
    <row r="114" s="1" customFormat="1" ht="15" customHeight="1">
      <c r="B114" s="317"/>
      <c r="C114" s="292" t="s">
        <v>2023</v>
      </c>
      <c r="D114" s="292"/>
      <c r="E114" s="292"/>
      <c r="F114" s="315" t="s">
        <v>1981</v>
      </c>
      <c r="G114" s="292"/>
      <c r="H114" s="292" t="s">
        <v>2024</v>
      </c>
      <c r="I114" s="292" t="s">
        <v>1983</v>
      </c>
      <c r="J114" s="292">
        <v>120</v>
      </c>
      <c r="K114" s="306"/>
    </row>
    <row r="115" s="1" customFormat="1" ht="15" customHeight="1">
      <c r="B115" s="317"/>
      <c r="C115" s="292" t="s">
        <v>38</v>
      </c>
      <c r="D115" s="292"/>
      <c r="E115" s="292"/>
      <c r="F115" s="315" t="s">
        <v>1981</v>
      </c>
      <c r="G115" s="292"/>
      <c r="H115" s="292" t="s">
        <v>2025</v>
      </c>
      <c r="I115" s="292" t="s">
        <v>2016</v>
      </c>
      <c r="J115" s="292"/>
      <c r="K115" s="306"/>
    </row>
    <row r="116" s="1" customFormat="1" ht="15" customHeight="1">
      <c r="B116" s="317"/>
      <c r="C116" s="292" t="s">
        <v>48</v>
      </c>
      <c r="D116" s="292"/>
      <c r="E116" s="292"/>
      <c r="F116" s="315" t="s">
        <v>1981</v>
      </c>
      <c r="G116" s="292"/>
      <c r="H116" s="292" t="s">
        <v>2026</v>
      </c>
      <c r="I116" s="292" t="s">
        <v>2016</v>
      </c>
      <c r="J116" s="292"/>
      <c r="K116" s="306"/>
    </row>
    <row r="117" s="1" customFormat="1" ht="15" customHeight="1">
      <c r="B117" s="317"/>
      <c r="C117" s="292" t="s">
        <v>57</v>
      </c>
      <c r="D117" s="292"/>
      <c r="E117" s="292"/>
      <c r="F117" s="315" t="s">
        <v>1981</v>
      </c>
      <c r="G117" s="292"/>
      <c r="H117" s="292" t="s">
        <v>2027</v>
      </c>
      <c r="I117" s="292" t="s">
        <v>2028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2029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1975</v>
      </c>
      <c r="D123" s="307"/>
      <c r="E123" s="307"/>
      <c r="F123" s="307" t="s">
        <v>1976</v>
      </c>
      <c r="G123" s="308"/>
      <c r="H123" s="307" t="s">
        <v>54</v>
      </c>
      <c r="I123" s="307" t="s">
        <v>57</v>
      </c>
      <c r="J123" s="307" t="s">
        <v>1977</v>
      </c>
      <c r="K123" s="336"/>
    </row>
    <row r="124" s="1" customFormat="1" ht="17.25" customHeight="1">
      <c r="B124" s="335"/>
      <c r="C124" s="309" t="s">
        <v>1978</v>
      </c>
      <c r="D124" s="309"/>
      <c r="E124" s="309"/>
      <c r="F124" s="310" t="s">
        <v>1979</v>
      </c>
      <c r="G124" s="311"/>
      <c r="H124" s="309"/>
      <c r="I124" s="309"/>
      <c r="J124" s="309" t="s">
        <v>1980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1984</v>
      </c>
      <c r="D126" s="314"/>
      <c r="E126" s="314"/>
      <c r="F126" s="315" t="s">
        <v>1981</v>
      </c>
      <c r="G126" s="292"/>
      <c r="H126" s="292" t="s">
        <v>2021</v>
      </c>
      <c r="I126" s="292" t="s">
        <v>1983</v>
      </c>
      <c r="J126" s="292">
        <v>120</v>
      </c>
      <c r="K126" s="340"/>
    </row>
    <row r="127" s="1" customFormat="1" ht="15" customHeight="1">
      <c r="B127" s="337"/>
      <c r="C127" s="292" t="s">
        <v>2030</v>
      </c>
      <c r="D127" s="292"/>
      <c r="E127" s="292"/>
      <c r="F127" s="315" t="s">
        <v>1981</v>
      </c>
      <c r="G127" s="292"/>
      <c r="H127" s="292" t="s">
        <v>2031</v>
      </c>
      <c r="I127" s="292" t="s">
        <v>1983</v>
      </c>
      <c r="J127" s="292" t="s">
        <v>2032</v>
      </c>
      <c r="K127" s="340"/>
    </row>
    <row r="128" s="1" customFormat="1" ht="15" customHeight="1">
      <c r="B128" s="337"/>
      <c r="C128" s="292" t="s">
        <v>1929</v>
      </c>
      <c r="D128" s="292"/>
      <c r="E128" s="292"/>
      <c r="F128" s="315" t="s">
        <v>1981</v>
      </c>
      <c r="G128" s="292"/>
      <c r="H128" s="292" t="s">
        <v>2033</v>
      </c>
      <c r="I128" s="292" t="s">
        <v>1983</v>
      </c>
      <c r="J128" s="292" t="s">
        <v>2032</v>
      </c>
      <c r="K128" s="340"/>
    </row>
    <row r="129" s="1" customFormat="1" ht="15" customHeight="1">
      <c r="B129" s="337"/>
      <c r="C129" s="292" t="s">
        <v>1992</v>
      </c>
      <c r="D129" s="292"/>
      <c r="E129" s="292"/>
      <c r="F129" s="315" t="s">
        <v>1987</v>
      </c>
      <c r="G129" s="292"/>
      <c r="H129" s="292" t="s">
        <v>1993</v>
      </c>
      <c r="I129" s="292" t="s">
        <v>1983</v>
      </c>
      <c r="J129" s="292">
        <v>15</v>
      </c>
      <c r="K129" s="340"/>
    </row>
    <row r="130" s="1" customFormat="1" ht="15" customHeight="1">
      <c r="B130" s="337"/>
      <c r="C130" s="318" t="s">
        <v>1994</v>
      </c>
      <c r="D130" s="318"/>
      <c r="E130" s="318"/>
      <c r="F130" s="319" t="s">
        <v>1987</v>
      </c>
      <c r="G130" s="318"/>
      <c r="H130" s="318" t="s">
        <v>1995</v>
      </c>
      <c r="I130" s="318" t="s">
        <v>1983</v>
      </c>
      <c r="J130" s="318">
        <v>15</v>
      </c>
      <c r="K130" s="340"/>
    </row>
    <row r="131" s="1" customFormat="1" ht="15" customHeight="1">
      <c r="B131" s="337"/>
      <c r="C131" s="318" t="s">
        <v>1996</v>
      </c>
      <c r="D131" s="318"/>
      <c r="E131" s="318"/>
      <c r="F131" s="319" t="s">
        <v>1987</v>
      </c>
      <c r="G131" s="318"/>
      <c r="H131" s="318" t="s">
        <v>1997</v>
      </c>
      <c r="I131" s="318" t="s">
        <v>1983</v>
      </c>
      <c r="J131" s="318">
        <v>20</v>
      </c>
      <c r="K131" s="340"/>
    </row>
    <row r="132" s="1" customFormat="1" ht="15" customHeight="1">
      <c r="B132" s="337"/>
      <c r="C132" s="318" t="s">
        <v>1998</v>
      </c>
      <c r="D132" s="318"/>
      <c r="E132" s="318"/>
      <c r="F132" s="319" t="s">
        <v>1987</v>
      </c>
      <c r="G132" s="318"/>
      <c r="H132" s="318" t="s">
        <v>1999</v>
      </c>
      <c r="I132" s="318" t="s">
        <v>1983</v>
      </c>
      <c r="J132" s="318">
        <v>20</v>
      </c>
      <c r="K132" s="340"/>
    </row>
    <row r="133" s="1" customFormat="1" ht="15" customHeight="1">
      <c r="B133" s="337"/>
      <c r="C133" s="292" t="s">
        <v>1986</v>
      </c>
      <c r="D133" s="292"/>
      <c r="E133" s="292"/>
      <c r="F133" s="315" t="s">
        <v>1987</v>
      </c>
      <c r="G133" s="292"/>
      <c r="H133" s="292" t="s">
        <v>2021</v>
      </c>
      <c r="I133" s="292" t="s">
        <v>1983</v>
      </c>
      <c r="J133" s="292">
        <v>50</v>
      </c>
      <c r="K133" s="340"/>
    </row>
    <row r="134" s="1" customFormat="1" ht="15" customHeight="1">
      <c r="B134" s="337"/>
      <c r="C134" s="292" t="s">
        <v>2000</v>
      </c>
      <c r="D134" s="292"/>
      <c r="E134" s="292"/>
      <c r="F134" s="315" t="s">
        <v>1987</v>
      </c>
      <c r="G134" s="292"/>
      <c r="H134" s="292" t="s">
        <v>2021</v>
      </c>
      <c r="I134" s="292" t="s">
        <v>1983</v>
      </c>
      <c r="J134" s="292">
        <v>50</v>
      </c>
      <c r="K134" s="340"/>
    </row>
    <row r="135" s="1" customFormat="1" ht="15" customHeight="1">
      <c r="B135" s="337"/>
      <c r="C135" s="292" t="s">
        <v>2006</v>
      </c>
      <c r="D135" s="292"/>
      <c r="E135" s="292"/>
      <c r="F135" s="315" t="s">
        <v>1987</v>
      </c>
      <c r="G135" s="292"/>
      <c r="H135" s="292" t="s">
        <v>2021</v>
      </c>
      <c r="I135" s="292" t="s">
        <v>1983</v>
      </c>
      <c r="J135" s="292">
        <v>50</v>
      </c>
      <c r="K135" s="340"/>
    </row>
    <row r="136" s="1" customFormat="1" ht="15" customHeight="1">
      <c r="B136" s="337"/>
      <c r="C136" s="292" t="s">
        <v>2008</v>
      </c>
      <c r="D136" s="292"/>
      <c r="E136" s="292"/>
      <c r="F136" s="315" t="s">
        <v>1987</v>
      </c>
      <c r="G136" s="292"/>
      <c r="H136" s="292" t="s">
        <v>2021</v>
      </c>
      <c r="I136" s="292" t="s">
        <v>1983</v>
      </c>
      <c r="J136" s="292">
        <v>50</v>
      </c>
      <c r="K136" s="340"/>
    </row>
    <row r="137" s="1" customFormat="1" ht="15" customHeight="1">
      <c r="B137" s="337"/>
      <c r="C137" s="292" t="s">
        <v>2009</v>
      </c>
      <c r="D137" s="292"/>
      <c r="E137" s="292"/>
      <c r="F137" s="315" t="s">
        <v>1987</v>
      </c>
      <c r="G137" s="292"/>
      <c r="H137" s="292" t="s">
        <v>2034</v>
      </c>
      <c r="I137" s="292" t="s">
        <v>1983</v>
      </c>
      <c r="J137" s="292">
        <v>255</v>
      </c>
      <c r="K137" s="340"/>
    </row>
    <row r="138" s="1" customFormat="1" ht="15" customHeight="1">
      <c r="B138" s="337"/>
      <c r="C138" s="292" t="s">
        <v>2011</v>
      </c>
      <c r="D138" s="292"/>
      <c r="E138" s="292"/>
      <c r="F138" s="315" t="s">
        <v>1981</v>
      </c>
      <c r="G138" s="292"/>
      <c r="H138" s="292" t="s">
        <v>2035</v>
      </c>
      <c r="I138" s="292" t="s">
        <v>2013</v>
      </c>
      <c r="J138" s="292"/>
      <c r="K138" s="340"/>
    </row>
    <row r="139" s="1" customFormat="1" ht="15" customHeight="1">
      <c r="B139" s="337"/>
      <c r="C139" s="292" t="s">
        <v>2014</v>
      </c>
      <c r="D139" s="292"/>
      <c r="E139" s="292"/>
      <c r="F139" s="315" t="s">
        <v>1981</v>
      </c>
      <c r="G139" s="292"/>
      <c r="H139" s="292" t="s">
        <v>2036</v>
      </c>
      <c r="I139" s="292" t="s">
        <v>2016</v>
      </c>
      <c r="J139" s="292"/>
      <c r="K139" s="340"/>
    </row>
    <row r="140" s="1" customFormat="1" ht="15" customHeight="1">
      <c r="B140" s="337"/>
      <c r="C140" s="292" t="s">
        <v>2017</v>
      </c>
      <c r="D140" s="292"/>
      <c r="E140" s="292"/>
      <c r="F140" s="315" t="s">
        <v>1981</v>
      </c>
      <c r="G140" s="292"/>
      <c r="H140" s="292" t="s">
        <v>2017</v>
      </c>
      <c r="I140" s="292" t="s">
        <v>2016</v>
      </c>
      <c r="J140" s="292"/>
      <c r="K140" s="340"/>
    </row>
    <row r="141" s="1" customFormat="1" ht="15" customHeight="1">
      <c r="B141" s="337"/>
      <c r="C141" s="292" t="s">
        <v>38</v>
      </c>
      <c r="D141" s="292"/>
      <c r="E141" s="292"/>
      <c r="F141" s="315" t="s">
        <v>1981</v>
      </c>
      <c r="G141" s="292"/>
      <c r="H141" s="292" t="s">
        <v>2037</v>
      </c>
      <c r="I141" s="292" t="s">
        <v>2016</v>
      </c>
      <c r="J141" s="292"/>
      <c r="K141" s="340"/>
    </row>
    <row r="142" s="1" customFormat="1" ht="15" customHeight="1">
      <c r="B142" s="337"/>
      <c r="C142" s="292" t="s">
        <v>2038</v>
      </c>
      <c r="D142" s="292"/>
      <c r="E142" s="292"/>
      <c r="F142" s="315" t="s">
        <v>1981</v>
      </c>
      <c r="G142" s="292"/>
      <c r="H142" s="292" t="s">
        <v>2039</v>
      </c>
      <c r="I142" s="292" t="s">
        <v>2016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2040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1975</v>
      </c>
      <c r="D148" s="307"/>
      <c r="E148" s="307"/>
      <c r="F148" s="307" t="s">
        <v>1976</v>
      </c>
      <c r="G148" s="308"/>
      <c r="H148" s="307" t="s">
        <v>54</v>
      </c>
      <c r="I148" s="307" t="s">
        <v>57</v>
      </c>
      <c r="J148" s="307" t="s">
        <v>1977</v>
      </c>
      <c r="K148" s="306"/>
    </row>
    <row r="149" s="1" customFormat="1" ht="17.25" customHeight="1">
      <c r="B149" s="304"/>
      <c r="C149" s="309" t="s">
        <v>1978</v>
      </c>
      <c r="D149" s="309"/>
      <c r="E149" s="309"/>
      <c r="F149" s="310" t="s">
        <v>1979</v>
      </c>
      <c r="G149" s="311"/>
      <c r="H149" s="309"/>
      <c r="I149" s="309"/>
      <c r="J149" s="309" t="s">
        <v>1980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1984</v>
      </c>
      <c r="D151" s="292"/>
      <c r="E151" s="292"/>
      <c r="F151" s="345" t="s">
        <v>1981</v>
      </c>
      <c r="G151" s="292"/>
      <c r="H151" s="344" t="s">
        <v>2021</v>
      </c>
      <c r="I151" s="344" t="s">
        <v>1983</v>
      </c>
      <c r="J151" s="344">
        <v>120</v>
      </c>
      <c r="K151" s="340"/>
    </row>
    <row r="152" s="1" customFormat="1" ht="15" customHeight="1">
      <c r="B152" s="317"/>
      <c r="C152" s="344" t="s">
        <v>2030</v>
      </c>
      <c r="D152" s="292"/>
      <c r="E152" s="292"/>
      <c r="F152" s="345" t="s">
        <v>1981</v>
      </c>
      <c r="G152" s="292"/>
      <c r="H152" s="344" t="s">
        <v>2041</v>
      </c>
      <c r="I152" s="344" t="s">
        <v>1983</v>
      </c>
      <c r="J152" s="344" t="s">
        <v>2032</v>
      </c>
      <c r="K152" s="340"/>
    </row>
    <row r="153" s="1" customFormat="1" ht="15" customHeight="1">
      <c r="B153" s="317"/>
      <c r="C153" s="344" t="s">
        <v>1929</v>
      </c>
      <c r="D153" s="292"/>
      <c r="E153" s="292"/>
      <c r="F153" s="345" t="s">
        <v>1981</v>
      </c>
      <c r="G153" s="292"/>
      <c r="H153" s="344" t="s">
        <v>2042</v>
      </c>
      <c r="I153" s="344" t="s">
        <v>1983</v>
      </c>
      <c r="J153" s="344" t="s">
        <v>2032</v>
      </c>
      <c r="K153" s="340"/>
    </row>
    <row r="154" s="1" customFormat="1" ht="15" customHeight="1">
      <c r="B154" s="317"/>
      <c r="C154" s="344" t="s">
        <v>1986</v>
      </c>
      <c r="D154" s="292"/>
      <c r="E154" s="292"/>
      <c r="F154" s="345" t="s">
        <v>1987</v>
      </c>
      <c r="G154" s="292"/>
      <c r="H154" s="344" t="s">
        <v>2021</v>
      </c>
      <c r="I154" s="344" t="s">
        <v>1983</v>
      </c>
      <c r="J154" s="344">
        <v>50</v>
      </c>
      <c r="K154" s="340"/>
    </row>
    <row r="155" s="1" customFormat="1" ht="15" customHeight="1">
      <c r="B155" s="317"/>
      <c r="C155" s="344" t="s">
        <v>1989</v>
      </c>
      <c r="D155" s="292"/>
      <c r="E155" s="292"/>
      <c r="F155" s="345" t="s">
        <v>1981</v>
      </c>
      <c r="G155" s="292"/>
      <c r="H155" s="344" t="s">
        <v>2021</v>
      </c>
      <c r="I155" s="344" t="s">
        <v>1991</v>
      </c>
      <c r="J155" s="344"/>
      <c r="K155" s="340"/>
    </row>
    <row r="156" s="1" customFormat="1" ht="15" customHeight="1">
      <c r="B156" s="317"/>
      <c r="C156" s="344" t="s">
        <v>2000</v>
      </c>
      <c r="D156" s="292"/>
      <c r="E156" s="292"/>
      <c r="F156" s="345" t="s">
        <v>1987</v>
      </c>
      <c r="G156" s="292"/>
      <c r="H156" s="344" t="s">
        <v>2021</v>
      </c>
      <c r="I156" s="344" t="s">
        <v>1983</v>
      </c>
      <c r="J156" s="344">
        <v>50</v>
      </c>
      <c r="K156" s="340"/>
    </row>
    <row r="157" s="1" customFormat="1" ht="15" customHeight="1">
      <c r="B157" s="317"/>
      <c r="C157" s="344" t="s">
        <v>2008</v>
      </c>
      <c r="D157" s="292"/>
      <c r="E157" s="292"/>
      <c r="F157" s="345" t="s">
        <v>1987</v>
      </c>
      <c r="G157" s="292"/>
      <c r="H157" s="344" t="s">
        <v>2021</v>
      </c>
      <c r="I157" s="344" t="s">
        <v>1983</v>
      </c>
      <c r="J157" s="344">
        <v>50</v>
      </c>
      <c r="K157" s="340"/>
    </row>
    <row r="158" s="1" customFormat="1" ht="15" customHeight="1">
      <c r="B158" s="317"/>
      <c r="C158" s="344" t="s">
        <v>2006</v>
      </c>
      <c r="D158" s="292"/>
      <c r="E158" s="292"/>
      <c r="F158" s="345" t="s">
        <v>1987</v>
      </c>
      <c r="G158" s="292"/>
      <c r="H158" s="344" t="s">
        <v>2021</v>
      </c>
      <c r="I158" s="344" t="s">
        <v>1983</v>
      </c>
      <c r="J158" s="344">
        <v>50</v>
      </c>
      <c r="K158" s="340"/>
    </row>
    <row r="159" s="1" customFormat="1" ht="15" customHeight="1">
      <c r="B159" s="317"/>
      <c r="C159" s="344" t="s">
        <v>101</v>
      </c>
      <c r="D159" s="292"/>
      <c r="E159" s="292"/>
      <c r="F159" s="345" t="s">
        <v>1981</v>
      </c>
      <c r="G159" s="292"/>
      <c r="H159" s="344" t="s">
        <v>2043</v>
      </c>
      <c r="I159" s="344" t="s">
        <v>1983</v>
      </c>
      <c r="J159" s="344" t="s">
        <v>2044</v>
      </c>
      <c r="K159" s="340"/>
    </row>
    <row r="160" s="1" customFormat="1" ht="15" customHeight="1">
      <c r="B160" s="317"/>
      <c r="C160" s="344" t="s">
        <v>2045</v>
      </c>
      <c r="D160" s="292"/>
      <c r="E160" s="292"/>
      <c r="F160" s="345" t="s">
        <v>1981</v>
      </c>
      <c r="G160" s="292"/>
      <c r="H160" s="344" t="s">
        <v>2046</v>
      </c>
      <c r="I160" s="344" t="s">
        <v>2016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2047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1975</v>
      </c>
      <c r="D166" s="307"/>
      <c r="E166" s="307"/>
      <c r="F166" s="307" t="s">
        <v>1976</v>
      </c>
      <c r="G166" s="349"/>
      <c r="H166" s="350" t="s">
        <v>54</v>
      </c>
      <c r="I166" s="350" t="s">
        <v>57</v>
      </c>
      <c r="J166" s="307" t="s">
        <v>1977</v>
      </c>
      <c r="K166" s="284"/>
    </row>
    <row r="167" s="1" customFormat="1" ht="17.25" customHeight="1">
      <c r="B167" s="285"/>
      <c r="C167" s="309" t="s">
        <v>1978</v>
      </c>
      <c r="D167" s="309"/>
      <c r="E167" s="309"/>
      <c r="F167" s="310" t="s">
        <v>1979</v>
      </c>
      <c r="G167" s="351"/>
      <c r="H167" s="352"/>
      <c r="I167" s="352"/>
      <c r="J167" s="309" t="s">
        <v>1980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1984</v>
      </c>
      <c r="D169" s="292"/>
      <c r="E169" s="292"/>
      <c r="F169" s="315" t="s">
        <v>1981</v>
      </c>
      <c r="G169" s="292"/>
      <c r="H169" s="292" t="s">
        <v>2021</v>
      </c>
      <c r="I169" s="292" t="s">
        <v>1983</v>
      </c>
      <c r="J169" s="292">
        <v>120</v>
      </c>
      <c r="K169" s="340"/>
    </row>
    <row r="170" s="1" customFormat="1" ht="15" customHeight="1">
      <c r="B170" s="317"/>
      <c r="C170" s="292" t="s">
        <v>2030</v>
      </c>
      <c r="D170" s="292"/>
      <c r="E170" s="292"/>
      <c r="F170" s="315" t="s">
        <v>1981</v>
      </c>
      <c r="G170" s="292"/>
      <c r="H170" s="292" t="s">
        <v>2031</v>
      </c>
      <c r="I170" s="292" t="s">
        <v>1983</v>
      </c>
      <c r="J170" s="292" t="s">
        <v>2032</v>
      </c>
      <c r="K170" s="340"/>
    </row>
    <row r="171" s="1" customFormat="1" ht="15" customHeight="1">
      <c r="B171" s="317"/>
      <c r="C171" s="292" t="s">
        <v>1929</v>
      </c>
      <c r="D171" s="292"/>
      <c r="E171" s="292"/>
      <c r="F171" s="315" t="s">
        <v>1981</v>
      </c>
      <c r="G171" s="292"/>
      <c r="H171" s="292" t="s">
        <v>2048</v>
      </c>
      <c r="I171" s="292" t="s">
        <v>1983</v>
      </c>
      <c r="J171" s="292" t="s">
        <v>2032</v>
      </c>
      <c r="K171" s="340"/>
    </row>
    <row r="172" s="1" customFormat="1" ht="15" customHeight="1">
      <c r="B172" s="317"/>
      <c r="C172" s="292" t="s">
        <v>1986</v>
      </c>
      <c r="D172" s="292"/>
      <c r="E172" s="292"/>
      <c r="F172" s="315" t="s">
        <v>1987</v>
      </c>
      <c r="G172" s="292"/>
      <c r="H172" s="292" t="s">
        <v>2048</v>
      </c>
      <c r="I172" s="292" t="s">
        <v>1983</v>
      </c>
      <c r="J172" s="292">
        <v>50</v>
      </c>
      <c r="K172" s="340"/>
    </row>
    <row r="173" s="1" customFormat="1" ht="15" customHeight="1">
      <c r="B173" s="317"/>
      <c r="C173" s="292" t="s">
        <v>1989</v>
      </c>
      <c r="D173" s="292"/>
      <c r="E173" s="292"/>
      <c r="F173" s="315" t="s">
        <v>1981</v>
      </c>
      <c r="G173" s="292"/>
      <c r="H173" s="292" t="s">
        <v>2048</v>
      </c>
      <c r="I173" s="292" t="s">
        <v>1991</v>
      </c>
      <c r="J173" s="292"/>
      <c r="K173" s="340"/>
    </row>
    <row r="174" s="1" customFormat="1" ht="15" customHeight="1">
      <c r="B174" s="317"/>
      <c r="C174" s="292" t="s">
        <v>2000</v>
      </c>
      <c r="D174" s="292"/>
      <c r="E174" s="292"/>
      <c r="F174" s="315" t="s">
        <v>1987</v>
      </c>
      <c r="G174" s="292"/>
      <c r="H174" s="292" t="s">
        <v>2048</v>
      </c>
      <c r="I174" s="292" t="s">
        <v>1983</v>
      </c>
      <c r="J174" s="292">
        <v>50</v>
      </c>
      <c r="K174" s="340"/>
    </row>
    <row r="175" s="1" customFormat="1" ht="15" customHeight="1">
      <c r="B175" s="317"/>
      <c r="C175" s="292" t="s">
        <v>2008</v>
      </c>
      <c r="D175" s="292"/>
      <c r="E175" s="292"/>
      <c r="F175" s="315" t="s">
        <v>1987</v>
      </c>
      <c r="G175" s="292"/>
      <c r="H175" s="292" t="s">
        <v>2048</v>
      </c>
      <c r="I175" s="292" t="s">
        <v>1983</v>
      </c>
      <c r="J175" s="292">
        <v>50</v>
      </c>
      <c r="K175" s="340"/>
    </row>
    <row r="176" s="1" customFormat="1" ht="15" customHeight="1">
      <c r="B176" s="317"/>
      <c r="C176" s="292" t="s">
        <v>2006</v>
      </c>
      <c r="D176" s="292"/>
      <c r="E176" s="292"/>
      <c r="F176" s="315" t="s">
        <v>1987</v>
      </c>
      <c r="G176" s="292"/>
      <c r="H176" s="292" t="s">
        <v>2048</v>
      </c>
      <c r="I176" s="292" t="s">
        <v>1983</v>
      </c>
      <c r="J176" s="292">
        <v>50</v>
      </c>
      <c r="K176" s="340"/>
    </row>
    <row r="177" s="1" customFormat="1" ht="15" customHeight="1">
      <c r="B177" s="317"/>
      <c r="C177" s="292" t="s">
        <v>129</v>
      </c>
      <c r="D177" s="292"/>
      <c r="E177" s="292"/>
      <c r="F177" s="315" t="s">
        <v>1981</v>
      </c>
      <c r="G177" s="292"/>
      <c r="H177" s="292" t="s">
        <v>2049</v>
      </c>
      <c r="I177" s="292" t="s">
        <v>2050</v>
      </c>
      <c r="J177" s="292"/>
      <c r="K177" s="340"/>
    </row>
    <row r="178" s="1" customFormat="1" ht="15" customHeight="1">
      <c r="B178" s="317"/>
      <c r="C178" s="292" t="s">
        <v>57</v>
      </c>
      <c r="D178" s="292"/>
      <c r="E178" s="292"/>
      <c r="F178" s="315" t="s">
        <v>1981</v>
      </c>
      <c r="G178" s="292"/>
      <c r="H178" s="292" t="s">
        <v>2051</v>
      </c>
      <c r="I178" s="292" t="s">
        <v>2052</v>
      </c>
      <c r="J178" s="292">
        <v>1</v>
      </c>
      <c r="K178" s="340"/>
    </row>
    <row r="179" s="1" customFormat="1" ht="15" customHeight="1">
      <c r="B179" s="317"/>
      <c r="C179" s="292" t="s">
        <v>53</v>
      </c>
      <c r="D179" s="292"/>
      <c r="E179" s="292"/>
      <c r="F179" s="315" t="s">
        <v>1981</v>
      </c>
      <c r="G179" s="292"/>
      <c r="H179" s="292" t="s">
        <v>2053</v>
      </c>
      <c r="I179" s="292" t="s">
        <v>1983</v>
      </c>
      <c r="J179" s="292">
        <v>20</v>
      </c>
      <c r="K179" s="340"/>
    </row>
    <row r="180" s="1" customFormat="1" ht="15" customHeight="1">
      <c r="B180" s="317"/>
      <c r="C180" s="292" t="s">
        <v>54</v>
      </c>
      <c r="D180" s="292"/>
      <c r="E180" s="292"/>
      <c r="F180" s="315" t="s">
        <v>1981</v>
      </c>
      <c r="G180" s="292"/>
      <c r="H180" s="292" t="s">
        <v>2054</v>
      </c>
      <c r="I180" s="292" t="s">
        <v>1983</v>
      </c>
      <c r="J180" s="292">
        <v>255</v>
      </c>
      <c r="K180" s="340"/>
    </row>
    <row r="181" s="1" customFormat="1" ht="15" customHeight="1">
      <c r="B181" s="317"/>
      <c r="C181" s="292" t="s">
        <v>130</v>
      </c>
      <c r="D181" s="292"/>
      <c r="E181" s="292"/>
      <c r="F181" s="315" t="s">
        <v>1981</v>
      </c>
      <c r="G181" s="292"/>
      <c r="H181" s="292" t="s">
        <v>1945</v>
      </c>
      <c r="I181" s="292" t="s">
        <v>1983</v>
      </c>
      <c r="J181" s="292">
        <v>10</v>
      </c>
      <c r="K181" s="340"/>
    </row>
    <row r="182" s="1" customFormat="1" ht="15" customHeight="1">
      <c r="B182" s="317"/>
      <c r="C182" s="292" t="s">
        <v>131</v>
      </c>
      <c r="D182" s="292"/>
      <c r="E182" s="292"/>
      <c r="F182" s="315" t="s">
        <v>1981</v>
      </c>
      <c r="G182" s="292"/>
      <c r="H182" s="292" t="s">
        <v>2055</v>
      </c>
      <c r="I182" s="292" t="s">
        <v>2016</v>
      </c>
      <c r="J182" s="292"/>
      <c r="K182" s="340"/>
    </row>
    <row r="183" s="1" customFormat="1" ht="15" customHeight="1">
      <c r="B183" s="317"/>
      <c r="C183" s="292" t="s">
        <v>2056</v>
      </c>
      <c r="D183" s="292"/>
      <c r="E183" s="292"/>
      <c r="F183" s="315" t="s">
        <v>1981</v>
      </c>
      <c r="G183" s="292"/>
      <c r="H183" s="292" t="s">
        <v>2057</v>
      </c>
      <c r="I183" s="292" t="s">
        <v>2016</v>
      </c>
      <c r="J183" s="292"/>
      <c r="K183" s="340"/>
    </row>
    <row r="184" s="1" customFormat="1" ht="15" customHeight="1">
      <c r="B184" s="317"/>
      <c r="C184" s="292" t="s">
        <v>2045</v>
      </c>
      <c r="D184" s="292"/>
      <c r="E184" s="292"/>
      <c r="F184" s="315" t="s">
        <v>1981</v>
      </c>
      <c r="G184" s="292"/>
      <c r="H184" s="292" t="s">
        <v>2058</v>
      </c>
      <c r="I184" s="292" t="s">
        <v>2016</v>
      </c>
      <c r="J184" s="292"/>
      <c r="K184" s="340"/>
    </row>
    <row r="185" s="1" customFormat="1" ht="15" customHeight="1">
      <c r="B185" s="317"/>
      <c r="C185" s="292" t="s">
        <v>133</v>
      </c>
      <c r="D185" s="292"/>
      <c r="E185" s="292"/>
      <c r="F185" s="315" t="s">
        <v>1987</v>
      </c>
      <c r="G185" s="292"/>
      <c r="H185" s="292" t="s">
        <v>2059</v>
      </c>
      <c r="I185" s="292" t="s">
        <v>1983</v>
      </c>
      <c r="J185" s="292">
        <v>50</v>
      </c>
      <c r="K185" s="340"/>
    </row>
    <row r="186" s="1" customFormat="1" ht="15" customHeight="1">
      <c r="B186" s="317"/>
      <c r="C186" s="292" t="s">
        <v>2060</v>
      </c>
      <c r="D186" s="292"/>
      <c r="E186" s="292"/>
      <c r="F186" s="315" t="s">
        <v>1987</v>
      </c>
      <c r="G186" s="292"/>
      <c r="H186" s="292" t="s">
        <v>2061</v>
      </c>
      <c r="I186" s="292" t="s">
        <v>2062</v>
      </c>
      <c r="J186" s="292"/>
      <c r="K186" s="340"/>
    </row>
    <row r="187" s="1" customFormat="1" ht="15" customHeight="1">
      <c r="B187" s="317"/>
      <c r="C187" s="292" t="s">
        <v>2063</v>
      </c>
      <c r="D187" s="292"/>
      <c r="E187" s="292"/>
      <c r="F187" s="315" t="s">
        <v>1987</v>
      </c>
      <c r="G187" s="292"/>
      <c r="H187" s="292" t="s">
        <v>2064</v>
      </c>
      <c r="I187" s="292" t="s">
        <v>2062</v>
      </c>
      <c r="J187" s="292"/>
      <c r="K187" s="340"/>
    </row>
    <row r="188" s="1" customFormat="1" ht="15" customHeight="1">
      <c r="B188" s="317"/>
      <c r="C188" s="292" t="s">
        <v>2065</v>
      </c>
      <c r="D188" s="292"/>
      <c r="E188" s="292"/>
      <c r="F188" s="315" t="s">
        <v>1987</v>
      </c>
      <c r="G188" s="292"/>
      <c r="H188" s="292" t="s">
        <v>2066</v>
      </c>
      <c r="I188" s="292" t="s">
        <v>2062</v>
      </c>
      <c r="J188" s="292"/>
      <c r="K188" s="340"/>
    </row>
    <row r="189" s="1" customFormat="1" ht="15" customHeight="1">
      <c r="B189" s="317"/>
      <c r="C189" s="353" t="s">
        <v>2067</v>
      </c>
      <c r="D189" s="292"/>
      <c r="E189" s="292"/>
      <c r="F189" s="315" t="s">
        <v>1987</v>
      </c>
      <c r="G189" s="292"/>
      <c r="H189" s="292" t="s">
        <v>2068</v>
      </c>
      <c r="I189" s="292" t="s">
        <v>2069</v>
      </c>
      <c r="J189" s="354" t="s">
        <v>2070</v>
      </c>
      <c r="K189" s="340"/>
    </row>
    <row r="190" s="17" customFormat="1" ht="15" customHeight="1">
      <c r="B190" s="355"/>
      <c r="C190" s="356" t="s">
        <v>2071</v>
      </c>
      <c r="D190" s="357"/>
      <c r="E190" s="357"/>
      <c r="F190" s="358" t="s">
        <v>1987</v>
      </c>
      <c r="G190" s="357"/>
      <c r="H190" s="357" t="s">
        <v>2072</v>
      </c>
      <c r="I190" s="357" t="s">
        <v>2069</v>
      </c>
      <c r="J190" s="359" t="s">
        <v>2070</v>
      </c>
      <c r="K190" s="360"/>
    </row>
    <row r="191" s="1" customFormat="1" ht="15" customHeight="1">
      <c r="B191" s="317"/>
      <c r="C191" s="353" t="s">
        <v>42</v>
      </c>
      <c r="D191" s="292"/>
      <c r="E191" s="292"/>
      <c r="F191" s="315" t="s">
        <v>1981</v>
      </c>
      <c r="G191" s="292"/>
      <c r="H191" s="289" t="s">
        <v>2073</v>
      </c>
      <c r="I191" s="292" t="s">
        <v>2074</v>
      </c>
      <c r="J191" s="292"/>
      <c r="K191" s="340"/>
    </row>
    <row r="192" s="1" customFormat="1" ht="15" customHeight="1">
      <c r="B192" s="317"/>
      <c r="C192" s="353" t="s">
        <v>2075</v>
      </c>
      <c r="D192" s="292"/>
      <c r="E192" s="292"/>
      <c r="F192" s="315" t="s">
        <v>1981</v>
      </c>
      <c r="G192" s="292"/>
      <c r="H192" s="292" t="s">
        <v>2076</v>
      </c>
      <c r="I192" s="292" t="s">
        <v>2016</v>
      </c>
      <c r="J192" s="292"/>
      <c r="K192" s="340"/>
    </row>
    <row r="193" s="1" customFormat="1" ht="15" customHeight="1">
      <c r="B193" s="317"/>
      <c r="C193" s="353" t="s">
        <v>2077</v>
      </c>
      <c r="D193" s="292"/>
      <c r="E193" s="292"/>
      <c r="F193" s="315" t="s">
        <v>1981</v>
      </c>
      <c r="G193" s="292"/>
      <c r="H193" s="292" t="s">
        <v>2078</v>
      </c>
      <c r="I193" s="292" t="s">
        <v>2016</v>
      </c>
      <c r="J193" s="292"/>
      <c r="K193" s="340"/>
    </row>
    <row r="194" s="1" customFormat="1" ht="15" customHeight="1">
      <c r="B194" s="317"/>
      <c r="C194" s="353" t="s">
        <v>2079</v>
      </c>
      <c r="D194" s="292"/>
      <c r="E194" s="292"/>
      <c r="F194" s="315" t="s">
        <v>1987</v>
      </c>
      <c r="G194" s="292"/>
      <c r="H194" s="292" t="s">
        <v>2080</v>
      </c>
      <c r="I194" s="292" t="s">
        <v>2016</v>
      </c>
      <c r="J194" s="292"/>
      <c r="K194" s="340"/>
    </row>
    <row r="195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="1" customFormat="1" ht="18.75" customHeight="1"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</row>
    <row r="199" s="1" customFormat="1" ht="13.5">
      <c r="B199" s="279"/>
      <c r="C199" s="280"/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1">
      <c r="B200" s="282"/>
      <c r="C200" s="283" t="s">
        <v>2081</v>
      </c>
      <c r="D200" s="283"/>
      <c r="E200" s="283"/>
      <c r="F200" s="283"/>
      <c r="G200" s="283"/>
      <c r="H200" s="283"/>
      <c r="I200" s="283"/>
      <c r="J200" s="283"/>
      <c r="K200" s="284"/>
    </row>
    <row r="201" s="1" customFormat="1" ht="25.5" customHeight="1">
      <c r="B201" s="282"/>
      <c r="C201" s="362" t="s">
        <v>2082</v>
      </c>
      <c r="D201" s="362"/>
      <c r="E201" s="362"/>
      <c r="F201" s="362" t="s">
        <v>2083</v>
      </c>
      <c r="G201" s="363"/>
      <c r="H201" s="362" t="s">
        <v>2084</v>
      </c>
      <c r="I201" s="362"/>
      <c r="J201" s="362"/>
      <c r="K201" s="284"/>
    </row>
    <row r="202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="1" customFormat="1" ht="15" customHeight="1">
      <c r="B203" s="317"/>
      <c r="C203" s="292" t="s">
        <v>2074</v>
      </c>
      <c r="D203" s="292"/>
      <c r="E203" s="292"/>
      <c r="F203" s="315" t="s">
        <v>43</v>
      </c>
      <c r="G203" s="292"/>
      <c r="H203" s="292" t="s">
        <v>2085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44</v>
      </c>
      <c r="G204" s="292"/>
      <c r="H204" s="292" t="s">
        <v>2086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47</v>
      </c>
      <c r="G205" s="292"/>
      <c r="H205" s="292" t="s">
        <v>2087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45</v>
      </c>
      <c r="G206" s="292"/>
      <c r="H206" s="292" t="s">
        <v>2088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 t="s">
        <v>46</v>
      </c>
      <c r="G207" s="292"/>
      <c r="H207" s="292" t="s">
        <v>2089</v>
      </c>
      <c r="I207" s="292"/>
      <c r="J207" s="292"/>
      <c r="K207" s="340"/>
    </row>
    <row r="208" s="1" customFormat="1" ht="15" customHeight="1">
      <c r="B208" s="317"/>
      <c r="C208" s="292"/>
      <c r="D208" s="292"/>
      <c r="E208" s="292"/>
      <c r="F208" s="315"/>
      <c r="G208" s="292"/>
      <c r="H208" s="292"/>
      <c r="I208" s="292"/>
      <c r="J208" s="292"/>
      <c r="K208" s="340"/>
    </row>
    <row r="209" s="1" customFormat="1" ht="15" customHeight="1">
      <c r="B209" s="317"/>
      <c r="C209" s="292" t="s">
        <v>2028</v>
      </c>
      <c r="D209" s="292"/>
      <c r="E209" s="292"/>
      <c r="F209" s="315" t="s">
        <v>78</v>
      </c>
      <c r="G209" s="292"/>
      <c r="H209" s="292" t="s">
        <v>2090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1923</v>
      </c>
      <c r="G210" s="292"/>
      <c r="H210" s="292" t="s">
        <v>1924</v>
      </c>
      <c r="I210" s="292"/>
      <c r="J210" s="292"/>
      <c r="K210" s="340"/>
    </row>
    <row r="211" s="1" customFormat="1" ht="15" customHeight="1">
      <c r="B211" s="317"/>
      <c r="C211" s="292"/>
      <c r="D211" s="292"/>
      <c r="E211" s="292"/>
      <c r="F211" s="315" t="s">
        <v>1921</v>
      </c>
      <c r="G211" s="292"/>
      <c r="H211" s="292" t="s">
        <v>2091</v>
      </c>
      <c r="I211" s="292"/>
      <c r="J211" s="292"/>
      <c r="K211" s="340"/>
    </row>
    <row r="212" s="1" customFormat="1" ht="15" customHeight="1">
      <c r="B212" s="364"/>
      <c r="C212" s="292"/>
      <c r="D212" s="292"/>
      <c r="E212" s="292"/>
      <c r="F212" s="315" t="s">
        <v>1925</v>
      </c>
      <c r="G212" s="353"/>
      <c r="H212" s="344" t="s">
        <v>1926</v>
      </c>
      <c r="I212" s="344"/>
      <c r="J212" s="344"/>
      <c r="K212" s="365"/>
    </row>
    <row r="213" s="1" customFormat="1" ht="15" customHeight="1">
      <c r="B213" s="364"/>
      <c r="C213" s="292"/>
      <c r="D213" s="292"/>
      <c r="E213" s="292"/>
      <c r="F213" s="315" t="s">
        <v>1927</v>
      </c>
      <c r="G213" s="353"/>
      <c r="H213" s="344" t="s">
        <v>1904</v>
      </c>
      <c r="I213" s="344"/>
      <c r="J213" s="344"/>
      <c r="K213" s="365"/>
    </row>
    <row r="214" s="1" customFormat="1" ht="15" customHeight="1">
      <c r="B214" s="364"/>
      <c r="C214" s="292"/>
      <c r="D214" s="292"/>
      <c r="E214" s="292"/>
      <c r="F214" s="315"/>
      <c r="G214" s="353"/>
      <c r="H214" s="344"/>
      <c r="I214" s="344"/>
      <c r="J214" s="344"/>
      <c r="K214" s="365"/>
    </row>
    <row r="215" s="1" customFormat="1" ht="15" customHeight="1">
      <c r="B215" s="364"/>
      <c r="C215" s="292" t="s">
        <v>2052</v>
      </c>
      <c r="D215" s="292"/>
      <c r="E215" s="292"/>
      <c r="F215" s="315">
        <v>1</v>
      </c>
      <c r="G215" s="353"/>
      <c r="H215" s="344" t="s">
        <v>2092</v>
      </c>
      <c r="I215" s="344"/>
      <c r="J215" s="344"/>
      <c r="K215" s="365"/>
    </row>
    <row r="216" s="1" customFormat="1" ht="15" customHeight="1">
      <c r="B216" s="364"/>
      <c r="C216" s="292"/>
      <c r="D216" s="292"/>
      <c r="E216" s="292"/>
      <c r="F216" s="315">
        <v>2</v>
      </c>
      <c r="G216" s="353"/>
      <c r="H216" s="344" t="s">
        <v>2093</v>
      </c>
      <c r="I216" s="344"/>
      <c r="J216" s="344"/>
      <c r="K216" s="365"/>
    </row>
    <row r="217" s="1" customFormat="1" ht="15" customHeight="1">
      <c r="B217" s="364"/>
      <c r="C217" s="292"/>
      <c r="D217" s="292"/>
      <c r="E217" s="292"/>
      <c r="F217" s="315">
        <v>3</v>
      </c>
      <c r="G217" s="353"/>
      <c r="H217" s="344" t="s">
        <v>2094</v>
      </c>
      <c r="I217" s="344"/>
      <c r="J217" s="344"/>
      <c r="K217" s="365"/>
    </row>
    <row r="218" s="1" customFormat="1" ht="15" customHeight="1">
      <c r="B218" s="364"/>
      <c r="C218" s="292"/>
      <c r="D218" s="292"/>
      <c r="E218" s="292"/>
      <c r="F218" s="315">
        <v>4</v>
      </c>
      <c r="G218" s="353"/>
      <c r="H218" s="344" t="s">
        <v>2095</v>
      </c>
      <c r="I218" s="344"/>
      <c r="J218" s="344"/>
      <c r="K218" s="365"/>
    </row>
    <row r="219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Jiřina Svobodová</dc:creator>
  <cp:lastModifiedBy>Jiřina Svobodová</cp:lastModifiedBy>
  <dcterms:created xsi:type="dcterms:W3CDTF">2025-09-30T06:48:33Z</dcterms:created>
  <dcterms:modified xsi:type="dcterms:W3CDTF">2025-09-30T06:48:41Z</dcterms:modified>
</cp:coreProperties>
</file>