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Magda\RC\Šaf\Operka_krematorium\VV\"/>
    </mc:Choice>
  </mc:AlternateContent>
  <bookViews>
    <workbookView xWindow="0" yWindow="0" windowWidth="0" windowHeight="0"/>
  </bookViews>
  <sheets>
    <sheet name="Rekapitulace stavby" sheetId="1" r:id="rId1"/>
    <sheet name="SO 01 - Dvůr a opěrné zdi" sheetId="2" r:id="rId2"/>
    <sheet name="IO 01 - Odvedení dešťové ..." sheetId="3" r:id="rId3"/>
    <sheet name="SO 02 - Opěrná zeď se záb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01 - Dvůr a opěrné zdi'!$C$90:$K$415</definedName>
    <definedName name="_xlnm.Print_Area" localSheetId="1">'SO 01 - Dvůr a opěrné zdi'!$C$4:$J$39,'SO 01 - Dvůr a opěrné zdi'!$C$45:$J$72,'SO 01 - Dvůr a opěrné zdi'!$C$78:$K$415</definedName>
    <definedName name="_xlnm.Print_Titles" localSheetId="1">'SO 01 - Dvůr a opěrné zdi'!$90:$90</definedName>
    <definedName name="_xlnm._FilterDatabase" localSheetId="2" hidden="1">'IO 01 - Odvedení dešťové ...'!$C$86:$K$227</definedName>
    <definedName name="_xlnm.Print_Area" localSheetId="2">'IO 01 - Odvedení dešťové ...'!$C$4:$J$39,'IO 01 - Odvedení dešťové ...'!$C$45:$J$68,'IO 01 - Odvedení dešťové ...'!$C$74:$K$227</definedName>
    <definedName name="_xlnm.Print_Titles" localSheetId="2">'IO 01 - Odvedení dešťové ...'!$86:$86</definedName>
    <definedName name="_xlnm._FilterDatabase" localSheetId="3" hidden="1">'SO 02 - Opěrná zeď se záb...'!$C$88:$K$183</definedName>
    <definedName name="_xlnm.Print_Area" localSheetId="3">'SO 02 - Opěrná zeď se záb...'!$C$4:$J$39,'SO 02 - Opěrná zeď se záb...'!$C$45:$J$70,'SO 02 - Opěrná zeď se záb...'!$C$76:$K$183</definedName>
    <definedName name="_xlnm.Print_Titles" localSheetId="3">'SO 02 - Opěrná zeď se záb...'!$88:$88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82"/>
  <c r="BH182"/>
  <c r="BG182"/>
  <c r="BF182"/>
  <c r="T182"/>
  <c r="R182"/>
  <c r="P182"/>
  <c r="BI181"/>
  <c r="BH181"/>
  <c r="BG181"/>
  <c r="BF181"/>
  <c r="T181"/>
  <c r="R181"/>
  <c r="P181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67"/>
  <c r="BH167"/>
  <c r="BG167"/>
  <c r="BF167"/>
  <c r="T167"/>
  <c r="R167"/>
  <c r="P167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5"/>
  <c r="BH125"/>
  <c r="BG125"/>
  <c r="BF125"/>
  <c r="T125"/>
  <c r="R125"/>
  <c r="P125"/>
  <c r="BI122"/>
  <c r="BH122"/>
  <c r="BG122"/>
  <c r="BF122"/>
  <c r="T122"/>
  <c r="R122"/>
  <c r="P122"/>
  <c r="BI119"/>
  <c r="BH119"/>
  <c r="BG119"/>
  <c r="BF119"/>
  <c r="T119"/>
  <c r="R119"/>
  <c r="P119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2"/>
  <c r="BH102"/>
  <c r="BG102"/>
  <c r="BF102"/>
  <c r="T102"/>
  <c r="R102"/>
  <c r="P102"/>
  <c r="BI99"/>
  <c r="BH99"/>
  <c r="BG99"/>
  <c r="BF99"/>
  <c r="T99"/>
  <c r="R99"/>
  <c r="P99"/>
  <c r="BI95"/>
  <c r="BH95"/>
  <c r="BG95"/>
  <c r="BF95"/>
  <c r="T95"/>
  <c r="R95"/>
  <c r="P95"/>
  <c r="BI92"/>
  <c r="BH92"/>
  <c r="BG92"/>
  <c r="BF92"/>
  <c r="T92"/>
  <c r="R92"/>
  <c r="P92"/>
  <c r="F83"/>
  <c r="E81"/>
  <c r="F52"/>
  <c r="E50"/>
  <c r="J24"/>
  <c r="E24"/>
  <c r="J86"/>
  <c r="J23"/>
  <c r="J21"/>
  <c r="E21"/>
  <c r="J85"/>
  <c r="J20"/>
  <c r="J18"/>
  <c r="E18"/>
  <c r="F55"/>
  <c r="J17"/>
  <c r="J15"/>
  <c r="E15"/>
  <c r="F85"/>
  <c r="J14"/>
  <c r="J12"/>
  <c r="J83"/>
  <c r="E7"/>
  <c r="E48"/>
  <c i="3" r="J37"/>
  <c r="J36"/>
  <c i="1" r="AY56"/>
  <c i="3" r="J35"/>
  <c i="1" r="AX56"/>
  <c i="3" r="BI226"/>
  <c r="BH226"/>
  <c r="BG226"/>
  <c r="BF226"/>
  <c r="T226"/>
  <c r="R226"/>
  <c r="P226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8"/>
  <c r="BH208"/>
  <c r="BG208"/>
  <c r="BF208"/>
  <c r="T208"/>
  <c r="T207"/>
  <c r="R208"/>
  <c r="R207"/>
  <c r="P208"/>
  <c r="P207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197"/>
  <c r="BH197"/>
  <c r="BG197"/>
  <c r="BF197"/>
  <c r="T197"/>
  <c r="T196"/>
  <c r="R197"/>
  <c r="R196"/>
  <c r="P197"/>
  <c r="P196"/>
  <c r="BI191"/>
  <c r="BH191"/>
  <c r="BG191"/>
  <c r="BF191"/>
  <c r="T191"/>
  <c r="R191"/>
  <c r="P191"/>
  <c r="BI188"/>
  <c r="BH188"/>
  <c r="BG188"/>
  <c r="BF188"/>
  <c r="T188"/>
  <c r="R188"/>
  <c r="P188"/>
  <c r="BI187"/>
  <c r="BH187"/>
  <c r="BG187"/>
  <c r="BF187"/>
  <c r="T187"/>
  <c r="R187"/>
  <c r="P187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69"/>
  <c r="BH169"/>
  <c r="BG169"/>
  <c r="BF169"/>
  <c r="T169"/>
  <c r="R169"/>
  <c r="P169"/>
  <c r="BI158"/>
  <c r="BH158"/>
  <c r="BG158"/>
  <c r="BF158"/>
  <c r="T158"/>
  <c r="R158"/>
  <c r="P158"/>
  <c r="BI153"/>
  <c r="BH153"/>
  <c r="BG153"/>
  <c r="BF153"/>
  <c r="T153"/>
  <c r="R153"/>
  <c r="P153"/>
  <c r="BI148"/>
  <c r="BH148"/>
  <c r="BG148"/>
  <c r="BF148"/>
  <c r="T148"/>
  <c r="R148"/>
  <c r="P148"/>
  <c r="BI128"/>
  <c r="BH128"/>
  <c r="BG128"/>
  <c r="BF128"/>
  <c r="T128"/>
  <c r="R128"/>
  <c r="P128"/>
  <c r="BI123"/>
  <c r="BH123"/>
  <c r="BG123"/>
  <c r="BF123"/>
  <c r="T123"/>
  <c r="R123"/>
  <c r="P123"/>
  <c r="BI116"/>
  <c r="BH116"/>
  <c r="BG116"/>
  <c r="BF116"/>
  <c r="T116"/>
  <c r="R116"/>
  <c r="P116"/>
  <c r="BI114"/>
  <c r="BH114"/>
  <c r="BG114"/>
  <c r="BF114"/>
  <c r="T114"/>
  <c r="R114"/>
  <c r="P114"/>
  <c r="BI106"/>
  <c r="BH106"/>
  <c r="BG106"/>
  <c r="BF106"/>
  <c r="T106"/>
  <c r="R106"/>
  <c r="P106"/>
  <c r="BI98"/>
  <c r="BH98"/>
  <c r="BG98"/>
  <c r="BF98"/>
  <c r="T98"/>
  <c r="R98"/>
  <c r="P98"/>
  <c r="BI95"/>
  <c r="BH95"/>
  <c r="BG95"/>
  <c r="BF95"/>
  <c r="T95"/>
  <c r="R95"/>
  <c r="P95"/>
  <c r="BI90"/>
  <c r="BH90"/>
  <c r="BG90"/>
  <c r="BF90"/>
  <c r="T90"/>
  <c r="R90"/>
  <c r="P90"/>
  <c r="F81"/>
  <c r="E79"/>
  <c r="F52"/>
  <c r="E50"/>
  <c r="J24"/>
  <c r="E24"/>
  <c r="J84"/>
  <c r="J23"/>
  <c r="J21"/>
  <c r="E21"/>
  <c r="J83"/>
  <c r="J20"/>
  <c r="J18"/>
  <c r="E18"/>
  <c r="F84"/>
  <c r="J17"/>
  <c r="J15"/>
  <c r="E15"/>
  <c r="F54"/>
  <c r="J14"/>
  <c r="J12"/>
  <c r="J52"/>
  <c r="E7"/>
  <c r="E77"/>
  <c i="2" r="J37"/>
  <c r="J36"/>
  <c i="1" r="AY55"/>
  <c i="2" r="J35"/>
  <c i="1" r="AX55"/>
  <c i="2" r="BI401"/>
  <c r="BH401"/>
  <c r="BG401"/>
  <c r="BF401"/>
  <c r="T401"/>
  <c r="T385"/>
  <c r="R401"/>
  <c r="P401"/>
  <c r="BI386"/>
  <c r="BH386"/>
  <c r="BG386"/>
  <c r="BF386"/>
  <c r="T386"/>
  <c r="R386"/>
  <c r="P386"/>
  <c r="BI382"/>
  <c r="BH382"/>
  <c r="BG382"/>
  <c r="BF382"/>
  <c r="T382"/>
  <c r="R382"/>
  <c r="P382"/>
  <c r="BI369"/>
  <c r="BH369"/>
  <c r="BG369"/>
  <c r="BF369"/>
  <c r="T369"/>
  <c r="R369"/>
  <c r="P369"/>
  <c r="BI365"/>
  <c r="BH365"/>
  <c r="BG365"/>
  <c r="BF365"/>
  <c r="T365"/>
  <c r="R365"/>
  <c r="P365"/>
  <c r="BI363"/>
  <c r="BH363"/>
  <c r="BG363"/>
  <c r="BF363"/>
  <c r="T363"/>
  <c r="R363"/>
  <c r="P363"/>
  <c r="BI360"/>
  <c r="BH360"/>
  <c r="BG360"/>
  <c r="BF360"/>
  <c r="T360"/>
  <c r="R360"/>
  <c r="P360"/>
  <c r="BI353"/>
  <c r="BH353"/>
  <c r="BG353"/>
  <c r="BF353"/>
  <c r="T353"/>
  <c r="R353"/>
  <c r="P353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37"/>
  <c r="BH337"/>
  <c r="BG337"/>
  <c r="BF337"/>
  <c r="T337"/>
  <c r="R337"/>
  <c r="P337"/>
  <c r="BI328"/>
  <c r="BH328"/>
  <c r="BG328"/>
  <c r="BF328"/>
  <c r="T328"/>
  <c r="R328"/>
  <c r="P328"/>
  <c r="BI323"/>
  <c r="BH323"/>
  <c r="BG323"/>
  <c r="BF323"/>
  <c r="T323"/>
  <c r="R323"/>
  <c r="P323"/>
  <c r="BI321"/>
  <c r="BH321"/>
  <c r="BG321"/>
  <c r="BF321"/>
  <c r="T321"/>
  <c r="R321"/>
  <c r="P321"/>
  <c r="BI316"/>
  <c r="BH316"/>
  <c r="BG316"/>
  <c r="BF316"/>
  <c r="T316"/>
  <c r="R316"/>
  <c r="P316"/>
  <c r="BI306"/>
  <c r="BH306"/>
  <c r="BG306"/>
  <c r="BF306"/>
  <c r="T306"/>
  <c r="R306"/>
  <c r="P306"/>
  <c r="BI303"/>
  <c r="BH303"/>
  <c r="BG303"/>
  <c r="BF303"/>
  <c r="T303"/>
  <c r="R303"/>
  <c r="P303"/>
  <c r="BI294"/>
  <c r="BH294"/>
  <c r="BG294"/>
  <c r="BF294"/>
  <c r="T294"/>
  <c r="R294"/>
  <c r="P294"/>
  <c r="BI285"/>
  <c r="BH285"/>
  <c r="BG285"/>
  <c r="BF285"/>
  <c r="T285"/>
  <c r="R285"/>
  <c r="P285"/>
  <c r="BI276"/>
  <c r="BH276"/>
  <c r="BG276"/>
  <c r="BF276"/>
  <c r="T276"/>
  <c r="R276"/>
  <c r="P276"/>
  <c r="BI269"/>
  <c r="BH269"/>
  <c r="BG269"/>
  <c r="BF269"/>
  <c r="T269"/>
  <c r="R269"/>
  <c r="P269"/>
  <c r="BI264"/>
  <c r="BH264"/>
  <c r="BG264"/>
  <c r="BF264"/>
  <c r="T264"/>
  <c r="R264"/>
  <c r="P264"/>
  <c r="BI258"/>
  <c r="BH258"/>
  <c r="BG258"/>
  <c r="BF258"/>
  <c r="T258"/>
  <c r="R258"/>
  <c r="P258"/>
  <c r="BI248"/>
  <c r="BH248"/>
  <c r="BG248"/>
  <c r="BF248"/>
  <c r="T248"/>
  <c r="R248"/>
  <c r="P248"/>
  <c r="BI238"/>
  <c r="BH238"/>
  <c r="BG238"/>
  <c r="BF238"/>
  <c r="T238"/>
  <c r="R238"/>
  <c r="P238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19"/>
  <c r="BH219"/>
  <c r="BG219"/>
  <c r="BF219"/>
  <c r="T219"/>
  <c r="R219"/>
  <c r="P219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197"/>
  <c r="BH197"/>
  <c r="BG197"/>
  <c r="BF197"/>
  <c r="T197"/>
  <c r="R197"/>
  <c r="P197"/>
  <c r="BI188"/>
  <c r="BH188"/>
  <c r="BG188"/>
  <c r="BF188"/>
  <c r="T188"/>
  <c r="R188"/>
  <c r="P188"/>
  <c r="BI185"/>
  <c r="BH185"/>
  <c r="BG185"/>
  <c r="BF185"/>
  <c r="T185"/>
  <c r="R185"/>
  <c r="P185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6"/>
  <c r="BH166"/>
  <c r="BG166"/>
  <c r="BF166"/>
  <c r="T166"/>
  <c r="R166"/>
  <c r="P166"/>
  <c r="BI159"/>
  <c r="BH159"/>
  <c r="BG159"/>
  <c r="BF159"/>
  <c r="T159"/>
  <c r="R159"/>
  <c r="P159"/>
  <c r="BI146"/>
  <c r="BH146"/>
  <c r="BG146"/>
  <c r="BF146"/>
  <c r="T146"/>
  <c r="R146"/>
  <c r="P146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F85"/>
  <c r="E83"/>
  <c r="F52"/>
  <c r="E50"/>
  <c r="J24"/>
  <c r="E24"/>
  <c r="J88"/>
  <c r="J23"/>
  <c r="J21"/>
  <c r="E21"/>
  <c r="J54"/>
  <c r="J20"/>
  <c r="J18"/>
  <c r="E18"/>
  <c r="F88"/>
  <c r="J17"/>
  <c r="J15"/>
  <c r="E15"/>
  <c r="F87"/>
  <c r="J14"/>
  <c r="J12"/>
  <c r="J52"/>
  <c r="E7"/>
  <c r="E81"/>
  <c i="1" r="L50"/>
  <c r="AM50"/>
  <c r="AM49"/>
  <c r="L49"/>
  <c r="AM47"/>
  <c r="L47"/>
  <c r="L45"/>
  <c r="L44"/>
  <c i="2" r="J306"/>
  <c r="BK112"/>
  <c r="BK174"/>
  <c r="J102"/>
  <c r="BK206"/>
  <c r="BK135"/>
  <c r="BK115"/>
  <c i="3" r="J203"/>
  <c r="BK177"/>
  <c r="J187"/>
  <c r="BK226"/>
  <c r="BK187"/>
  <c r="BK202"/>
  <c r="BK114"/>
  <c i="4" r="J151"/>
  <c r="J129"/>
  <c r="J167"/>
  <c r="BK129"/>
  <c r="J136"/>
  <c i="2" r="J365"/>
  <c r="J258"/>
  <c r="BK382"/>
  <c r="BK209"/>
  <c r="J125"/>
  <c r="J219"/>
  <c r="J248"/>
  <c r="J146"/>
  <c i="3" r="J225"/>
  <c r="BK148"/>
  <c r="J202"/>
  <c r="BK158"/>
  <c r="BK98"/>
  <c r="BK208"/>
  <c r="J182"/>
  <c r="BK182"/>
  <c r="BK106"/>
  <c i="4" r="BK182"/>
  <c r="BK136"/>
  <c r="BK92"/>
  <c r="BK167"/>
  <c r="J122"/>
  <c r="J107"/>
  <c r="BK175"/>
  <c r="J148"/>
  <c r="J92"/>
  <c r="J95"/>
  <c i="2" r="J316"/>
  <c r="BK125"/>
  <c r="J343"/>
  <c r="J179"/>
  <c r="BK360"/>
  <c r="BK181"/>
  <c r="BK232"/>
  <c r="J112"/>
  <c r="BK353"/>
  <c r="BK141"/>
  <c r="BK337"/>
  <c r="J238"/>
  <c r="BK94"/>
  <c r="J321"/>
  <c r="J94"/>
  <c r="BK109"/>
  <c r="J401"/>
  <c r="J230"/>
  <c i="1" r="AS54"/>
  <c i="2" r="BK264"/>
  <c r="J197"/>
  <c r="BK159"/>
  <c i="3" r="J220"/>
  <c r="J188"/>
  <c r="J222"/>
  <c r="BK212"/>
  <c r="BK215"/>
  <c r="BK116"/>
  <c r="J153"/>
  <c i="4" r="J158"/>
  <c r="J119"/>
  <c r="BK158"/>
  <c r="BK110"/>
  <c r="J133"/>
  <c i="2" r="BK345"/>
  <c r="J115"/>
  <c r="BK321"/>
  <c r="J181"/>
  <c r="BK328"/>
  <c r="BK179"/>
  <c r="J206"/>
  <c r="BK96"/>
  <c i="3" r="J212"/>
  <c r="J201"/>
  <c r="J95"/>
  <c r="J174"/>
  <c r="BK128"/>
  <c r="BK90"/>
  <c r="BK203"/>
  <c r="J158"/>
  <c r="BK174"/>
  <c i="4" r="J175"/>
  <c r="J145"/>
  <c r="J110"/>
  <c r="BK172"/>
  <c r="BK125"/>
  <c r="J182"/>
  <c r="BK160"/>
  <c r="J113"/>
  <c r="J132"/>
  <c i="2" r="J337"/>
  <c r="J171"/>
  <c r="BK369"/>
  <c r="BK248"/>
  <c r="J141"/>
  <c r="BK316"/>
  <c r="J285"/>
  <c r="J188"/>
  <c r="J232"/>
  <c r="J345"/>
  <c r="BK188"/>
  <c r="J363"/>
  <c r="BK106"/>
  <c r="BK258"/>
  <c r="BK347"/>
  <c r="BK146"/>
  <c r="BK219"/>
  <c r="BK127"/>
  <c r="BK323"/>
  <c r="J234"/>
  <c r="BK129"/>
  <c i="3" r="J208"/>
  <c r="J114"/>
  <c r="J215"/>
  <c r="J169"/>
  <c r="J205"/>
  <c r="J180"/>
  <c r="J98"/>
  <c i="4" r="BK139"/>
  <c r="BK95"/>
  <c r="BK151"/>
  <c r="BK102"/>
  <c r="BK122"/>
  <c i="2" r="BK303"/>
  <c r="BK102"/>
  <c r="BK269"/>
  <c r="J135"/>
  <c r="J353"/>
  <c r="J269"/>
  <c r="BK166"/>
  <c i="3" r="J217"/>
  <c r="BK180"/>
  <c r="BK220"/>
  <c r="BK197"/>
  <c r="J123"/>
  <c r="BK222"/>
  <c r="BK191"/>
  <c r="BK153"/>
  <c r="BK123"/>
  <c r="BK95"/>
  <c i="4" r="J160"/>
  <c r="J125"/>
  <c r="BK177"/>
  <c r="BK148"/>
  <c r="BK113"/>
  <c r="J177"/>
  <c r="J154"/>
  <c r="BK107"/>
  <c r="J102"/>
  <c i="2" r="J360"/>
  <c r="BK234"/>
  <c r="J386"/>
  <c r="J303"/>
  <c r="J382"/>
  <c r="BK343"/>
  <c r="BK104"/>
  <c r="BK238"/>
  <c r="BK98"/>
  <c r="BK211"/>
  <c r="J109"/>
  <c r="BK306"/>
  <c r="J104"/>
  <c r="J138"/>
  <c r="J276"/>
  <c r="J127"/>
  <c r="J328"/>
  <c r="J209"/>
  <c r="BK185"/>
  <c r="BK138"/>
  <c r="J96"/>
  <c r="J166"/>
  <c r="J98"/>
  <c r="BK177"/>
  <c r="J100"/>
  <c i="3" r="J191"/>
  <c r="BK217"/>
  <c r="J116"/>
  <c r="J197"/>
  <c r="BK169"/>
  <c r="J177"/>
  <c i="4" r="J172"/>
  <c r="BK133"/>
  <c r="BK99"/>
  <c r="BK132"/>
  <c r="BK145"/>
  <c r="J99"/>
  <c i="2" r="J323"/>
  <c r="J174"/>
  <c r="BK365"/>
  <c r="J159"/>
  <c r="BK285"/>
  <c r="BK294"/>
  <c r="J185"/>
  <c i="3" r="J226"/>
  <c r="BK205"/>
  <c r="J128"/>
  <c r="BK201"/>
  <c r="J148"/>
  <c r="BK225"/>
  <c r="BK188"/>
  <c r="J106"/>
  <c r="J90"/>
  <c i="4" r="BK154"/>
  <c r="BK130"/>
  <c r="J181"/>
  <c r="J162"/>
  <c r="BK119"/>
  <c r="BK181"/>
  <c r="BK162"/>
  <c r="J130"/>
  <c r="J139"/>
  <c i="2" r="BK386"/>
  <c r="BK276"/>
  <c r="J106"/>
  <c r="BK363"/>
  <c r="BK197"/>
  <c r="J129"/>
  <c r="BK230"/>
  <c r="J264"/>
  <c r="BK171"/>
  <c r="J369"/>
  <c r="J177"/>
  <c r="BK401"/>
  <c r="J294"/>
  <c r="BK100"/>
  <c r="J347"/>
  <c r="J211"/>
  <c l="1" r="P385"/>
  <c r="R385"/>
  <c r="BK93"/>
  <c r="J93"/>
  <c r="J61"/>
  <c r="BK184"/>
  <c r="J184"/>
  <c r="J62"/>
  <c r="P208"/>
  <c r="R229"/>
  <c r="R237"/>
  <c r="T275"/>
  <c r="P342"/>
  <c r="P362"/>
  <c r="P368"/>
  <c r="P367"/>
  <c i="3" r="P89"/>
  <c r="P88"/>
  <c r="P200"/>
  <c r="T211"/>
  <c r="T224"/>
  <c i="4" r="BK91"/>
  <c r="P91"/>
  <c r="R91"/>
  <c r="T91"/>
  <c r="BK118"/>
  <c r="J118"/>
  <c r="J62"/>
  <c r="P118"/>
  <c r="R118"/>
  <c r="T118"/>
  <c r="BK128"/>
  <c r="J128"/>
  <c r="J63"/>
  <c r="P128"/>
  <c r="R128"/>
  <c r="T128"/>
  <c r="BK135"/>
  <c r="J135"/>
  <c r="J64"/>
  <c r="P135"/>
  <c r="R135"/>
  <c r="T135"/>
  <c r="BK144"/>
  <c r="J144"/>
  <c r="J65"/>
  <c r="P144"/>
  <c r="R144"/>
  <c r="T144"/>
  <c r="BK157"/>
  <c r="J157"/>
  <c r="J66"/>
  <c r="P157"/>
  <c r="R157"/>
  <c r="T157"/>
  <c r="BK174"/>
  <c r="J174"/>
  <c r="J67"/>
  <c r="P174"/>
  <c r="R174"/>
  <c r="T174"/>
  <c r="BK180"/>
  <c r="J180"/>
  <c r="J69"/>
  <c i="2" r="P93"/>
  <c r="P184"/>
  <c r="T208"/>
  <c r="T229"/>
  <c r="T237"/>
  <c r="BK275"/>
  <c r="J275"/>
  <c r="J66"/>
  <c r="BK342"/>
  <c r="J342"/>
  <c r="J67"/>
  <c r="R362"/>
  <c r="BK368"/>
  <c r="J368"/>
  <c r="J70"/>
  <c i="3" r="T89"/>
  <c r="R200"/>
  <c r="R211"/>
  <c r="R224"/>
  <c i="4" r="P180"/>
  <c r="P179"/>
  <c i="2" r="T93"/>
  <c r="R184"/>
  <c r="BK208"/>
  <c r="J208"/>
  <c r="J63"/>
  <c r="BK229"/>
  <c r="J229"/>
  <c r="J64"/>
  <c r="BK237"/>
  <c r="J237"/>
  <c r="J65"/>
  <c r="P275"/>
  <c r="R342"/>
  <c r="T362"/>
  <c r="T368"/>
  <c r="T367"/>
  <c i="3" r="R89"/>
  <c r="R88"/>
  <c r="T200"/>
  <c r="P211"/>
  <c r="P210"/>
  <c r="P224"/>
  <c i="4" r="R180"/>
  <c r="R179"/>
  <c i="2" r="R93"/>
  <c r="T184"/>
  <c r="R208"/>
  <c r="P229"/>
  <c r="P237"/>
  <c r="R275"/>
  <c r="T342"/>
  <c r="BK362"/>
  <c r="J362"/>
  <c r="J68"/>
  <c r="R368"/>
  <c r="R367"/>
  <c i="3" r="BK89"/>
  <c r="J89"/>
  <c r="J61"/>
  <c r="BK200"/>
  <c r="J200"/>
  <c r="J63"/>
  <c r="BK211"/>
  <c r="J211"/>
  <c r="J66"/>
  <c r="BK224"/>
  <c r="J224"/>
  <c r="J67"/>
  <c i="4" r="T180"/>
  <c r="T179"/>
  <c i="3" r="BK207"/>
  <c r="J207"/>
  <c r="J64"/>
  <c i="2" r="BK385"/>
  <c r="J385"/>
  <c r="J71"/>
  <c i="3" r="BK196"/>
  <c r="J196"/>
  <c r="J62"/>
  <c i="4" r="J52"/>
  <c r="J54"/>
  <c r="BE107"/>
  <c r="BE110"/>
  <c r="BE113"/>
  <c r="BE125"/>
  <c r="BE129"/>
  <c r="BE139"/>
  <c r="BE148"/>
  <c r="E79"/>
  <c r="F86"/>
  <c r="BE95"/>
  <c r="BE119"/>
  <c r="BE122"/>
  <c r="BE136"/>
  <c r="BE154"/>
  <c r="BE172"/>
  <c r="BE177"/>
  <c r="BE182"/>
  <c r="F54"/>
  <c r="J55"/>
  <c r="BE92"/>
  <c r="BE130"/>
  <c r="BE133"/>
  <c r="BE151"/>
  <c r="BE158"/>
  <c r="BE160"/>
  <c r="BE175"/>
  <c r="BE99"/>
  <c r="BE102"/>
  <c r="BE132"/>
  <c r="BE145"/>
  <c r="BE162"/>
  <c r="BE167"/>
  <c r="BE181"/>
  <c i="3" r="E48"/>
  <c r="F83"/>
  <c r="BE128"/>
  <c r="BE148"/>
  <c r="BE169"/>
  <c r="BE187"/>
  <c r="BE188"/>
  <c r="BE191"/>
  <c r="BE201"/>
  <c r="BE203"/>
  <c r="BE212"/>
  <c r="J55"/>
  <c r="BE90"/>
  <c r="BE98"/>
  <c r="BE123"/>
  <c r="BE174"/>
  <c r="BE220"/>
  <c r="F55"/>
  <c r="J81"/>
  <c r="BE95"/>
  <c r="BE106"/>
  <c r="BE177"/>
  <c r="BE180"/>
  <c r="BE182"/>
  <c r="BE205"/>
  <c r="BE215"/>
  <c r="BE217"/>
  <c r="J54"/>
  <c r="BE114"/>
  <c r="BE116"/>
  <c r="BE153"/>
  <c r="BE158"/>
  <c r="BE197"/>
  <c r="BE202"/>
  <c r="BE208"/>
  <c r="BE222"/>
  <c r="BE225"/>
  <c r="BE226"/>
  <c i="2" r="F55"/>
  <c r="J87"/>
  <c r="BE102"/>
  <c r="BE135"/>
  <c r="BE138"/>
  <c r="BE179"/>
  <c r="BE219"/>
  <c r="BE303"/>
  <c r="F54"/>
  <c r="BE94"/>
  <c r="BE100"/>
  <c r="BE109"/>
  <c r="BE125"/>
  <c r="BE141"/>
  <c r="BE174"/>
  <c r="BE177"/>
  <c r="BE185"/>
  <c r="BE209"/>
  <c r="BE232"/>
  <c r="BE234"/>
  <c r="BE248"/>
  <c r="BE258"/>
  <c r="BE269"/>
  <c r="BE276"/>
  <c r="BE294"/>
  <c r="BE323"/>
  <c r="BE337"/>
  <c r="BE382"/>
  <c r="BE386"/>
  <c r="E48"/>
  <c r="J85"/>
  <c r="BE106"/>
  <c r="BE112"/>
  <c r="BE146"/>
  <c r="BE171"/>
  <c r="BE230"/>
  <c r="BE306"/>
  <c r="BE328"/>
  <c r="BE353"/>
  <c r="BE360"/>
  <c r="BE369"/>
  <c r="J55"/>
  <c r="BE96"/>
  <c r="BE98"/>
  <c r="BE104"/>
  <c r="BE115"/>
  <c r="BE127"/>
  <c r="BE129"/>
  <c r="BE159"/>
  <c r="BE166"/>
  <c r="BE181"/>
  <c r="BE188"/>
  <c r="BE197"/>
  <c r="BE206"/>
  <c r="BE211"/>
  <c r="BE238"/>
  <c r="BE264"/>
  <c r="BE285"/>
  <c r="BE316"/>
  <c r="BE321"/>
  <c r="BE343"/>
  <c r="BE345"/>
  <c r="BE347"/>
  <c r="BE363"/>
  <c r="BE365"/>
  <c r="BE401"/>
  <c i="4" r="F36"/>
  <c i="1" r="BC57"/>
  <c i="4" r="F37"/>
  <c i="1" r="BD57"/>
  <c i="3" r="F34"/>
  <c i="1" r="BA56"/>
  <c i="4" r="J34"/>
  <c i="1" r="AW57"/>
  <c i="4" r="F34"/>
  <c i="1" r="BA57"/>
  <c i="2" r="F34"/>
  <c i="1" r="BA55"/>
  <c i="3" r="F36"/>
  <c i="1" r="BC56"/>
  <c i="2" r="F36"/>
  <c i="1" r="BC55"/>
  <c i="3" r="F37"/>
  <c i="1" r="BD56"/>
  <c i="2" r="F35"/>
  <c i="1" r="BB55"/>
  <c i="4" r="F35"/>
  <c i="1" r="BB57"/>
  <c i="3" r="F35"/>
  <c i="1" r="BB56"/>
  <c i="2" r="J34"/>
  <c i="1" r="AW55"/>
  <c i="3" r="J34"/>
  <c i="1" r="AW56"/>
  <c i="2" r="F37"/>
  <c i="1" r="BD55"/>
  <c i="3" l="1" r="T88"/>
  <c r="P87"/>
  <c i="1" r="AU56"/>
  <c i="2" r="R92"/>
  <c r="R91"/>
  <c i="3" r="R210"/>
  <c i="2" r="P92"/>
  <c r="P91"/>
  <c i="1" r="AU55"/>
  <c i="4" r="R90"/>
  <c r="R89"/>
  <c r="BK90"/>
  <c r="J90"/>
  <c r="J60"/>
  <c i="3" r="T210"/>
  <c r="R87"/>
  <c i="2" r="T92"/>
  <c r="T91"/>
  <c i="4" r="T90"/>
  <c r="T89"/>
  <c r="P90"/>
  <c r="P89"/>
  <c i="1" r="AU57"/>
  <c i="2" r="BK367"/>
  <c r="J367"/>
  <c r="J69"/>
  <c i="3" r="BK210"/>
  <c r="J210"/>
  <c r="J65"/>
  <c i="4" r="J91"/>
  <c r="J61"/>
  <c r="BK179"/>
  <c r="J179"/>
  <c r="J68"/>
  <c i="3" r="BK88"/>
  <c r="BK87"/>
  <c r="J87"/>
  <c i="2" r="BK92"/>
  <c r="J92"/>
  <c r="J60"/>
  <c r="J33"/>
  <c i="1" r="AV55"/>
  <c r="AT55"/>
  <c i="3" r="J30"/>
  <c i="1" r="AG56"/>
  <c i="4" r="F33"/>
  <c i="1" r="AZ57"/>
  <c i="3" r="J33"/>
  <c i="1" r="AV56"/>
  <c r="AT56"/>
  <c r="AN56"/>
  <c i="4" r="J33"/>
  <c i="1" r="AV57"/>
  <c r="AT57"/>
  <c i="2" r="F33"/>
  <c i="1" r="AZ55"/>
  <c i="3" r="F33"/>
  <c i="1" r="AZ56"/>
  <c r="BD54"/>
  <c r="W33"/>
  <c r="BC54"/>
  <c r="W32"/>
  <c r="BB54"/>
  <c r="AX54"/>
  <c r="BA54"/>
  <c r="W30"/>
  <c i="3" l="1" r="T87"/>
  <c i="4" r="BK89"/>
  <c r="J89"/>
  <c i="3" r="J88"/>
  <c r="J60"/>
  <c r="J59"/>
  <c i="2" r="BK91"/>
  <c r="J91"/>
  <c r="J59"/>
  <c i="3" r="J39"/>
  <c i="1" r="AW54"/>
  <c r="AK30"/>
  <c r="W31"/>
  <c i="4" r="J30"/>
  <c i="1" r="AG57"/>
  <c r="AZ54"/>
  <c r="AV54"/>
  <c r="AK29"/>
  <c r="AU54"/>
  <c r="AY54"/>
  <c i="4" l="1" r="J39"/>
  <c r="J59"/>
  <c i="1" r="AN57"/>
  <c r="AT54"/>
  <c i="2" r="J30"/>
  <c i="1" r="AG55"/>
  <c r="AG54"/>
  <c r="AK26"/>
  <c r="AK35"/>
  <c r="W29"/>
  <c i="2" l="1" r="J39"/>
  <c i="1" r="AN54"/>
  <c r="AN5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<sst xmlns="http://schemas.openxmlformats.org/spreadsheetml/2006/main">
  <si>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</si>
  <si>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</si>
  <si>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</si>
  <si>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</si>
  <si>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</si>
  <si>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{4b4b26fe-28ed-4cba-bb15-04a3deb25fc1}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</si>
  <si>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</si>
  <si>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</si>
  <si>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</si>
  <si>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</si>
  <si>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</si>
  <si>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</si>
  <si>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</si>
  <si>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</si>
  <si>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HS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</si>
  <si>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</si>
  <si>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</si>
  <si>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Opěrná zeď pod Hřbitovní správou</t>
  </si>
  <si>
    <t>KSO:</t>
  </si>
  <si>
    <t/>
  </si>
  <si>
    <t>CC-CZ:</t>
  </si>
  <si>
    <t>Místo:</t>
  </si>
  <si>
    <t>ulice Hřbitovní, Karlovy Vary</t>
  </si>
  <si>
    <t>Datum:</t>
  </si>
  <si>
    <t>12. 8. 2023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</si>
  <si>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</si>
  <si>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</si>
  <si>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</si>
  <si>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</si>
  <si>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</si>
  <si>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</si>
  <si>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</si>
  <si>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</si>
  <si>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</si>
  <si>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</si>
  <si>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</si>
  <si>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</si>
  <si>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</si>
  <si>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</si>
  <si>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</si>
  <si>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</si>
  <si>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</si>
  <si>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</si>
  <si>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</si>
  <si>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</si>
  <si>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</si>
  <si>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</si>
  <si>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</si>
  <si>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</si>
  <si>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</si>
  <si>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</si>
  <si>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</si>
  <si>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</si>
  <si>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</si>
  <si>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</si>
  <si>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</si>
  <si>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</si>
  <si>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</si>
  <si>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</si>
  <si>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</si>
  <si>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</si>
  <si>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</si>
  <si>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</si>
  <si>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</si>
  <si>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</si>
  <si>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</si>
  <si>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</si>
  <si>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</si>
  <si>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</si>
  <si>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</si>
  <si>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</si>
  <si>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</si>
  <si>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</si>
  <si>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</si>
  <si>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</si>
  <si>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Dvůr a opěrné zdi</t>
  </si>
  <si>
    <t>STA</t>
  </si>
  <si>
    <t>1</t>
  </si>
  <si>
    <t>{6b276908-c9e8-48b5-a6ed-92969de2d703}</t>
  </si>
  <si>
    <t>2</t>
  </si>
  <si>
    <t>IO 01</t>
  </si>
  <si>
    <t>Odvedení dešťové vody</t>
  </si>
  <si>
    <t>ING</t>
  </si>
  <si>
    <t>{610ea8e8-c091-4eff-8cfd-d8b8e54d1d9c}</t>
  </si>
  <si>
    <t>SO 02</t>
  </si>
  <si>
    <t>Opěrná zeď se zábradlím</t>
  </si>
  <si>
    <t>{14a37bc5-7a5d-4585-b96e-4f056882ba07}</t>
  </si>
  <si>
    <t>KRYCÍ LIST SOUPISU PRACÍ</t>
  </si>
  <si>
    <t>Objekt:</t>
  </si>
  <si>
    <t>SO 01 - Dvůr a opěrné zdi</t>
  </si>
  <si>
    <t>ulice hřbitovní, Karlovy Vary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</si>
  <si>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</si>
  <si>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</si>
  <si>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</si>
  <si>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</si>
  <si>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</si>
  <si>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</si>
  <si>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</si>
  <si>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</si>
  <si>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</si>
  <si>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</si>
  <si>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</si>
  <si>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</si>
  <si>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</si>
  <si>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</si>
  <si>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</si>
  <si>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</si>
  <si>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</si>
  <si>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</si>
  <si>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</si>
  <si>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</si>
  <si>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</si>
  <si>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</si>
  <si>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</si>
  <si>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</si>
  <si>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</si>
  <si>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</si>
  <si>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</si>
  <si>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</si>
  <si>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</si>
  <si>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</si>
  <si>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</si>
  <si>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</si>
  <si>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</si>
  <si>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47</t>
  </si>
  <si>
    <t>K</t>
  </si>
  <si>
    <t>112151014</t>
  </si>
  <si>
    <t>Pokácení stromu volné v celku s odřezáním kmene a s odvětvením průměru kmene přes 400 do 500 mm</t>
  </si>
  <si>
    <t>kus</t>
  </si>
  <si>
    <t>CS ÚRS 2023 01</t>
  </si>
  <si>
    <t>4</t>
  </si>
  <si>
    <t>-1419097769</t>
  </si>
  <si>
    <t>Online PSC</t>
  </si>
  <si>
    <t>https://podminky.urs.cz/item/CS_URS_2023_01/112151014</t>
  </si>
  <si>
    <t>48</t>
  </si>
  <si>
    <t>112151015</t>
  </si>
  <si>
    <t>Pokácení stromu volné v celku s odřezáním kmene a s odvětvením průměru kmene přes 500 do 600 mm</t>
  </si>
  <si>
    <t>-2145544948</t>
  </si>
  <si>
    <t>https://podminky.urs.cz/item/CS_URS_2023_01/112151015</t>
  </si>
  <si>
    <t>49</t>
  </si>
  <si>
    <t>112151016</t>
  </si>
  <si>
    <t>Pokácení stromu volné v celku s odřezáním kmene a s odvětvením průměru kmene přes 600 do 700 mm</t>
  </si>
  <si>
    <t>1682975303</t>
  </si>
  <si>
    <t>https://podminky.urs.cz/item/CS_URS_2023_01/112151016</t>
  </si>
  <si>
    <t>50</t>
  </si>
  <si>
    <t>112201114</t>
  </si>
  <si>
    <t>Odstranění pařezu v rovině nebo na svahu do 1:5 o průměru pařezu na řezné ploše přes 400 do 500 mm</t>
  </si>
  <si>
    <t>-972852573</t>
  </si>
  <si>
    <t>https://podminky.urs.cz/item/CS_URS_2023_01/112201114</t>
  </si>
  <si>
    <t>51</t>
  </si>
  <si>
    <t>112201115</t>
  </si>
  <si>
    <t>Odstranění pařezu v rovině nebo na svahu do 1:5 o průměru pařezu na řezné ploše přes 500 do 600 mm</t>
  </si>
  <si>
    <t>-1932448530</t>
  </si>
  <si>
    <t>https://podminky.urs.cz/item/CS_URS_2023_01/112201115</t>
  </si>
  <si>
    <t>52</t>
  </si>
  <si>
    <t>112201116</t>
  </si>
  <si>
    <t>Odstranění pařezu v rovině nebo na svahu do 1:5 o průměru pařezu na řezné ploše přes 600 do 700 mm</t>
  </si>
  <si>
    <t>2059901042</t>
  </si>
  <si>
    <t>https://podminky.urs.cz/item/CS_URS_2023_01/112201116</t>
  </si>
  <si>
    <t>113106161</t>
  </si>
  <si>
    <t>Rozebrání dlažeb vozovek a ploch s přemístěním hmot na skládku na vzdálenost do 3 m nebo s naložením na dopravní prostředek, s jakoukoliv výplní spár ručně z drobných kostek nebo odseků s ložem z kameniva</t>
  </si>
  <si>
    <t>m2</t>
  </si>
  <si>
    <t>-99271697</t>
  </si>
  <si>
    <t>https://podminky.urs.cz/item/CS_URS_2023_01/113106161</t>
  </si>
  <si>
    <t>VV</t>
  </si>
  <si>
    <t>418,9 "dle situace plocha dvoru</t>
  </si>
  <si>
    <t>True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</si>
  <si>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</si>
  <si>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</si>
  <si>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1991215139</t>
  </si>
  <si>
    <t>https://podminky.urs.cz/item/CS_URS_2023_01/113107222</t>
  </si>
  <si>
    <t>418,9 "dle situace plocha dvoru - dlažby</t>
  </si>
  <si>
    <t>36</t>
  </si>
  <si>
    <t>121151103</t>
  </si>
  <si>
    <t>Sejmutí ornice strojně při souvislé ploše do 100 m2, tl. vrstvy do 200 mm</t>
  </si>
  <si>
    <t>-83211654</t>
  </si>
  <si>
    <t>https://podminky.urs.cz/item/CS_URS_2023_01/121151103</t>
  </si>
  <si>
    <t>(8,0+29,2)*1,5</t>
  </si>
  <si>
    <t>3</t>
  </si>
  <si>
    <t>122452203</t>
  </si>
  <si>
    <t>Odkopávky a prokopávky nezapažené pro silnice a dálnice strojně v hornině třídy těžitelnosti II do 100 m3</t>
  </si>
  <si>
    <t>m3</t>
  </si>
  <si>
    <t>1307491115</t>
  </si>
  <si>
    <t>https://podminky.urs.cz/item/CS_URS_2023_01/122452203</t>
  </si>
  <si>
    <t>418,9*0,2" plocha původní dlažby dvoru</t>
  </si>
  <si>
    <t>((1,1+2,8)/2*3,3+(2,1+2,7)/2*1,1)*4,165" řez 1-1</t>
  </si>
  <si>
    <t>((1,1+2,9)/2*3,2+(2,1+2,8)/2*1,35)*6,35" řez 1a-1a</t>
  </si>
  <si>
    <t>((1,1+2,6)/2*2,75+(2,1+2,7)/2*1,2)*5,65" řez 2a-2a</t>
  </si>
  <si>
    <t>((1,1+2,7)/2*2,8+(2,1+2,8)/2*1,4)*5,65" řez 2b-2b</t>
  </si>
  <si>
    <t>((1,1+2,5)/2*2,55+1,3*1,1+(0,8+1,5)/2*1,55)*5,7" řez 2c-2c</t>
  </si>
  <si>
    <t>((1,1+2,5)/2*2,25+0,8*1,1+(0,8+1,5)/2*1,6)*5,345" řez 3-3</t>
  </si>
  <si>
    <t>Součet</t>
  </si>
  <si>
    <t>53</t>
  </si>
  <si>
    <t>162201422</t>
  </si>
  <si>
    <t>Vodorovné přemístění větví, kmenů nebo pařezů s naložením, složením a dopravou do 1000 m pařezů kmenů, průměru přes 300 do 500 mm</t>
  </si>
  <si>
    <t>-965342814</t>
  </si>
  <si>
    <t>https://podminky.urs.cz/item/CS_URS_2023_01/162201422</t>
  </si>
  <si>
    <t>54</t>
  </si>
  <si>
    <t>162201423</t>
  </si>
  <si>
    <t>Vodorovné přemístění větví, kmenů nebo pařezů s naložením, složením a dopravou do 1000 m pařezů kmenů, průměru přes 500 do 700 mm</t>
  </si>
  <si>
    <t>1895706630</t>
  </si>
  <si>
    <t>https://podminky.urs.cz/item/CS_URS_2023_01/162201423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</si>
  <si>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</si>
  <si>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</si>
  <si>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-901779676</t>
  </si>
  <si>
    <t>https://podminky.urs.cz/item/CS_URS_2023_01/162251102</t>
  </si>
  <si>
    <t>418,9*0,1*2" rozebraná dlažba tam a zpět</t>
  </si>
  <si>
    <t>(358,334-65,649-83,78)*2" výkop pro opěrku- beton základu - z výkopu zpět do zásypu - z výpočtu plocha pod dlažbou započítaná viz výše</t>
  </si>
  <si>
    <t xml:space="preserve">(8,0+29,2)*1,5*0,2*2" sejmutí ornice  a její vrácení</t>
  </si>
  <si>
    <t>55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</si>
  <si>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</si>
  <si>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</si>
  <si>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-1189193121</t>
  </si>
  <si>
    <t>https://podminky.urs.cz/item/CS_URS_2023_01/162301972</t>
  </si>
  <si>
    <t>2*6</t>
  </si>
  <si>
    <t>56</t>
  </si>
  <si>
    <t>162301973</t>
  </si>
  <si>
    <t>Vodorovné přemístění větví, kmenů nebo pařezů s naložením, složením a dopravou Příplatek k cenám za každých dalších i započatých 1000 m přes 1000 m pařezů kmenů, průměru přes 500 do 700 mm</t>
  </si>
  <si>
    <t>-2043221422</t>
  </si>
  <si>
    <t>https://podminky.urs.cz/item/CS_URS_2023_01/162301973</t>
  </si>
  <si>
    <t>5*6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</si>
  <si>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</si>
  <si>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</si>
  <si>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</si>
  <si>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44244222</t>
  </si>
  <si>
    <t>https://podminky.urs.cz/item/CS_URS_2023_01/162751117</t>
  </si>
  <si>
    <t>418,9*0,2*2" původní lože dlažby + rostlý terén pod dlažbou</t>
  </si>
  <si>
    <t>65,649" zemina, kde bude nový bet. základ se do výkopu na zásyp nevrátí</t>
  </si>
  <si>
    <t>7</t>
  </si>
  <si>
    <t>167151112</t>
  </si>
  <si>
    <t>Nakládání, skládání a překládání neulehlého výkopku nebo sypaniny strojně nakládání, množství přes 100 m3, z hornin třídy těžitelnosti II, skupiny 4 a 5</t>
  </si>
  <si>
    <t>-1725559093</t>
  </si>
  <si>
    <t>https://podminky.urs.cz/item/CS_URS_2023_01/167151112</t>
  </si>
  <si>
    <t>418,9*0,1*2" dlažba tam a sem</t>
  </si>
  <si>
    <t>418,9*0,2*2" lože dlažby a rostlý terén</t>
  </si>
  <si>
    <t xml:space="preserve">358,334-65,649-83,78" zásyp: výkop pro opěrku- beton základu - pod dlažbu </t>
  </si>
  <si>
    <t>8</t>
  </si>
  <si>
    <t>171201231</t>
  </si>
  <si>
    <t>Poplatek za uložení stavebního odpadu na recyklační skládce (skládkovné) zeminy a kamení zatříděného do Katalogu odpadů pod kódem 17 05 04</t>
  </si>
  <si>
    <t>t</t>
  </si>
  <si>
    <t>2077381533</t>
  </si>
  <si>
    <t>https://podminky.urs.cz/item/CS_URS_2023_01/171201231</t>
  </si>
  <si>
    <t>418,9*0,2*2*1,8" vrstvy pod původní dlažbou dvoru</t>
  </si>
  <si>
    <t>65,649*1,8" zemina, kde bude nový bet. základ se do výkopu na zásyp nevrátí</t>
  </si>
  <si>
    <t>134,048*0,1" předpoklad max 10% nejvíce poškozené původní dlažby</t>
  </si>
  <si>
    <t>181,95*0,1"předpoklad max 10% nejvíce poškozené původního materiálu z opěr stěny</t>
  </si>
  <si>
    <t>9</t>
  </si>
  <si>
    <t>171251201</t>
  </si>
  <si>
    <t>Uložení sypaniny na skládky nebo meziskládky bez hutnění s upravením uložené sypaniny do předepsaného tvaru</t>
  </si>
  <si>
    <t>131660520</t>
  </si>
  <si>
    <t>https://podminky.urs.cz/item/CS_URS_2023_01/171251201</t>
  </si>
  <si>
    <t>35</t>
  </si>
  <si>
    <t>174151101</t>
  </si>
  <si>
    <t>Zásyp sypaninou z jakékoliv horniny strojně s uložením výkopku ve vrstvách se zhutněním jam, šachet, rýh nebo kolem objektů v těchto vykopávkách</t>
  </si>
  <si>
    <t>-695536200</t>
  </si>
  <si>
    <t>https://podminky.urs.cz/item/CS_URS_2023_01/174151101</t>
  </si>
  <si>
    <t xml:space="preserve">358,334-65,649-83,78" výkop pro opěrku- beton základu - pod dlažbu </t>
  </si>
  <si>
    <t>38</t>
  </si>
  <si>
    <t>180404111</t>
  </si>
  <si>
    <t>Založení hřišťového trávníku výsevem na vrstvě ornice</t>
  </si>
  <si>
    <t>-666636247</t>
  </si>
  <si>
    <t>https://podminky.urs.cz/item/CS_URS_2023_01/180404111</t>
  </si>
  <si>
    <t>39</t>
  </si>
  <si>
    <t>M</t>
  </si>
  <si>
    <t>00572410</t>
  </si>
  <si>
    <t>osivo směs travní parková</t>
  </si>
  <si>
    <t>kg</t>
  </si>
  <si>
    <t>2138607279</t>
  </si>
  <si>
    <t>55,8*0,03 'Přepočtené koeficientem množství</t>
  </si>
  <si>
    <t>10</t>
  </si>
  <si>
    <t>181152302</t>
  </si>
  <si>
    <t>Úprava pláně na stavbách silnic a dálnic strojně v zářezech mimo skalních se zhutněním</t>
  </si>
  <si>
    <t>-709081294</t>
  </si>
  <si>
    <t>https://podminky.urs.cz/item/CS_URS_2023_01/181152302</t>
  </si>
  <si>
    <t>37</t>
  </si>
  <si>
    <t>181351003</t>
  </si>
  <si>
    <t>Rozprostření a urovnání ornice v rovině nebo ve svahu sklonu do 1:5 strojně při souvislé ploše do 100 m2, tl. vrstvy do 200 mm</t>
  </si>
  <si>
    <t>1802047286</t>
  </si>
  <si>
    <t>https://podminky.urs.cz/item/CS_URS_2023_01/181351003</t>
  </si>
  <si>
    <t>Zakládání</t>
  </si>
  <si>
    <t>11</t>
  </si>
  <si>
    <t>273313711</t>
  </si>
  <si>
    <t>Základy z betonu prostého desky z betonu kamenem neprokládaného tř. C 20/25</t>
  </si>
  <si>
    <t>-830361791</t>
  </si>
  <si>
    <t>https://podminky.urs.cz/item/CS_URS_2023_01/273313711</t>
  </si>
  <si>
    <t>418,9*0,1</t>
  </si>
  <si>
    <t>274313811</t>
  </si>
  <si>
    <t>Základy z betonu prostého pasy betonu kamenem neprokládaného tř. C 25/30</t>
  </si>
  <si>
    <t>-153801302</t>
  </si>
  <si>
    <t>https://podminky.urs.cz/item/CS_URS_2023_01/274313811</t>
  </si>
  <si>
    <t>2,0*1,1*4,165" řez 1-1</t>
  </si>
  <si>
    <t>2,0*1,1*6,35" řez 1a-1a</t>
  </si>
  <si>
    <t>2,0*1,1*5,65" řez 2a-2a</t>
  </si>
  <si>
    <t>2,0*1,1*5,65" řez 2b-2b</t>
  </si>
  <si>
    <t>1,5*1,1*5,7" řez 2c-2c</t>
  </si>
  <si>
    <t>1,3*1,1*5,77" řez 2c-2c</t>
  </si>
  <si>
    <t>22</t>
  </si>
  <si>
    <t>274351121</t>
  </si>
  <si>
    <t>Bednění základů pasů rovné zřízení</t>
  </si>
  <si>
    <t>-1571050870</t>
  </si>
  <si>
    <t>https://podminky.urs.cz/item/CS_URS_2023_01/274351121</t>
  </si>
  <si>
    <t>2*1,1*4,165" řez 1-1</t>
  </si>
  <si>
    <t>2*1,1*6,35" řez 1a-1a</t>
  </si>
  <si>
    <t>2*1,1*5,65" řez 2a-2a</t>
  </si>
  <si>
    <t>2*1,1*5,65" řez 2b-2b</t>
  </si>
  <si>
    <t>2*1,1*5,7" řez 2c-2c</t>
  </si>
  <si>
    <t>2*1,1*5,77" řez 2c-2c</t>
  </si>
  <si>
    <t>23</t>
  </si>
  <si>
    <t>274351122</t>
  </si>
  <si>
    <t>Bednění základů pasů rovné odstranění</t>
  </si>
  <si>
    <t>-868223586</t>
  </si>
  <si>
    <t>https://podminky.urs.cz/item/CS_URS_2023_01/274351122</t>
  </si>
  <si>
    <t>Svislé a kompletní konstrukce</t>
  </si>
  <si>
    <t>26</t>
  </si>
  <si>
    <t>311213001R</t>
  </si>
  <si>
    <t>Demontáž a zpětná montáž kamenných hlav oplocení, očištění, otryskání, dočasné uložení na staveništní skládce, repase do lepidla, vč. nahrazení poškozených původních dílů do 10%</t>
  </si>
  <si>
    <t>m</t>
  </si>
  <si>
    <t>-110825170</t>
  </si>
  <si>
    <t>7,575+4,165+34,895+2,52+0,55+4,015+1,28+3,375</t>
  </si>
  <si>
    <t>20</t>
  </si>
  <si>
    <t>311213223R</t>
  </si>
  <si>
    <t>Zdivo z pravidelných kamenů na maltu s výužitím původního materiálu v max míře, vč. dod 20% nového kamene za poškozené</t>
  </si>
  <si>
    <t>-1189069216</t>
  </si>
  <si>
    <t>(0,7*2,1+0,6*2,3)*4,165" řez 1-1</t>
  </si>
  <si>
    <t>(0,7*2,1+0,6*2,3)*6,35" řez 1a-1a</t>
  </si>
  <si>
    <t>(0,7*1,7+0,6*1,9)*5,65" řez 2a-2a</t>
  </si>
  <si>
    <t>(0,7*1,7+0,6*1,9)*5,65" řez 2b-2b</t>
  </si>
  <si>
    <t>(0,7*1,7+0,6*1,9)*5,7" řez 2c-2c</t>
  </si>
  <si>
    <t>(0,225*0,8+0,375*1,0)*5,77" řez 3-3</t>
  </si>
  <si>
    <t>25</t>
  </si>
  <si>
    <t>311231159</t>
  </si>
  <si>
    <t>Zdivo z cihel pálených nosné z cihel plných dl. 290 mm, pro režné neomítané zdivo P 40, na maltu MC-15</t>
  </si>
  <si>
    <t>-558765986</t>
  </si>
  <si>
    <t>https://podminky.urs.cz/item/CS_URS_2023_01/311231159</t>
  </si>
  <si>
    <t>7,575*0,45*2,0" řez a-a</t>
  </si>
  <si>
    <t>4,165*0,3*2,25" řez 1-1</t>
  </si>
  <si>
    <t>2*0,45*0,45*2,25+0,3*5,45*2,25" řez 1a-1a</t>
  </si>
  <si>
    <t>5,2*0,3*2,25+0,45*0,45*2,25" řez 2a-2a</t>
  </si>
  <si>
    <t>5,2*0,3*2,25+0,45*0,45*2,25" řez 2b-2b</t>
  </si>
  <si>
    <t>5,25*0,3*2,25+0,45*0,45*2,25" řez 2c-2c</t>
  </si>
  <si>
    <t>5,345*0,3*2,25" řez 3-3</t>
  </si>
  <si>
    <t>5</t>
  </si>
  <si>
    <t>Komunikace pozemní</t>
  </si>
  <si>
    <t>12</t>
  </si>
  <si>
    <t>564851111</t>
  </si>
  <si>
    <t>Podklad ze štěrkodrti ŠD s rozprostřením a zhutněním plochy přes 100 m2, po zhutnění tl. 150 mm</t>
  </si>
  <si>
    <t>-813517611</t>
  </si>
  <si>
    <t>https://podminky.urs.cz/item/CS_URS_2023_01/564851111</t>
  </si>
  <si>
    <t>13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</si>
  <si>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</si>
  <si>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</si>
  <si>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1341497067</t>
  </si>
  <si>
    <t>https://podminky.urs.cz/item/CS_URS_2023_01/591111111</t>
  </si>
  <si>
    <t>14</t>
  </si>
  <si>
    <t>58381008</t>
  </si>
  <si>
    <t>kostka štípaná dlažební žula velká 15/17</t>
  </si>
  <si>
    <t>313407523</t>
  </si>
  <si>
    <t>418,9*0,2" počítáno z vrácením původní dlažby, 20% materiálu v případě poškození původního</t>
  </si>
  <si>
    <t>83,78*1,01 'Přepočtené koeficientem množství</t>
  </si>
  <si>
    <t>Úpravy povrchů, podlahy a osazování výplní</t>
  </si>
  <si>
    <t>29</t>
  </si>
  <si>
    <t>622131121</t>
  </si>
  <si>
    <t>Podkladní a spojovací vrstva vnějších omítaných ploch penetrace nanášená ručně stěn</t>
  </si>
  <si>
    <t>-418878095</t>
  </si>
  <si>
    <t>https://podminky.urs.cz/item/CS_URS_2023_01/622131121</t>
  </si>
  <si>
    <t>2*7,575*2,0" řez a-a</t>
  </si>
  <si>
    <t>2*4,165*2,25" řez 1-1</t>
  </si>
  <si>
    <t>2*2*0,45*2,25+2*5,45*2,25" řez 1a-1a</t>
  </si>
  <si>
    <t>2*5,2*2,25+2*0,45*2,25" řez 2a-2a</t>
  </si>
  <si>
    <t>2*5,2*2,25+2*0,45*2,25" řez 2b-2b</t>
  </si>
  <si>
    <t>2*5,25*2,25+2*0,45*2,25" řez 2c-2c</t>
  </si>
  <si>
    <t>2*5,345*2,25" řez 3-3</t>
  </si>
  <si>
    <t>30</t>
  </si>
  <si>
    <t>622321141</t>
  </si>
  <si>
    <t>Omítka vápenocementová vnějších ploch nanášená ručně dvouvrstvá, tloušťky jádrové omítky do 15 mm a tloušťky štuku do 3 mm štuková stěn</t>
  </si>
  <si>
    <t>1474258932</t>
  </si>
  <si>
    <t>https://podminky.urs.cz/item/CS_URS_2023_01/622321141</t>
  </si>
  <si>
    <t>28</t>
  </si>
  <si>
    <t>622325107</t>
  </si>
  <si>
    <t>Oprava vápenocementové omítky vnějších ploch stupně členitosti 1 hladké stěn, v rozsahu opravované plochy přes 50 do 65%</t>
  </si>
  <si>
    <t>-529719339</t>
  </si>
  <si>
    <t>https://podminky.urs.cz/item/CS_URS_2023_01/622325107</t>
  </si>
  <si>
    <t>(6,205+9,1+0,05*4)*2,25" řez b-b</t>
  </si>
  <si>
    <t>(4,015+1,28+0,55+0,53+3,19+8,85+0,3+0,05)*2,25" řez c-c</t>
  </si>
  <si>
    <t>(2*3,375+0,3+0,05)*2,25" řez d-d</t>
  </si>
  <si>
    <t>18</t>
  </si>
  <si>
    <t>622631011</t>
  </si>
  <si>
    <t>Spárování vnějších ploch pohledového zdiva z tvárnic nebo kamene, spárovací maltou stěn</t>
  </si>
  <si>
    <t>694673693</t>
  </si>
  <si>
    <t>https://podminky.urs.cz/item/CS_URS_2023_01/622631011</t>
  </si>
  <si>
    <t>7,575*2,55" řez a-a</t>
  </si>
  <si>
    <t>(6,205+4,015+1,28+3,375)*0,4 " oprava kam zdiva pod původní cihel zdí řez b až d</t>
  </si>
  <si>
    <t>27</t>
  </si>
  <si>
    <t>629995101</t>
  </si>
  <si>
    <t>Očištění vnějších ploch tlakovou vodou omytím</t>
  </si>
  <si>
    <t>1714254028</t>
  </si>
  <si>
    <t>https://podminky.urs.cz/item/CS_URS_2023_01/629995101</t>
  </si>
  <si>
    <t>Ostatní konstrukce a práce, bourání</t>
  </si>
  <si>
    <t>57</t>
  </si>
  <si>
    <t>941111131</t>
  </si>
  <si>
    <t>Montáž lešení řadového trubkového lehkého pracovního s podlahami s provozním zatížením tř. 3 do 200 kg/m2 šířky tř. W12 od 1,2 do 1,5 m, výšky do 10 m</t>
  </si>
  <si>
    <t>-1224776023</t>
  </si>
  <si>
    <t>https://podminky.urs.cz/item/CS_URS_2023_01/941111131</t>
  </si>
  <si>
    <t>5,56*4,165" řez 1-1</t>
  </si>
  <si>
    <t>4,43*6,35" řez 1a-1a</t>
  </si>
  <si>
    <t>4,18*5,65" řez 2a-2a</t>
  </si>
  <si>
    <t>3,99*5,65" řez 2b-2b</t>
  </si>
  <si>
    <t>3,32*5,7" řez 2c-2c</t>
  </si>
  <si>
    <t>3,32*5,77" řez 2c-2c</t>
  </si>
  <si>
    <t>58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</si>
  <si>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</si>
  <si>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</si>
  <si>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-1061586340</t>
  </si>
  <si>
    <t>https://podminky.urs.cz/item/CS_URS_2023_01/941111231</t>
  </si>
  <si>
    <t>5,56*4,165*30" řez 1-1</t>
  </si>
  <si>
    <t>4,43*6,35*30" řez 1a-1a</t>
  </si>
  <si>
    <t>4,18*5,65*30" řez 2a-2a</t>
  </si>
  <si>
    <t>3,99*5,65*30" řez 2b-2b</t>
  </si>
  <si>
    <t>3,32*5,7*30" řez 2c-2c</t>
  </si>
  <si>
    <t>3,32*5,77*30" řez 2c-2c</t>
  </si>
  <si>
    <t>59</t>
  </si>
  <si>
    <t>941111831</t>
  </si>
  <si>
    <t>Demontáž lešení řadového trubkového lehkého pracovního s podlahami s provozním zatížením tř. 3 do 200 kg/m2 šířky tř. W12 od 1,2 do 1,5 m, výšky do 10 m</t>
  </si>
  <si>
    <t>1771580060</t>
  </si>
  <si>
    <t>https://podminky.urs.cz/item/CS_URS_2023_01/941111831</t>
  </si>
  <si>
    <t>60</t>
  </si>
  <si>
    <t>949101111</t>
  </si>
  <si>
    <t>Lešení pomocné pracovní pro objekty pozemních staveb pro zatížení do 150 kg/m2, o výšce lešeňové podlahy do 1,9 m</t>
  </si>
  <si>
    <t>1650633160</t>
  </si>
  <si>
    <t>https://podminky.urs.cz/item/CS_URS_2023_01/949101111</t>
  </si>
  <si>
    <t>0,5*(2*7,35+3,79+37,5+2*(4,015+1,28+3,375))</t>
  </si>
  <si>
    <t>24</t>
  </si>
  <si>
    <t>962032241</t>
  </si>
  <si>
    <t>Bourání zdiva nadzákladového z cihel nebo tvárnic z cihel pálených nebo vápenopískových, na maltu cementovou, objemu přes 1 m3</t>
  </si>
  <si>
    <t>631216286</t>
  </si>
  <si>
    <t>https://podminky.urs.cz/item/CS_URS_2023_01/962032241</t>
  </si>
  <si>
    <t>16</t>
  </si>
  <si>
    <t>978023251</t>
  </si>
  <si>
    <t>Vyškrabání cementové malty ze spár zdiva kamenného režného z lomového kamene</t>
  </si>
  <si>
    <t>-1042305682</t>
  </si>
  <si>
    <t>https://podminky.urs.cz/item/CS_URS_2023_01/978023251</t>
  </si>
  <si>
    <t>979071121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</si>
  <si>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</si>
  <si>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187767344</t>
  </si>
  <si>
    <t>https://podminky.urs.cz/item/CS_URS_2023_01/979071121</t>
  </si>
  <si>
    <t>19</t>
  </si>
  <si>
    <t>985211112</t>
  </si>
  <si>
    <t>Vyklínování uvolněných kamenů zdiva úlomky kamene, popřípadě cihel délky spáry na 1 m2 upravované plochy přes 6 do 12 m</t>
  </si>
  <si>
    <t>1015963700</t>
  </si>
  <si>
    <t>https://podminky.urs.cz/item/CS_URS_2023_01/985211112</t>
  </si>
  <si>
    <t>985221013</t>
  </si>
  <si>
    <t>Postupné rozebírání zdiva pro další použití kamenného, objemu přes 3 m3</t>
  </si>
  <si>
    <t>-177576691</t>
  </si>
  <si>
    <t>https://podminky.urs.cz/item/CS_URS_2023_01/985221013</t>
  </si>
  <si>
    <t>17</t>
  </si>
  <si>
    <t>985233121</t>
  </si>
  <si>
    <t>Úprava spár po spárování zdiva kamenného nebo cihelného délky spáry na 1 m2 upravované plochy přes 6 do 12 m uhlazením</t>
  </si>
  <si>
    <t>-1662000286</t>
  </si>
  <si>
    <t>https://podminky.urs.cz/item/CS_URS_2023_01/985233121</t>
  </si>
  <si>
    <t>997</t>
  </si>
  <si>
    <t>Přesun sutě</t>
  </si>
  <si>
    <t>42</t>
  </si>
  <si>
    <t>997013111</t>
  </si>
  <si>
    <t>Vnitrostaveništní doprava suti a vybouraných hmot vodorovně do 50 m svisle s použitím mechanizace pro budovy a haly výšky do 6 m</t>
  </si>
  <si>
    <t>-1493836982</t>
  </si>
  <si>
    <t>https://podminky.urs.cz/item/CS_URS_2023_01/997013111</t>
  </si>
  <si>
    <t>43</t>
  </si>
  <si>
    <t>997013219</t>
  </si>
  <si>
    <t>Vnitrostaveništní doprava suti a vybouraných hmot vodorovně do 50 m Příplatek k cenám -3111 až -3217 za zvětšenou vodorovnou dopravu přes vymezenou dopravní vzdálenost za každých dalších i započatých 10 m</t>
  </si>
  <si>
    <t>-334606707</t>
  </si>
  <si>
    <t>https://podminky.urs.cz/item/CS_URS_2023_01/997013219</t>
  </si>
  <si>
    <t>44</t>
  </si>
  <si>
    <t>997013501</t>
  </si>
  <si>
    <t>Odvoz suti a vybouraných hmot na skládku nebo meziskládku se složením, na vzdálenost do 1 km</t>
  </si>
  <si>
    <t>-931820490</t>
  </si>
  <si>
    <t>https://podminky.urs.cz/item/CS_URS_2023_01/997013501</t>
  </si>
  <si>
    <t>134,048*0,1" max do 10% z původní dlažby, jinak předpoklad zpětného použití po očištění</t>
  </si>
  <si>
    <t>181,95*0,1" max do 10% z kam. opěrné stěny, jinak předpoklad zpětného použití po očištění</t>
  </si>
  <si>
    <t>58,026" cihli ze zdiva oplocení</t>
  </si>
  <si>
    <t>45</t>
  </si>
  <si>
    <t>997013509</t>
  </si>
  <si>
    <t>Odvoz suti a vybouraných hmot na skládku nebo meziskládku se složením, na vzdálenost Příplatek k ceně za každý další i započatý 1 km přes 1 km</t>
  </si>
  <si>
    <t>-1998281253</t>
  </si>
  <si>
    <t>https://podminky.urs.cz/item/CS_URS_2023_01/997013509</t>
  </si>
  <si>
    <t>předpoklad odvozu na reciklační skládku např. Sadov, vzdálenost cca 10 km</t>
  </si>
  <si>
    <t>134,048*0,1*9" max do 10% z původní dlažby, jinak předpoklad zpětného použití po očištění</t>
  </si>
  <si>
    <t>181,95*0,1*9" max do 10% z kam. opěrné stěny, jinak předpoklad zpětného použití po očištění</t>
  </si>
  <si>
    <t>58,026*9" cihli ze zdiva oplocení</t>
  </si>
  <si>
    <t>46</t>
  </si>
  <si>
    <t>997013863</t>
  </si>
  <si>
    <t>Poplatek za uložení stavebního odpadu na recyklační skládce (skládkovné) cihelného zatříděného do Katalogu odpadů pod kódem 17 01 02</t>
  </si>
  <si>
    <t>-726418749</t>
  </si>
  <si>
    <t>https://podminky.urs.cz/item/CS_URS_2023_01/997013863</t>
  </si>
  <si>
    <t>998</t>
  </si>
  <si>
    <t>Přesun hmot</t>
  </si>
  <si>
    <t>40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</si>
  <si>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</si>
  <si>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</si>
  <si>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191656105</t>
  </si>
  <si>
    <t>https://podminky.urs.cz/item/CS_URS_2023_01/998232110</t>
  </si>
  <si>
    <t>41</t>
  </si>
  <si>
    <t>998232141</t>
  </si>
  <si>
    <t>Přesun hmot pro oplocení se svislou nosnou konstrukcí monolitickou betonovou tyčovou nebo plošnou Příplatek k ceně za zvětšený přesun přes vymezenou největší dopravní vzdálenost do 1000 m</t>
  </si>
  <si>
    <t>2068390003</t>
  </si>
  <si>
    <t>https://podminky.urs.cz/item/CS_URS_2023_01/998232141</t>
  </si>
  <si>
    <t>PSV</t>
  </si>
  <si>
    <t>Práce a dodávky PSV</t>
  </si>
  <si>
    <t>711</t>
  </si>
  <si>
    <t>Izolace proti vodě, vlhkosti a plynům</t>
  </si>
  <si>
    <t>33</t>
  </si>
  <si>
    <t>711113117</t>
  </si>
  <si>
    <t>Izolace proti zemní vlhkosti natěradly a tmely za studena na ploše vodorovné V těsnicí stěrkou jednosložkovu na bázi cementu</t>
  </si>
  <si>
    <t>-1661737372</t>
  </si>
  <si>
    <t>https://podminky.urs.cz/item/CS_URS_2023_01/711113117</t>
  </si>
  <si>
    <t>2*7,575*0,45" řez a-a</t>
  </si>
  <si>
    <t>2*(4,165*0,3+2*0,15*0,45)" řez 1-1</t>
  </si>
  <si>
    <t>2*(6,35*0,3+2*0,15*0,45)" řez 1a-1a</t>
  </si>
  <si>
    <t>2*(5,65*0,3+0,15*0,45)" řez 2a-2a</t>
  </si>
  <si>
    <t>2*(5,65*0,3+0,15*0,45)" řez 2b-2b</t>
  </si>
  <si>
    <t>2*(5,7*0,3+0,15*0,45)" řez 2c-2c</t>
  </si>
  <si>
    <t>2*5,345*0,3" řez 3-3</t>
  </si>
  <si>
    <t>9,1*0,3+3*0,15*0,15" řez b-b</t>
  </si>
  <si>
    <t>4,015*0,3+0,15*0,45+1,28*0,3" řez C-C</t>
  </si>
  <si>
    <t>3,375*0,3+0,15*0,3" řz d-d</t>
  </si>
  <si>
    <t>34</t>
  </si>
  <si>
    <t>711113127</t>
  </si>
  <si>
    <t>Izolace proti zemní vlhkosti natěradly a tmely za studena na ploše svislé S těsnicí stěrkou jednosložkovu na bázi cementu</t>
  </si>
  <si>
    <t>825588519</t>
  </si>
  <si>
    <t>https://podminky.urs.cz/item/CS_URS_2023_01/711113127</t>
  </si>
  <si>
    <t>(7,35+3,79+37,485+0,45*4+3,65+0,9+3,25)*0,55</t>
  </si>
  <si>
    <t>783</t>
  </si>
  <si>
    <t>Dokončovací práce - nátěry</t>
  </si>
  <si>
    <t>31</t>
  </si>
  <si>
    <t>783823137</t>
  </si>
  <si>
    <t>Penetrační nátěr omítek hladkých omítek hladkých, zrnitých tenkovrstvých nebo štukových stupně členitosti 1 a 2 vápenný</t>
  </si>
  <si>
    <t>1234343763</t>
  </si>
  <si>
    <t>https://podminky.urs.cz/item/CS_URS_2023_01/783823137</t>
  </si>
  <si>
    <t>Mezisoučet</t>
  </si>
  <si>
    <t>32</t>
  </si>
  <si>
    <t>783827127</t>
  </si>
  <si>
    <t>Krycí (ochranný ) nátěr omítek jednonásobný hladkých omítek hladkých, zrnitých tenkovrstvých nebo štukových stupně členitosti 1 a 2 vápenný</t>
  </si>
  <si>
    <t>429148442</t>
  </si>
  <si>
    <t>https://podminky.urs.cz/item/CS_URS_2023_01/783827127</t>
  </si>
  <si>
    <t>IO 01 - Odvedení dešťové vody</t>
  </si>
  <si>
    <t xml:space="preserve">    4 - Vodorovné konstrukce</t>
  </si>
  <si>
    <t xml:space="preserve">    8 - Trubní vedení</t>
  </si>
  <si>
    <t xml:space="preserve">    721 - Zdravotechnika - vnitřní kanalizace</t>
  </si>
  <si>
    <t>1219885658</t>
  </si>
  <si>
    <t>8,28*4,68" v místě nádrže</t>
  </si>
  <si>
    <t>(3,99+5,88+10,25)*1,5+2,0*2,0*2" v místě deš´tové kanalizace v ploše zeleně</t>
  </si>
  <si>
    <t>-1883966599</t>
  </si>
  <si>
    <t>(6,4+8,9)/2*(2,8+5,4)/2*2,43" výkop pro zasakovací nadrž</t>
  </si>
  <si>
    <t>132254203</t>
  </si>
  <si>
    <t>Hloubení zapažených rýh šířky přes 800 do 2 000 mm strojně s urovnáním dna do předepsaného profilu a spádu v hornině třídy těžitelnosti I skupiny 3 přes 50 do 100 m3</t>
  </si>
  <si>
    <t>-569649218</t>
  </si>
  <si>
    <t>https://podminky.urs.cz/item/CS_URS_2023_01/132254203</t>
  </si>
  <si>
    <t>výkopy pro d. kanalizaci pažené</t>
  </si>
  <si>
    <t>0,9*1,35*11,66</t>
  </si>
  <si>
    <t>0,9*1,65*13,56</t>
  </si>
  <si>
    <t>0,9*1,44*12,5</t>
  </si>
  <si>
    <t>0,9*1,33*37,75</t>
  </si>
  <si>
    <t>151101201</t>
  </si>
  <si>
    <t>Zřízení pažení stěn výkopu bez rozepření nebo vzepření příložné, hloubky do 4 m</t>
  </si>
  <si>
    <t>-1308927598</t>
  </si>
  <si>
    <t>https://podminky.urs.cz/item/CS_URS_2023_01/151101201</t>
  </si>
  <si>
    <t>2*1,35*11,66</t>
  </si>
  <si>
    <t>2*1,65*13,56</t>
  </si>
  <si>
    <t>2*1,44*12,5</t>
  </si>
  <si>
    <t>2*1,33*37,75</t>
  </si>
  <si>
    <t>151101211</t>
  </si>
  <si>
    <t>Odstranění pažení stěn výkopu bez rozepření nebo vzepření s uložením pažin na vzdálenost do 3 m od okraje výkopu příložné, hloubky do 4 m</t>
  </si>
  <si>
    <t>205872108</t>
  </si>
  <si>
    <t>https://podminky.urs.cz/item/CS_URS_2023_01/151101211</t>
  </si>
  <si>
    <t>481423765</t>
  </si>
  <si>
    <t>8,28*4,68*0,2*2" v místě nádrže trávník- tam a zpět</t>
  </si>
  <si>
    <t>((3,99+5,88+10,25)*1,5+2,0*2,0*2)*0,2*2" v místě dešťové kanalizace v ploše zeleně - tam a zpět</t>
  </si>
  <si>
    <t>(8,28+8,9)/2*(4,68+5,4)/2*0,8*2" část výkopu nad nádrží, která se vrací do zpětného zásypu</t>
  </si>
  <si>
    <t>72,709" výkop zeminy pro zpětný zásyp knalizce- tam a zpět</t>
  </si>
  <si>
    <t>982131006</t>
  </si>
  <si>
    <t>(6,4+8,28)/2*(2,8+4,68)/2*1,63" výkop z nádrže, který bude nahrazen obsypem fr. 4-8 mm</t>
  </si>
  <si>
    <t>95,69-72,709" hloubení rýh pro kalalizaci - zpetný zásyp</t>
  </si>
  <si>
    <t>-2110335839</t>
  </si>
  <si>
    <t>zpětný zásyp výkopy pro d. kanalizaci pažené</t>
  </si>
  <si>
    <t>0,9*1,0*11,66</t>
  </si>
  <si>
    <t>0,9*1,3*13,56</t>
  </si>
  <si>
    <t>0,9*1,1*12,5</t>
  </si>
  <si>
    <t>0,9*1,0*37,75</t>
  </si>
  <si>
    <t>-2014689516</t>
  </si>
  <si>
    <t>(6,4+8,28)/2*(2,8+4,68)/2*1,63*1,8" výkop z nádrže, který bude nahrazen obsypem fr. 4-8 mm</t>
  </si>
  <si>
    <t>95,69-72,709*1,8" hloubení rýh pro kalalizaci - zpetný zásyp</t>
  </si>
  <si>
    <t>956287087</t>
  </si>
  <si>
    <t>-430867497</t>
  </si>
  <si>
    <t>174152101</t>
  </si>
  <si>
    <t>Zásyp sypaninou z jakékoliv horniny při překopech inženýrských sítí strojně objemu do 30 m3 s uložením výkopku ve vrstvách se zhutněním jam, šachet, rýh nebo kolem objektů v těchto vykopávkách</t>
  </si>
  <si>
    <t>1614788231</t>
  </si>
  <si>
    <t>https://podminky.urs.cz/item/CS_URS_2023_01/174152101</t>
  </si>
  <si>
    <t>-6,0*2,4*1,23" odpočet nádrže</t>
  </si>
  <si>
    <t>58343810</t>
  </si>
  <si>
    <t>kamenivo drcené hrubé frakce 4/8</t>
  </si>
  <si>
    <t>-883500204</t>
  </si>
  <si>
    <t>((6,4+8,28)/2*(2,8+4,68)/2*1,63-6,0*2,4*1,23)*1,7" výkop z nádrže, který bude nahrazen obsypem fr. 4-8 mm, bez nádrže</t>
  </si>
  <si>
    <t>175112101</t>
  </si>
  <si>
    <t>Obsypání potrubí při překopech inženýrských sítí ručně objemu do 10 m3 sypaninou z vhodných horniny třídy těžitelnosti I a II, skupiny 1 až 4 nebo materiálem připraveným podél výkopu ve vzdálenosti do 3 m od jeho kraje pro jakoukoliv hloubku výkopu a míru zhutnění bez prohození sypaniny</t>
  </si>
  <si>
    <t>-1647983597</t>
  </si>
  <si>
    <t>https://podminky.urs.cz/item/CS_URS_2023_01/175112101</t>
  </si>
  <si>
    <t>0,9*0,31*(11,6+13,56+12,5+37,75)</t>
  </si>
  <si>
    <t>58337308</t>
  </si>
  <si>
    <t>štěrkopísek frakce 0/2</t>
  </si>
  <si>
    <t>1319502746</t>
  </si>
  <si>
    <t>21,039*2 'Přepočtené koeficientem množství</t>
  </si>
  <si>
    <t>980927462</t>
  </si>
  <si>
    <t>-1477372335</t>
  </si>
  <si>
    <t>-776981609</t>
  </si>
  <si>
    <t>6,4*2,8</t>
  </si>
  <si>
    <t>277961077</t>
  </si>
  <si>
    <t>Vodorovné konstrukce</t>
  </si>
  <si>
    <t>451573111</t>
  </si>
  <si>
    <t>Lože pod potrubí, stoky a drobné objekty v otevřeném výkopu z písku a štěrkopísku do 63 mm</t>
  </si>
  <si>
    <t>-1814513958</t>
  </si>
  <si>
    <t>https://podminky.urs.cz/item/CS_URS_2023_01/451573111</t>
  </si>
  <si>
    <t>0,9*0,15*(11,6+13,56+12,5+37,75)</t>
  </si>
  <si>
    <t>Trubní vedení</t>
  </si>
  <si>
    <t>894416111R</t>
  </si>
  <si>
    <t>D+M Uliční vpusť dle PD</t>
  </si>
  <si>
    <t>-290402635</t>
  </si>
  <si>
    <t>8948001R</t>
  </si>
  <si>
    <t>D+M Vsakovací nádrže dle PD vč. veškerého příslušenství - celkový retenční objem 17,04 m3, vsakovací plocha14,4</t>
  </si>
  <si>
    <t>-392187834</t>
  </si>
  <si>
    <t>894811145</t>
  </si>
  <si>
    <t>Revizní šachta z tvrdého PVC v otevřeném výkopu typ přímý (DN šachty/DN trubního vedení) DN 400/160, odolnost vnějšímu tlaku 40 t, hloubka od 1860 do 2230 mm</t>
  </si>
  <si>
    <t>-764314851</t>
  </si>
  <si>
    <t>https://podminky.urs.cz/item/CS_URS_2023_01/894811145</t>
  </si>
  <si>
    <t>894812171</t>
  </si>
  <si>
    <t>Revizní a čistící šachta z polypropylenu PP pro hladké trouby DN 315 mříž (pro třídu zatížení) dešťová litinová do teleskopu (D400)</t>
  </si>
  <si>
    <t>-438567944</t>
  </si>
  <si>
    <t>https://podminky.urs.cz/item/CS_URS_2023_01/894812171</t>
  </si>
  <si>
    <t>998276101</t>
  </si>
  <si>
    <t>Přesun hmot pro trubní vedení hloubené z trub z plastických hmot nebo sklolaminátových pro vodovody nebo kanalizace v otevřeném výkopu dopravní vzdálenost do 15 m</t>
  </si>
  <si>
    <t>500491517</t>
  </si>
  <si>
    <t>https://podminky.urs.cz/item/CS_URS_2023_01/998276101</t>
  </si>
  <si>
    <t>711491171</t>
  </si>
  <si>
    <t>Provedení doplňků izolace proti vodě textilií na ploše vodorovné V vrstva podkladní</t>
  </si>
  <si>
    <t>-1200269624</t>
  </si>
  <si>
    <t>https://podminky.urs.cz/item/CS_URS_2023_01/711491171</t>
  </si>
  <si>
    <t>6,4*2,8*2" nad a pod nádrž</t>
  </si>
  <si>
    <t>69311170</t>
  </si>
  <si>
    <t>geotextilie PP s ÚV stabilizací 250g/m2</t>
  </si>
  <si>
    <t>-1193279522</t>
  </si>
  <si>
    <t>35,84*1,05 'Přepočtené koeficientem množství</t>
  </si>
  <si>
    <t>711491272</t>
  </si>
  <si>
    <t>Provedení doplňků izolace proti vodě textilií na ploše svislé S vrstva ochranná</t>
  </si>
  <si>
    <t>-447677950</t>
  </si>
  <si>
    <t>https://podminky.urs.cz/item/CS_URS_2023_01/711491272</t>
  </si>
  <si>
    <t>2*(6,0+2,4)*1,23" boky nádrže</t>
  </si>
  <si>
    <t>627050546</t>
  </si>
  <si>
    <t>20,664*1,05 'Přepočtené koeficientem množství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</si>
  <si>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</si>
  <si>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</si>
  <si>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</si>
  <si>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604547448</t>
  </si>
  <si>
    <t>https://podminky.urs.cz/item/CS_URS_2023_01/998711201</t>
  </si>
  <si>
    <t>721</t>
  </si>
  <si>
    <t>Zdravotechnika - vnitřní kanalizace</t>
  </si>
  <si>
    <t>721173317R</t>
  </si>
  <si>
    <t>Potrubí kanalizační z PVC SN 8 dešťové DN 160 vč. všech odboček, tvarovek a jiného příslušenství</t>
  </si>
  <si>
    <t>-518073982</t>
  </si>
  <si>
    <t>998721201</t>
  </si>
  <si>
    <t>Přesun hmot pro vnitřní kanalizace stanovený procentní sazbou (%) z ceny vodorovná dopravní vzdálenost do 50 m v objektech výšky do 6 m</t>
  </si>
  <si>
    <t>54664964</t>
  </si>
  <si>
    <t>https://podminky.urs.cz/item/CS_URS_2023_01/998721201</t>
  </si>
  <si>
    <t>SO 02 - Opěrná zeď se zábradlím</t>
  </si>
  <si>
    <t xml:space="preserve">    762 - Konstrukce tesařské</t>
  </si>
  <si>
    <t>2119984258</t>
  </si>
  <si>
    <t>((0,8+1,5)/2+(1,6+3,6)/2*3,65)*2,5</t>
  </si>
  <si>
    <t>-192994056</t>
  </si>
  <si>
    <t>(((0,8+1,5)/2+(1,6+3,6)/2*3,65)*2,5-1,2*1,1*2,5)*2" výkop pro rozebrání navazující zdi na oplocení - odpočet velikosti základů ... tam a zpět</t>
  </si>
  <si>
    <t>1468875043</t>
  </si>
  <si>
    <t>1,2*1,1*2,5" tam kde je bet. základ se nebude vracet, odvoz na skládku</t>
  </si>
  <si>
    <t>1650174503</t>
  </si>
  <si>
    <t>-768111584</t>
  </si>
  <si>
    <t>1,2*1,1*2,5*1,8" tam kde je bet. základ se nebude vracet, odvoz na skládku</t>
  </si>
  <si>
    <t>-752161509</t>
  </si>
  <si>
    <t>-430561570</t>
  </si>
  <si>
    <t>((0,8+1,5)/2+(1,6+3,6)/2*3,65)*2,5" výkop pro rozebrání navazující zdi na oplocení</t>
  </si>
  <si>
    <t>-1,2*1,1*2,5" odpočet velikosti základů</t>
  </si>
  <si>
    <t>-1194074832</t>
  </si>
  <si>
    <t>1,2*1,1*2,5</t>
  </si>
  <si>
    <t>-1020112363</t>
  </si>
  <si>
    <t>2*2,5*1,1</t>
  </si>
  <si>
    <t>187887066</t>
  </si>
  <si>
    <t>311213002R</t>
  </si>
  <si>
    <t>Napojení stávajícího kameného zdiva operní zdi na rozebranou a znovu sestavenou část</t>
  </si>
  <si>
    <t>-1903093576</t>
  </si>
  <si>
    <t>-310318988</t>
  </si>
  <si>
    <t>23,519-4,2</t>
  </si>
  <si>
    <t>311213003R</t>
  </si>
  <si>
    <t>Vytvoření nové hlavy opěrné zdi dle vzoru stávající - materiálově i tvarově schodné</t>
  </si>
  <si>
    <t>-621511193</t>
  </si>
  <si>
    <t>-1678348012</t>
  </si>
  <si>
    <t>2,5*0,5*2,55</t>
  </si>
  <si>
    <t>591579366</t>
  </si>
  <si>
    <t>2,55/2*23,519</t>
  </si>
  <si>
    <t>1222267957</t>
  </si>
  <si>
    <t>0,5*23,519" vrchní část</t>
  </si>
  <si>
    <t>-86753301</t>
  </si>
  <si>
    <t>1128285892</t>
  </si>
  <si>
    <t>1225314440</t>
  </si>
  <si>
    <t>-1695676231</t>
  </si>
  <si>
    <t>1198172733</t>
  </si>
  <si>
    <t>205069958</t>
  </si>
  <si>
    <t>902000532</t>
  </si>
  <si>
    <t>0,42" vyškrabání spar</t>
  </si>
  <si>
    <t>7,97*0,1" poškozený materiál max do 10% původního kam. zdiva</t>
  </si>
  <si>
    <t>1774461290</t>
  </si>
  <si>
    <t>0,42*9" vyškrabání spar</t>
  </si>
  <si>
    <t>7,97*0,1*9" poškozený materiál max do 10% původního kam. zdiva</t>
  </si>
  <si>
    <t>997013609</t>
  </si>
  <si>
    <t>Poplatek za uložení stavebního odpadu na skládce (skládkovné) ze směsí nebo oddělených frakcí betonu, cihel a keramických výrobků zatříděného do Katalogu odpadů pod kódem 17 01 07</t>
  </si>
  <si>
    <t>-1907872665</t>
  </si>
  <si>
    <t>https://podminky.urs.cz/item/CS_URS_2023_01/997013609</t>
  </si>
  <si>
    <t>690383130</t>
  </si>
  <si>
    <t>1619706179</t>
  </si>
  <si>
    <t>762</t>
  </si>
  <si>
    <t>Konstrukce tesařské</t>
  </si>
  <si>
    <t>762001R</t>
  </si>
  <si>
    <t>D+M zábradlín aopernou stěnu z loupané kulatiny prům.100 mm, vč. spojovacích a kotvících prostředků</t>
  </si>
  <si>
    <t>386645333</t>
  </si>
  <si>
    <t>998762201</t>
  </si>
  <si>
    <t>Přesun hmot pro konstrukce tesařské stanovený procentní sazbou (%) z ceny vodorovná dopravní vzdálenost do 50 m v objektech výšky do 6 m</t>
  </si>
  <si>
    <t>1466197069</t>
  </si>
  <si>
    <t>https://podminky.urs.cz/item/CS_URS_2023_01/998762201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</si>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</sst>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2151014" TargetMode="External" /><Relationship Id="rId2" Type="http://schemas.openxmlformats.org/officeDocument/2006/relationships/hyperlink" Target="https://podminky.urs.cz/item/CS_URS_2023_01/112151015" TargetMode="External" /><Relationship Id="rId3" Type="http://schemas.openxmlformats.org/officeDocument/2006/relationships/hyperlink" Target="https://podminky.urs.cz/item/CS_URS_2023_01/112151016" TargetMode="External" /><Relationship Id="rId4" Type="http://schemas.openxmlformats.org/officeDocument/2006/relationships/hyperlink" Target="https://podminky.urs.cz/item/CS_URS_2023_01/112201114" TargetMode="External" /><Relationship Id="rId5" Type="http://schemas.openxmlformats.org/officeDocument/2006/relationships/hyperlink" Target="https://podminky.urs.cz/item/CS_URS_2023_01/112201115" TargetMode="External" /><Relationship Id="rId6" Type="http://schemas.openxmlformats.org/officeDocument/2006/relationships/hyperlink" Target="https://podminky.urs.cz/item/CS_URS_2023_01/112201116" TargetMode="External" /><Relationship Id="rId7" Type="http://schemas.openxmlformats.org/officeDocument/2006/relationships/hyperlink" Target="https://podminky.urs.cz/item/CS_URS_2023_01/113106161" TargetMode="External" /><Relationship Id="rId8" Type="http://schemas.openxmlformats.org/officeDocument/2006/relationships/hyperlink" Target="https://podminky.urs.cz/item/CS_URS_2023_01/113107222" TargetMode="External" /><Relationship Id="rId9" Type="http://schemas.openxmlformats.org/officeDocument/2006/relationships/hyperlink" Target="https://podminky.urs.cz/item/CS_URS_2023_01/121151103" TargetMode="External" /><Relationship Id="rId10" Type="http://schemas.openxmlformats.org/officeDocument/2006/relationships/hyperlink" Target="https://podminky.urs.cz/item/CS_URS_2023_01/122452203" TargetMode="External" /><Relationship Id="rId11" Type="http://schemas.openxmlformats.org/officeDocument/2006/relationships/hyperlink" Target="https://podminky.urs.cz/item/CS_URS_2023_01/162201422" TargetMode="External" /><Relationship Id="rId12" Type="http://schemas.openxmlformats.org/officeDocument/2006/relationships/hyperlink" Target="https://podminky.urs.cz/item/CS_URS_2023_01/162201423" TargetMode="External" /><Relationship Id="rId13" Type="http://schemas.openxmlformats.org/officeDocument/2006/relationships/hyperlink" Target="https://podminky.urs.cz/item/CS_URS_2023_01/162251102" TargetMode="External" /><Relationship Id="rId14" Type="http://schemas.openxmlformats.org/officeDocument/2006/relationships/hyperlink" Target="https://podminky.urs.cz/item/CS_URS_2023_01/162301972" TargetMode="External" /><Relationship Id="rId15" Type="http://schemas.openxmlformats.org/officeDocument/2006/relationships/hyperlink" Target="https://podminky.urs.cz/item/CS_URS_2023_01/162301973" TargetMode="External" /><Relationship Id="rId16" Type="http://schemas.openxmlformats.org/officeDocument/2006/relationships/hyperlink" Target="https://podminky.urs.cz/item/CS_URS_2023_01/162751117" TargetMode="External" /><Relationship Id="rId17" Type="http://schemas.openxmlformats.org/officeDocument/2006/relationships/hyperlink" Target="https://podminky.urs.cz/item/CS_URS_2023_01/167151112" TargetMode="External" /><Relationship Id="rId18" Type="http://schemas.openxmlformats.org/officeDocument/2006/relationships/hyperlink" Target="https://podminky.urs.cz/item/CS_URS_2023_01/171201231" TargetMode="External" /><Relationship Id="rId19" Type="http://schemas.openxmlformats.org/officeDocument/2006/relationships/hyperlink" Target="https://podminky.urs.cz/item/CS_URS_2023_01/171251201" TargetMode="External" /><Relationship Id="rId20" Type="http://schemas.openxmlformats.org/officeDocument/2006/relationships/hyperlink" Target="https://podminky.urs.cz/item/CS_URS_2023_01/174151101" TargetMode="External" /><Relationship Id="rId21" Type="http://schemas.openxmlformats.org/officeDocument/2006/relationships/hyperlink" Target="https://podminky.urs.cz/item/CS_URS_2023_01/180404111" TargetMode="External" /><Relationship Id="rId22" Type="http://schemas.openxmlformats.org/officeDocument/2006/relationships/hyperlink" Target="https://podminky.urs.cz/item/CS_URS_2023_01/181152302" TargetMode="External" /><Relationship Id="rId23" Type="http://schemas.openxmlformats.org/officeDocument/2006/relationships/hyperlink" Target="https://podminky.urs.cz/item/CS_URS_2023_01/181351003" TargetMode="External" /><Relationship Id="rId24" Type="http://schemas.openxmlformats.org/officeDocument/2006/relationships/hyperlink" Target="https://podminky.urs.cz/item/CS_URS_2023_01/273313711" TargetMode="External" /><Relationship Id="rId25" Type="http://schemas.openxmlformats.org/officeDocument/2006/relationships/hyperlink" Target="https://podminky.urs.cz/item/CS_URS_2023_01/274313811" TargetMode="External" /><Relationship Id="rId26" Type="http://schemas.openxmlformats.org/officeDocument/2006/relationships/hyperlink" Target="https://podminky.urs.cz/item/CS_URS_2023_01/274351121" TargetMode="External" /><Relationship Id="rId27" Type="http://schemas.openxmlformats.org/officeDocument/2006/relationships/hyperlink" Target="https://podminky.urs.cz/item/CS_URS_2023_01/274351122" TargetMode="External" /><Relationship Id="rId28" Type="http://schemas.openxmlformats.org/officeDocument/2006/relationships/hyperlink" Target="https://podminky.urs.cz/item/CS_URS_2023_01/311231159" TargetMode="External" /><Relationship Id="rId29" Type="http://schemas.openxmlformats.org/officeDocument/2006/relationships/hyperlink" Target="https://podminky.urs.cz/item/CS_URS_2023_01/564851111" TargetMode="External" /><Relationship Id="rId30" Type="http://schemas.openxmlformats.org/officeDocument/2006/relationships/hyperlink" Target="https://podminky.urs.cz/item/CS_URS_2023_01/591111111" TargetMode="External" /><Relationship Id="rId31" Type="http://schemas.openxmlformats.org/officeDocument/2006/relationships/hyperlink" Target="https://podminky.urs.cz/item/CS_URS_2023_01/622131121" TargetMode="External" /><Relationship Id="rId32" Type="http://schemas.openxmlformats.org/officeDocument/2006/relationships/hyperlink" Target="https://podminky.urs.cz/item/CS_URS_2023_01/622321141" TargetMode="External" /><Relationship Id="rId33" Type="http://schemas.openxmlformats.org/officeDocument/2006/relationships/hyperlink" Target="https://podminky.urs.cz/item/CS_URS_2023_01/622325107" TargetMode="External" /><Relationship Id="rId34" Type="http://schemas.openxmlformats.org/officeDocument/2006/relationships/hyperlink" Target="https://podminky.urs.cz/item/CS_URS_2023_01/622631011" TargetMode="External" /><Relationship Id="rId35" Type="http://schemas.openxmlformats.org/officeDocument/2006/relationships/hyperlink" Target="https://podminky.urs.cz/item/CS_URS_2023_01/629995101" TargetMode="External" /><Relationship Id="rId36" Type="http://schemas.openxmlformats.org/officeDocument/2006/relationships/hyperlink" Target="https://podminky.urs.cz/item/CS_URS_2023_01/941111131" TargetMode="External" /><Relationship Id="rId37" Type="http://schemas.openxmlformats.org/officeDocument/2006/relationships/hyperlink" Target="https://podminky.urs.cz/item/CS_URS_2023_01/941111231" TargetMode="External" /><Relationship Id="rId38" Type="http://schemas.openxmlformats.org/officeDocument/2006/relationships/hyperlink" Target="https://podminky.urs.cz/item/CS_URS_2023_01/941111831" TargetMode="External" /><Relationship Id="rId39" Type="http://schemas.openxmlformats.org/officeDocument/2006/relationships/hyperlink" Target="https://podminky.urs.cz/item/CS_URS_2023_01/949101111" TargetMode="External" /><Relationship Id="rId40" Type="http://schemas.openxmlformats.org/officeDocument/2006/relationships/hyperlink" Target="https://podminky.urs.cz/item/CS_URS_2023_01/962032241" TargetMode="External" /><Relationship Id="rId41" Type="http://schemas.openxmlformats.org/officeDocument/2006/relationships/hyperlink" Target="https://podminky.urs.cz/item/CS_URS_2023_01/978023251" TargetMode="External" /><Relationship Id="rId42" Type="http://schemas.openxmlformats.org/officeDocument/2006/relationships/hyperlink" Target="https://podminky.urs.cz/item/CS_URS_2023_01/979071121" TargetMode="External" /><Relationship Id="rId43" Type="http://schemas.openxmlformats.org/officeDocument/2006/relationships/hyperlink" Target="https://podminky.urs.cz/item/CS_URS_2023_01/985211112" TargetMode="External" /><Relationship Id="rId44" Type="http://schemas.openxmlformats.org/officeDocument/2006/relationships/hyperlink" Target="https://podminky.urs.cz/item/CS_URS_2023_01/985221013" TargetMode="External" /><Relationship Id="rId45" Type="http://schemas.openxmlformats.org/officeDocument/2006/relationships/hyperlink" Target="https://podminky.urs.cz/item/CS_URS_2023_01/985233121" TargetMode="External" /><Relationship Id="rId46" Type="http://schemas.openxmlformats.org/officeDocument/2006/relationships/hyperlink" Target="https://podminky.urs.cz/item/CS_URS_2023_01/997013111" TargetMode="External" /><Relationship Id="rId47" Type="http://schemas.openxmlformats.org/officeDocument/2006/relationships/hyperlink" Target="https://podminky.urs.cz/item/CS_URS_2023_01/997013219" TargetMode="External" /><Relationship Id="rId48" Type="http://schemas.openxmlformats.org/officeDocument/2006/relationships/hyperlink" Target="https://podminky.urs.cz/item/CS_URS_2023_01/997013501" TargetMode="External" /><Relationship Id="rId49" Type="http://schemas.openxmlformats.org/officeDocument/2006/relationships/hyperlink" Target="https://podminky.urs.cz/item/CS_URS_2023_01/997013509" TargetMode="External" /><Relationship Id="rId50" Type="http://schemas.openxmlformats.org/officeDocument/2006/relationships/hyperlink" Target="https://podminky.urs.cz/item/CS_URS_2023_01/997013863" TargetMode="External" /><Relationship Id="rId51" Type="http://schemas.openxmlformats.org/officeDocument/2006/relationships/hyperlink" Target="https://podminky.urs.cz/item/CS_URS_2023_01/998232110" TargetMode="External" /><Relationship Id="rId52" Type="http://schemas.openxmlformats.org/officeDocument/2006/relationships/hyperlink" Target="https://podminky.urs.cz/item/CS_URS_2023_01/998232141" TargetMode="External" /><Relationship Id="rId53" Type="http://schemas.openxmlformats.org/officeDocument/2006/relationships/hyperlink" Target="https://podminky.urs.cz/item/CS_URS_2023_01/711113117" TargetMode="External" /><Relationship Id="rId54" Type="http://schemas.openxmlformats.org/officeDocument/2006/relationships/hyperlink" Target="https://podminky.urs.cz/item/CS_URS_2023_01/711113127" TargetMode="External" /><Relationship Id="rId55" Type="http://schemas.openxmlformats.org/officeDocument/2006/relationships/hyperlink" Target="https://podminky.urs.cz/item/CS_URS_2023_01/783823137" TargetMode="External" /><Relationship Id="rId56" Type="http://schemas.openxmlformats.org/officeDocument/2006/relationships/hyperlink" Target="https://podminky.urs.cz/item/CS_URS_2023_01/783827127" TargetMode="External" /><Relationship Id="rId57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21151103" TargetMode="External" /><Relationship Id="rId2" Type="http://schemas.openxmlformats.org/officeDocument/2006/relationships/hyperlink" Target="https://podminky.urs.cz/item/CS_URS_2023_01/122452203" TargetMode="External" /><Relationship Id="rId3" Type="http://schemas.openxmlformats.org/officeDocument/2006/relationships/hyperlink" Target="https://podminky.urs.cz/item/CS_URS_2023_01/132254203" TargetMode="External" /><Relationship Id="rId4" Type="http://schemas.openxmlformats.org/officeDocument/2006/relationships/hyperlink" Target="https://podminky.urs.cz/item/CS_URS_2023_01/151101201" TargetMode="External" /><Relationship Id="rId5" Type="http://schemas.openxmlformats.org/officeDocument/2006/relationships/hyperlink" Target="https://podminky.urs.cz/item/CS_URS_2023_01/151101211" TargetMode="External" /><Relationship Id="rId6" Type="http://schemas.openxmlformats.org/officeDocument/2006/relationships/hyperlink" Target="https://podminky.urs.cz/item/CS_URS_2023_01/162251102" TargetMode="External" /><Relationship Id="rId7" Type="http://schemas.openxmlformats.org/officeDocument/2006/relationships/hyperlink" Target="https://podminky.urs.cz/item/CS_URS_2023_01/162751117" TargetMode="External" /><Relationship Id="rId8" Type="http://schemas.openxmlformats.org/officeDocument/2006/relationships/hyperlink" Target="https://podminky.urs.cz/item/CS_URS_2023_01/167151112" TargetMode="External" /><Relationship Id="rId9" Type="http://schemas.openxmlformats.org/officeDocument/2006/relationships/hyperlink" Target="https://podminky.urs.cz/item/CS_URS_2023_01/171201231" TargetMode="External" /><Relationship Id="rId10" Type="http://schemas.openxmlformats.org/officeDocument/2006/relationships/hyperlink" Target="https://podminky.urs.cz/item/CS_URS_2023_01/171251201" TargetMode="External" /><Relationship Id="rId11" Type="http://schemas.openxmlformats.org/officeDocument/2006/relationships/hyperlink" Target="https://podminky.urs.cz/item/CS_URS_2023_01/174151101" TargetMode="External" /><Relationship Id="rId12" Type="http://schemas.openxmlformats.org/officeDocument/2006/relationships/hyperlink" Target="https://podminky.urs.cz/item/CS_URS_2023_01/174152101" TargetMode="External" /><Relationship Id="rId13" Type="http://schemas.openxmlformats.org/officeDocument/2006/relationships/hyperlink" Target="https://podminky.urs.cz/item/CS_URS_2023_01/175112101" TargetMode="External" /><Relationship Id="rId14" Type="http://schemas.openxmlformats.org/officeDocument/2006/relationships/hyperlink" Target="https://podminky.urs.cz/item/CS_URS_2023_01/180404111" TargetMode="External" /><Relationship Id="rId15" Type="http://schemas.openxmlformats.org/officeDocument/2006/relationships/hyperlink" Target="https://podminky.urs.cz/item/CS_URS_2023_01/181152302" TargetMode="External" /><Relationship Id="rId16" Type="http://schemas.openxmlformats.org/officeDocument/2006/relationships/hyperlink" Target="https://podminky.urs.cz/item/CS_URS_2023_01/181351003" TargetMode="External" /><Relationship Id="rId17" Type="http://schemas.openxmlformats.org/officeDocument/2006/relationships/hyperlink" Target="https://podminky.urs.cz/item/CS_URS_2023_01/451573111" TargetMode="External" /><Relationship Id="rId18" Type="http://schemas.openxmlformats.org/officeDocument/2006/relationships/hyperlink" Target="https://podminky.urs.cz/item/CS_URS_2023_01/894811145" TargetMode="External" /><Relationship Id="rId19" Type="http://schemas.openxmlformats.org/officeDocument/2006/relationships/hyperlink" Target="https://podminky.urs.cz/item/CS_URS_2023_01/894812171" TargetMode="External" /><Relationship Id="rId20" Type="http://schemas.openxmlformats.org/officeDocument/2006/relationships/hyperlink" Target="https://podminky.urs.cz/item/CS_URS_2023_01/998276101" TargetMode="External" /><Relationship Id="rId21" Type="http://schemas.openxmlformats.org/officeDocument/2006/relationships/hyperlink" Target="https://podminky.urs.cz/item/CS_URS_2023_01/711491171" TargetMode="External" /><Relationship Id="rId22" Type="http://schemas.openxmlformats.org/officeDocument/2006/relationships/hyperlink" Target="https://podminky.urs.cz/item/CS_URS_2023_01/711491272" TargetMode="External" /><Relationship Id="rId23" Type="http://schemas.openxmlformats.org/officeDocument/2006/relationships/hyperlink" Target="https://podminky.urs.cz/item/CS_URS_2023_01/998711201" TargetMode="External" /><Relationship Id="rId24" Type="http://schemas.openxmlformats.org/officeDocument/2006/relationships/hyperlink" Target="https://podminky.urs.cz/item/CS_URS_2023_01/998721201" TargetMode="External" /><Relationship Id="rId25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22452203" TargetMode="External" /><Relationship Id="rId2" Type="http://schemas.openxmlformats.org/officeDocument/2006/relationships/hyperlink" Target="https://podminky.urs.cz/item/CS_URS_2023_01/162251102" TargetMode="External" /><Relationship Id="rId3" Type="http://schemas.openxmlformats.org/officeDocument/2006/relationships/hyperlink" Target="https://podminky.urs.cz/item/CS_URS_2023_01/162751117" TargetMode="External" /><Relationship Id="rId4" Type="http://schemas.openxmlformats.org/officeDocument/2006/relationships/hyperlink" Target="https://podminky.urs.cz/item/CS_URS_2023_01/167151112" TargetMode="External" /><Relationship Id="rId5" Type="http://schemas.openxmlformats.org/officeDocument/2006/relationships/hyperlink" Target="https://podminky.urs.cz/item/CS_URS_2023_01/171201231" TargetMode="External" /><Relationship Id="rId6" Type="http://schemas.openxmlformats.org/officeDocument/2006/relationships/hyperlink" Target="https://podminky.urs.cz/item/CS_URS_2023_01/171251201" TargetMode="External" /><Relationship Id="rId7" Type="http://schemas.openxmlformats.org/officeDocument/2006/relationships/hyperlink" Target="https://podminky.urs.cz/item/CS_URS_2023_01/174151101" TargetMode="External" /><Relationship Id="rId8" Type="http://schemas.openxmlformats.org/officeDocument/2006/relationships/hyperlink" Target="https://podminky.urs.cz/item/CS_URS_2023_01/274313811" TargetMode="External" /><Relationship Id="rId9" Type="http://schemas.openxmlformats.org/officeDocument/2006/relationships/hyperlink" Target="https://podminky.urs.cz/item/CS_URS_2023_01/274351121" TargetMode="External" /><Relationship Id="rId10" Type="http://schemas.openxmlformats.org/officeDocument/2006/relationships/hyperlink" Target="https://podminky.urs.cz/item/CS_URS_2023_01/274351122" TargetMode="External" /><Relationship Id="rId11" Type="http://schemas.openxmlformats.org/officeDocument/2006/relationships/hyperlink" Target="https://podminky.urs.cz/item/CS_URS_2023_01/622631011" TargetMode="External" /><Relationship Id="rId12" Type="http://schemas.openxmlformats.org/officeDocument/2006/relationships/hyperlink" Target="https://podminky.urs.cz/item/CS_URS_2023_01/629995101" TargetMode="External" /><Relationship Id="rId13" Type="http://schemas.openxmlformats.org/officeDocument/2006/relationships/hyperlink" Target="https://podminky.urs.cz/item/CS_URS_2023_01/978023251" TargetMode="External" /><Relationship Id="rId14" Type="http://schemas.openxmlformats.org/officeDocument/2006/relationships/hyperlink" Target="https://podminky.urs.cz/item/CS_URS_2023_01/985211112" TargetMode="External" /><Relationship Id="rId15" Type="http://schemas.openxmlformats.org/officeDocument/2006/relationships/hyperlink" Target="https://podminky.urs.cz/item/CS_URS_2023_01/985221013" TargetMode="External" /><Relationship Id="rId16" Type="http://schemas.openxmlformats.org/officeDocument/2006/relationships/hyperlink" Target="https://podminky.urs.cz/item/CS_URS_2023_01/985233121" TargetMode="External" /><Relationship Id="rId17" Type="http://schemas.openxmlformats.org/officeDocument/2006/relationships/hyperlink" Target="https://podminky.urs.cz/item/CS_URS_2023_01/997013111" TargetMode="External" /><Relationship Id="rId18" Type="http://schemas.openxmlformats.org/officeDocument/2006/relationships/hyperlink" Target="https://podminky.urs.cz/item/CS_URS_2023_01/997013219" TargetMode="External" /><Relationship Id="rId19" Type="http://schemas.openxmlformats.org/officeDocument/2006/relationships/hyperlink" Target="https://podminky.urs.cz/item/CS_URS_2023_01/997013501" TargetMode="External" /><Relationship Id="rId20" Type="http://schemas.openxmlformats.org/officeDocument/2006/relationships/hyperlink" Target="https://podminky.urs.cz/item/CS_URS_2023_01/997013509" TargetMode="External" /><Relationship Id="rId21" Type="http://schemas.openxmlformats.org/officeDocument/2006/relationships/hyperlink" Target="https://podminky.urs.cz/item/CS_URS_2023_01/997013609" TargetMode="External" /><Relationship Id="rId22" Type="http://schemas.openxmlformats.org/officeDocument/2006/relationships/hyperlink" Target="https://podminky.urs.cz/item/CS_URS_2023_01/998232110" TargetMode="External" /><Relationship Id="rId23" Type="http://schemas.openxmlformats.org/officeDocument/2006/relationships/hyperlink" Target="https://podminky.urs.cz/item/CS_URS_2023_01/998232141" TargetMode="External" /><Relationship Id="rId24" Type="http://schemas.openxmlformats.org/officeDocument/2006/relationships/hyperlink" Target="https://podminky.urs.cz/item/CS_URS_2023_01/998762201" TargetMode="External" /><Relationship Id="rId25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27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4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27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36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37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38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39</v>
      </c>
      <c r="E29" s="49"/>
      <c r="F29" s="34" t="s">
        <v>40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41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42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43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44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46</v>
      </c>
      <c r="U35" s="56"/>
      <c r="V35" s="56"/>
      <c r="W35" s="56"/>
      <c r="X35" s="58" t="s">
        <v>47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48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HS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Opěrná zeď pod Hřbitovní správou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ulice Hřbitovní, Karlovy Vary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12. 8. 2023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 xml:space="preserve"> </v>
      </c>
      <c r="AN49" s="66"/>
      <c r="AO49" s="66"/>
      <c r="AP49" s="66"/>
      <c r="AQ49" s="42"/>
      <c r="AR49" s="46"/>
      <c r="AS49" s="76" t="s">
        <v>49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32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50</v>
      </c>
      <c r="D52" s="89"/>
      <c r="E52" s="89"/>
      <c r="F52" s="89"/>
      <c r="G52" s="89"/>
      <c r="H52" s="90"/>
      <c r="I52" s="91" t="s">
        <v>51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52</v>
      </c>
      <c r="AH52" s="89"/>
      <c r="AI52" s="89"/>
      <c r="AJ52" s="89"/>
      <c r="AK52" s="89"/>
      <c r="AL52" s="89"/>
      <c r="AM52" s="89"/>
      <c r="AN52" s="91" t="s">
        <v>53</v>
      </c>
      <c r="AO52" s="89"/>
      <c r="AP52" s="89"/>
      <c r="AQ52" s="93" t="s">
        <v>54</v>
      </c>
      <c r="AR52" s="46"/>
      <c r="AS52" s="94" t="s">
        <v>55</v>
      </c>
      <c r="AT52" s="95" t="s">
        <v>56</v>
      </c>
      <c r="AU52" s="95" t="s">
        <v>57</v>
      </c>
      <c r="AV52" s="95" t="s">
        <v>58</v>
      </c>
      <c r="AW52" s="95" t="s">
        <v>59</v>
      </c>
      <c r="AX52" s="95" t="s">
        <v>60</v>
      </c>
      <c r="AY52" s="95" t="s">
        <v>61</v>
      </c>
      <c r="AZ52" s="95" t="s">
        <v>62</v>
      </c>
      <c r="BA52" s="95" t="s">
        <v>63</v>
      </c>
      <c r="BB52" s="95" t="s">
        <v>64</v>
      </c>
      <c r="BC52" s="95" t="s">
        <v>65</v>
      </c>
      <c r="BD52" s="96" t="s">
        <v>66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67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ROUND(SUM(AG55:AG57),2)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ROUND(SUM(AS55:AS57),2)</f>
        <v>0</v>
      </c>
      <c r="AT54" s="108">
        <f>ROUND(SUM(AV54:AW54),2)</f>
        <v>0</v>
      </c>
      <c r="AU54" s="109">
        <f>ROUND(SUM(AU55:AU57),5)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ROUND(SUM(AZ55:AZ57),2)</f>
        <v>0</v>
      </c>
      <c r="BA54" s="108">
        <f>ROUND(SUM(BA55:BA57),2)</f>
        <v>0</v>
      </c>
      <c r="BB54" s="108">
        <f>ROUND(SUM(BB55:BB57),2)</f>
        <v>0</v>
      </c>
      <c r="BC54" s="108">
        <f>ROUND(SUM(BC55:BC57),2)</f>
        <v>0</v>
      </c>
      <c r="BD54" s="110">
        <f>ROUND(SUM(BD55:BD57),2)</f>
        <v>0</v>
      </c>
      <c r="BE54" s="6"/>
      <c r="BS54" s="111" t="s">
        <v>68</v>
      </c>
      <c r="BT54" s="111" t="s">
        <v>69</v>
      </c>
      <c r="BU54" s="112" t="s">
        <v>70</v>
      </c>
      <c r="BV54" s="111" t="s">
        <v>71</v>
      </c>
      <c r="BW54" s="111" t="s">
        <v>5</v>
      </c>
      <c r="BX54" s="111" t="s">
        <v>72</v>
      </c>
      <c r="CL54" s="111" t="s">
        <v>19</v>
      </c>
    </row>
    <row r="55" s="7" customFormat="1" ht="16.5" customHeight="1">
      <c r="A55" s="113" t="s">
        <v>73</v>
      </c>
      <c r="B55" s="114"/>
      <c r="C55" s="115"/>
      <c r="D55" s="116" t="s">
        <v>74</v>
      </c>
      <c r="E55" s="116"/>
      <c r="F55" s="116"/>
      <c r="G55" s="116"/>
      <c r="H55" s="116"/>
      <c r="I55" s="117"/>
      <c r="J55" s="116" t="s">
        <v>75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01 - Dvůr a opěrné zdi'!J30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76</v>
      </c>
      <c r="AR55" s="120"/>
      <c r="AS55" s="121">
        <v>0</v>
      </c>
      <c r="AT55" s="122">
        <f>ROUND(SUM(AV55:AW55),2)</f>
        <v>0</v>
      </c>
      <c r="AU55" s="123">
        <f>'SO 01 - Dvůr a opěrné zdi'!P91</f>
        <v>0</v>
      </c>
      <c r="AV55" s="122">
        <f>'SO 01 - Dvůr a opěrné zdi'!J33</f>
        <v>0</v>
      </c>
      <c r="AW55" s="122">
        <f>'SO 01 - Dvůr a opěrné zdi'!J34</f>
        <v>0</v>
      </c>
      <c r="AX55" s="122">
        <f>'SO 01 - Dvůr a opěrné zdi'!J35</f>
        <v>0</v>
      </c>
      <c r="AY55" s="122">
        <f>'SO 01 - Dvůr a opěrné zdi'!J36</f>
        <v>0</v>
      </c>
      <c r="AZ55" s="122">
        <f>'SO 01 - Dvůr a opěrné zdi'!F33</f>
        <v>0</v>
      </c>
      <c r="BA55" s="122">
        <f>'SO 01 - Dvůr a opěrné zdi'!F34</f>
        <v>0</v>
      </c>
      <c r="BB55" s="122">
        <f>'SO 01 - Dvůr a opěrné zdi'!F35</f>
        <v>0</v>
      </c>
      <c r="BC55" s="122">
        <f>'SO 01 - Dvůr a opěrné zdi'!F36</f>
        <v>0</v>
      </c>
      <c r="BD55" s="124">
        <f>'SO 01 - Dvůr a opěrné zdi'!F37</f>
        <v>0</v>
      </c>
      <c r="BE55" s="7"/>
      <c r="BT55" s="125" t="s">
        <v>77</v>
      </c>
      <c r="BV55" s="125" t="s">
        <v>71</v>
      </c>
      <c r="BW55" s="125" t="s">
        <v>78</v>
      </c>
      <c r="BX55" s="125" t="s">
        <v>5</v>
      </c>
      <c r="CL55" s="125" t="s">
        <v>19</v>
      </c>
      <c r="CM55" s="125" t="s">
        <v>79</v>
      </c>
    </row>
    <row r="56" s="7" customFormat="1" ht="16.5" customHeight="1">
      <c r="A56" s="113" t="s">
        <v>73</v>
      </c>
      <c r="B56" s="114"/>
      <c r="C56" s="115"/>
      <c r="D56" s="116" t="s">
        <v>80</v>
      </c>
      <c r="E56" s="116"/>
      <c r="F56" s="116"/>
      <c r="G56" s="116"/>
      <c r="H56" s="116"/>
      <c r="I56" s="117"/>
      <c r="J56" s="116" t="s">
        <v>81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'IO 01 - Odvedení dešťové 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82</v>
      </c>
      <c r="AR56" s="120"/>
      <c r="AS56" s="121">
        <v>0</v>
      </c>
      <c r="AT56" s="122">
        <f>ROUND(SUM(AV56:AW56),2)</f>
        <v>0</v>
      </c>
      <c r="AU56" s="123">
        <f>'IO 01 - Odvedení dešťové ...'!P87</f>
        <v>0</v>
      </c>
      <c r="AV56" s="122">
        <f>'IO 01 - Odvedení dešťové ...'!J33</f>
        <v>0</v>
      </c>
      <c r="AW56" s="122">
        <f>'IO 01 - Odvedení dešťové ...'!J34</f>
        <v>0</v>
      </c>
      <c r="AX56" s="122">
        <f>'IO 01 - Odvedení dešťové ...'!J35</f>
        <v>0</v>
      </c>
      <c r="AY56" s="122">
        <f>'IO 01 - Odvedení dešťové ...'!J36</f>
        <v>0</v>
      </c>
      <c r="AZ56" s="122">
        <f>'IO 01 - Odvedení dešťové ...'!F33</f>
        <v>0</v>
      </c>
      <c r="BA56" s="122">
        <f>'IO 01 - Odvedení dešťové ...'!F34</f>
        <v>0</v>
      </c>
      <c r="BB56" s="122">
        <f>'IO 01 - Odvedení dešťové ...'!F35</f>
        <v>0</v>
      </c>
      <c r="BC56" s="122">
        <f>'IO 01 - Odvedení dešťové ...'!F36</f>
        <v>0</v>
      </c>
      <c r="BD56" s="124">
        <f>'IO 01 - Odvedení dešťové ...'!F37</f>
        <v>0</v>
      </c>
      <c r="BE56" s="7"/>
      <c r="BT56" s="125" t="s">
        <v>77</v>
      </c>
      <c r="BV56" s="125" t="s">
        <v>71</v>
      </c>
      <c r="BW56" s="125" t="s">
        <v>83</v>
      </c>
      <c r="BX56" s="125" t="s">
        <v>5</v>
      </c>
      <c r="CL56" s="125" t="s">
        <v>19</v>
      </c>
      <c r="CM56" s="125" t="s">
        <v>79</v>
      </c>
    </row>
    <row r="57" s="7" customFormat="1" ht="16.5" customHeight="1">
      <c r="A57" s="113" t="s">
        <v>73</v>
      </c>
      <c r="B57" s="114"/>
      <c r="C57" s="115"/>
      <c r="D57" s="116" t="s">
        <v>84</v>
      </c>
      <c r="E57" s="116"/>
      <c r="F57" s="116"/>
      <c r="G57" s="116"/>
      <c r="H57" s="116"/>
      <c r="I57" s="117"/>
      <c r="J57" s="116" t="s">
        <v>85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'SO 02 - Opěrná zeď se záb...'!J30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76</v>
      </c>
      <c r="AR57" s="120"/>
      <c r="AS57" s="126">
        <v>0</v>
      </c>
      <c r="AT57" s="127">
        <f>ROUND(SUM(AV57:AW57),2)</f>
        <v>0</v>
      </c>
      <c r="AU57" s="128">
        <f>'SO 02 - Opěrná zeď se záb...'!P89</f>
        <v>0</v>
      </c>
      <c r="AV57" s="127">
        <f>'SO 02 - Opěrná zeď se záb...'!J33</f>
        <v>0</v>
      </c>
      <c r="AW57" s="127">
        <f>'SO 02 - Opěrná zeď se záb...'!J34</f>
        <v>0</v>
      </c>
      <c r="AX57" s="127">
        <f>'SO 02 - Opěrná zeď se záb...'!J35</f>
        <v>0</v>
      </c>
      <c r="AY57" s="127">
        <f>'SO 02 - Opěrná zeď se záb...'!J36</f>
        <v>0</v>
      </c>
      <c r="AZ57" s="127">
        <f>'SO 02 - Opěrná zeď se záb...'!F33</f>
        <v>0</v>
      </c>
      <c r="BA57" s="127">
        <f>'SO 02 - Opěrná zeď se záb...'!F34</f>
        <v>0</v>
      </c>
      <c r="BB57" s="127">
        <f>'SO 02 - Opěrná zeď se záb...'!F35</f>
        <v>0</v>
      </c>
      <c r="BC57" s="127">
        <f>'SO 02 - Opěrná zeď se záb...'!F36</f>
        <v>0</v>
      </c>
      <c r="BD57" s="129">
        <f>'SO 02 - Opěrná zeď se záb...'!F37</f>
        <v>0</v>
      </c>
      <c r="BE57" s="7"/>
      <c r="BT57" s="125" t="s">
        <v>77</v>
      </c>
      <c r="BV57" s="125" t="s">
        <v>71</v>
      </c>
      <c r="BW57" s="125" t="s">
        <v>86</v>
      </c>
      <c r="BX57" s="125" t="s">
        <v>5</v>
      </c>
      <c r="CL57" s="125" t="s">
        <v>19</v>
      </c>
      <c r="CM57" s="125" t="s">
        <v>79</v>
      </c>
    </row>
    <row r="58" s="2" customFormat="1" ht="30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6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="2" customFormat="1" ht="6.96" customHeight="1">
      <c r="A59" s="40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46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</sheetData>
  <sheetProtection sheet="1" formatColumns="0" formatRows="0" objects="1" scenarios="1" spinCount="100000" saltValue="WsTBAbCDrtUmR3EVWSZZ9hJM3CuEQ0wyZoOEY2seWTQi9qRl30LAT8hyTQES7xFi1678NK+86UU/lzvl3S3iHA==" hashValue="WYvfvVLg5SUiOzRMeAeda9fcNQZ8eotynKsx+Ecpet34Btw0U5FZUlckqi4y18mrqP0a498Cfzjpp81+jYNJjg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01 - Dvůr a opěrné zdi'!C2" display="/"/>
    <hyperlink ref="A56" location="'IO 01 - Odvedení dešťové ...'!C2" display="/"/>
    <hyperlink ref="A57" location="'SO 02 - Opěrná zeď se záb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78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87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Opěrná zeď pod Hřbitovní správou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88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89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90</v>
      </c>
      <c r="G12" s="40"/>
      <c r="H12" s="40"/>
      <c r="I12" s="134" t="s">
        <v>23</v>
      </c>
      <c r="J12" s="139" t="str">
        <f>'Rekapitulace stavby'!AN8</f>
        <v>12. 8. 2023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tr">
        <f>IF('Rekapitulace stavby'!AN10="","",'Rekapitulace stavby'!AN10)</f>
        <v/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tr">
        <f>IF('Rekapitulace stavby'!E11="","",'Rekapitulace stavby'!E11)</f>
        <v xml:space="preserve"> </v>
      </c>
      <c r="F15" s="40"/>
      <c r="G15" s="40"/>
      <c r="H15" s="40"/>
      <c r="I15" s="134" t="s">
        <v>28</v>
      </c>
      <c r="J15" s="138" t="str">
        <f>IF('Rekapitulace stavby'!AN11="","",'Rekapitulace stavby'!AN11)</f>
        <v/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tr">
        <f>IF('Rekapitulace stavby'!AN16="","",'Rekapitulace stavby'!AN16)</f>
        <v/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tr">
        <f>IF('Rekapitulace stavby'!E17="","",'Rekapitulace stavby'!E17)</f>
        <v xml:space="preserve"> </v>
      </c>
      <c r="F21" s="40"/>
      <c r="G21" s="40"/>
      <c r="H21" s="40"/>
      <c r="I21" s="134" t="s">
        <v>28</v>
      </c>
      <c r="J21" s="138" t="str">
        <f>IF('Rekapitulace stavby'!AN17="","",'Rekapitulace stavby'!AN17)</f>
        <v/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32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33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35</v>
      </c>
      <c r="E30" s="40"/>
      <c r="F30" s="40"/>
      <c r="G30" s="40"/>
      <c r="H30" s="40"/>
      <c r="I30" s="40"/>
      <c r="J30" s="146">
        <f>ROUND(J91,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37</v>
      </c>
      <c r="G32" s="40"/>
      <c r="H32" s="40"/>
      <c r="I32" s="147" t="s">
        <v>36</v>
      </c>
      <c r="J32" s="147" t="s">
        <v>38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39</v>
      </c>
      <c r="E33" s="134" t="s">
        <v>40</v>
      </c>
      <c r="F33" s="149">
        <f>ROUND((SUM(BE91:BE415)),  2)</f>
        <v>0</v>
      </c>
      <c r="G33" s="40"/>
      <c r="H33" s="40"/>
      <c r="I33" s="150">
        <v>0.20999999999999999</v>
      </c>
      <c r="J33" s="149">
        <f>ROUND(((SUM(BE91:BE415))*I33),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41</v>
      </c>
      <c r="F34" s="149">
        <f>ROUND((SUM(BF91:BF415)),  2)</f>
        <v>0</v>
      </c>
      <c r="G34" s="40"/>
      <c r="H34" s="40"/>
      <c r="I34" s="150">
        <v>0.14999999999999999</v>
      </c>
      <c r="J34" s="149">
        <f>ROUND(((SUM(BF91:BF415))*I34),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42</v>
      </c>
      <c r="F35" s="149">
        <f>ROUND((SUM(BG91:BG415)),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43</v>
      </c>
      <c r="F36" s="149">
        <f>ROUND((SUM(BH91:BH415)),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44</v>
      </c>
      <c r="F37" s="149">
        <f>ROUND((SUM(BI91:BI415)),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45</v>
      </c>
      <c r="E39" s="153"/>
      <c r="F39" s="153"/>
      <c r="G39" s="154" t="s">
        <v>46</v>
      </c>
      <c r="H39" s="155" t="s">
        <v>47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91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Opěrná zeď pod Hřbitovní správou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88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01 - Dvůr a opěrné zdi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ulice hřbitovní, Karlovy Vary</v>
      </c>
      <c r="G52" s="42"/>
      <c r="H52" s="42"/>
      <c r="I52" s="34" t="s">
        <v>23</v>
      </c>
      <c r="J52" s="74" t="str">
        <f>IF(J12="","",J12)</f>
        <v>12. 8. 2023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34" t="s">
        <v>31</v>
      </c>
      <c r="J54" s="38" t="str">
        <f>E21</f>
        <v xml:space="preserve"> 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32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92</v>
      </c>
      <c r="D57" s="164"/>
      <c r="E57" s="164"/>
      <c r="F57" s="164"/>
      <c r="G57" s="164"/>
      <c r="H57" s="164"/>
      <c r="I57" s="164"/>
      <c r="J57" s="165" t="s">
        <v>93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67</v>
      </c>
      <c r="D59" s="42"/>
      <c r="E59" s="42"/>
      <c r="F59" s="42"/>
      <c r="G59" s="42"/>
      <c r="H59" s="42"/>
      <c r="I59" s="42"/>
      <c r="J59" s="104">
        <f>J91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94</v>
      </c>
    </row>
    <row r="60" s="9" customFormat="1" ht="24.96" customHeight="1">
      <c r="A60" s="9"/>
      <c r="B60" s="167"/>
      <c r="C60" s="168"/>
      <c r="D60" s="169" t="s">
        <v>95</v>
      </c>
      <c r="E60" s="170"/>
      <c r="F60" s="170"/>
      <c r="G60" s="170"/>
      <c r="H60" s="170"/>
      <c r="I60" s="170"/>
      <c r="J60" s="171">
        <f>J92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96</v>
      </c>
      <c r="E61" s="176"/>
      <c r="F61" s="176"/>
      <c r="G61" s="176"/>
      <c r="H61" s="176"/>
      <c r="I61" s="176"/>
      <c r="J61" s="177">
        <f>J93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97</v>
      </c>
      <c r="E62" s="176"/>
      <c r="F62" s="176"/>
      <c r="G62" s="176"/>
      <c r="H62" s="176"/>
      <c r="I62" s="176"/>
      <c r="J62" s="177">
        <f>J184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98</v>
      </c>
      <c r="E63" s="176"/>
      <c r="F63" s="176"/>
      <c r="G63" s="176"/>
      <c r="H63" s="176"/>
      <c r="I63" s="176"/>
      <c r="J63" s="177">
        <f>J208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99</v>
      </c>
      <c r="E64" s="176"/>
      <c r="F64" s="176"/>
      <c r="G64" s="176"/>
      <c r="H64" s="176"/>
      <c r="I64" s="176"/>
      <c r="J64" s="177">
        <f>J229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100</v>
      </c>
      <c r="E65" s="176"/>
      <c r="F65" s="176"/>
      <c r="G65" s="176"/>
      <c r="H65" s="176"/>
      <c r="I65" s="176"/>
      <c r="J65" s="177">
        <f>J237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101</v>
      </c>
      <c r="E66" s="176"/>
      <c r="F66" s="176"/>
      <c r="G66" s="176"/>
      <c r="H66" s="176"/>
      <c r="I66" s="176"/>
      <c r="J66" s="177">
        <f>J275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102</v>
      </c>
      <c r="E67" s="176"/>
      <c r="F67" s="176"/>
      <c r="G67" s="176"/>
      <c r="H67" s="176"/>
      <c r="I67" s="176"/>
      <c r="J67" s="177">
        <f>J342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3"/>
      <c r="C68" s="174"/>
      <c r="D68" s="175" t="s">
        <v>103</v>
      </c>
      <c r="E68" s="176"/>
      <c r="F68" s="176"/>
      <c r="G68" s="176"/>
      <c r="H68" s="176"/>
      <c r="I68" s="176"/>
      <c r="J68" s="177">
        <f>J362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7"/>
      <c r="C69" s="168"/>
      <c r="D69" s="169" t="s">
        <v>104</v>
      </c>
      <c r="E69" s="170"/>
      <c r="F69" s="170"/>
      <c r="G69" s="170"/>
      <c r="H69" s="170"/>
      <c r="I69" s="170"/>
      <c r="J69" s="171">
        <f>J367</f>
        <v>0</v>
      </c>
      <c r="K69" s="168"/>
      <c r="L69" s="17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3"/>
      <c r="C70" s="174"/>
      <c r="D70" s="175" t="s">
        <v>105</v>
      </c>
      <c r="E70" s="176"/>
      <c r="F70" s="176"/>
      <c r="G70" s="176"/>
      <c r="H70" s="176"/>
      <c r="I70" s="176"/>
      <c r="J70" s="177">
        <f>J368</f>
        <v>0</v>
      </c>
      <c r="K70" s="174"/>
      <c r="L70" s="17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3"/>
      <c r="C71" s="174"/>
      <c r="D71" s="175" t="s">
        <v>106</v>
      </c>
      <c r="E71" s="176"/>
      <c r="F71" s="176"/>
      <c r="G71" s="176"/>
      <c r="H71" s="176"/>
      <c r="I71" s="176"/>
      <c r="J71" s="177">
        <f>J385</f>
        <v>0</v>
      </c>
      <c r="K71" s="174"/>
      <c r="L71" s="17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107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62" t="str">
        <f>E7</f>
        <v>Opěrná zeď pod Hřbitovní správou</v>
      </c>
      <c r="F81" s="34"/>
      <c r="G81" s="34"/>
      <c r="H81" s="34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88</v>
      </c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71" t="str">
        <f>E9</f>
        <v>SO 01 - Dvůr a opěrné zdi</v>
      </c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21</v>
      </c>
      <c r="D85" s="42"/>
      <c r="E85" s="42"/>
      <c r="F85" s="29" t="str">
        <f>F12</f>
        <v>ulice hřbitovní, Karlovy Vary</v>
      </c>
      <c r="G85" s="42"/>
      <c r="H85" s="42"/>
      <c r="I85" s="34" t="s">
        <v>23</v>
      </c>
      <c r="J85" s="74" t="str">
        <f>IF(J12="","",J12)</f>
        <v>12. 8. 2023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25</v>
      </c>
      <c r="D87" s="42"/>
      <c r="E87" s="42"/>
      <c r="F87" s="29" t="str">
        <f>E15</f>
        <v xml:space="preserve"> </v>
      </c>
      <c r="G87" s="42"/>
      <c r="H87" s="42"/>
      <c r="I87" s="34" t="s">
        <v>31</v>
      </c>
      <c r="J87" s="38" t="str">
        <f>E21</f>
        <v xml:space="preserve"> </v>
      </c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29</v>
      </c>
      <c r="D88" s="42"/>
      <c r="E88" s="42"/>
      <c r="F88" s="29" t="str">
        <f>IF(E18="","",E18)</f>
        <v>Vyplň údaj</v>
      </c>
      <c r="G88" s="42"/>
      <c r="H88" s="42"/>
      <c r="I88" s="34" t="s">
        <v>32</v>
      </c>
      <c r="J88" s="38" t="str">
        <f>E24</f>
        <v xml:space="preserve"> </v>
      </c>
      <c r="K88" s="42"/>
      <c r="L88" s="13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0.32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3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11" customFormat="1" ht="29.28" customHeight="1">
      <c r="A90" s="179"/>
      <c r="B90" s="180"/>
      <c r="C90" s="181" t="s">
        <v>108</v>
      </c>
      <c r="D90" s="182" t="s">
        <v>54</v>
      </c>
      <c r="E90" s="182" t="s">
        <v>50</v>
      </c>
      <c r="F90" s="182" t="s">
        <v>51</v>
      </c>
      <c r="G90" s="182" t="s">
        <v>109</v>
      </c>
      <c r="H90" s="182" t="s">
        <v>110</v>
      </c>
      <c r="I90" s="182" t="s">
        <v>111</v>
      </c>
      <c r="J90" s="182" t="s">
        <v>93</v>
      </c>
      <c r="K90" s="183" t="s">
        <v>112</v>
      </c>
      <c r="L90" s="184"/>
      <c r="M90" s="94" t="s">
        <v>19</v>
      </c>
      <c r="N90" s="95" t="s">
        <v>39</v>
      </c>
      <c r="O90" s="95" t="s">
        <v>113</v>
      </c>
      <c r="P90" s="95" t="s">
        <v>114</v>
      </c>
      <c r="Q90" s="95" t="s">
        <v>115</v>
      </c>
      <c r="R90" s="95" t="s">
        <v>116</v>
      </c>
      <c r="S90" s="95" t="s">
        <v>117</v>
      </c>
      <c r="T90" s="96" t="s">
        <v>118</v>
      </c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</row>
    <row r="91" s="2" customFormat="1" ht="22.8" customHeight="1">
      <c r="A91" s="40"/>
      <c r="B91" s="41"/>
      <c r="C91" s="101" t="s">
        <v>119</v>
      </c>
      <c r="D91" s="42"/>
      <c r="E91" s="42"/>
      <c r="F91" s="42"/>
      <c r="G91" s="42"/>
      <c r="H91" s="42"/>
      <c r="I91" s="42"/>
      <c r="J91" s="185">
        <f>BK91</f>
        <v>0</v>
      </c>
      <c r="K91" s="42"/>
      <c r="L91" s="46"/>
      <c r="M91" s="97"/>
      <c r="N91" s="186"/>
      <c r="O91" s="98"/>
      <c r="P91" s="187">
        <f>P92+P367</f>
        <v>0</v>
      </c>
      <c r="Q91" s="98"/>
      <c r="R91" s="187">
        <f>R92+R367</f>
        <v>668.91039836999983</v>
      </c>
      <c r="S91" s="98"/>
      <c r="T91" s="188">
        <f>T92+T367</f>
        <v>495.85887400000001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68</v>
      </c>
      <c r="AU91" s="19" t="s">
        <v>94</v>
      </c>
      <c r="BK91" s="189">
        <f>BK92+BK367</f>
        <v>0</v>
      </c>
    </row>
    <row r="92" s="12" customFormat="1" ht="25.92" customHeight="1">
      <c r="A92" s="12"/>
      <c r="B92" s="190"/>
      <c r="C92" s="191"/>
      <c r="D92" s="192" t="s">
        <v>68</v>
      </c>
      <c r="E92" s="193" t="s">
        <v>120</v>
      </c>
      <c r="F92" s="193" t="s">
        <v>121</v>
      </c>
      <c r="G92" s="191"/>
      <c r="H92" s="191"/>
      <c r="I92" s="194"/>
      <c r="J92" s="195">
        <f>BK92</f>
        <v>0</v>
      </c>
      <c r="K92" s="191"/>
      <c r="L92" s="196"/>
      <c r="M92" s="197"/>
      <c r="N92" s="198"/>
      <c r="O92" s="198"/>
      <c r="P92" s="199">
        <f>P93+P184+P208+P229+P237+P275+P342+P362</f>
        <v>0</v>
      </c>
      <c r="Q92" s="198"/>
      <c r="R92" s="199">
        <f>R93+R184+R208+R229+R237+R275+R342+R362</f>
        <v>668.52281009999979</v>
      </c>
      <c r="S92" s="198"/>
      <c r="T92" s="200">
        <f>T93+T184+T208+T229+T237+T275+T342+T362</f>
        <v>495.85887400000001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77</v>
      </c>
      <c r="AT92" s="202" t="s">
        <v>68</v>
      </c>
      <c r="AU92" s="202" t="s">
        <v>69</v>
      </c>
      <c r="AY92" s="201" t="s">
        <v>122</v>
      </c>
      <c r="BK92" s="203">
        <f>BK93+BK184+BK208+BK229+BK237+BK275+BK342+BK362</f>
        <v>0</v>
      </c>
    </row>
    <row r="93" s="12" customFormat="1" ht="22.8" customHeight="1">
      <c r="A93" s="12"/>
      <c r="B93" s="190"/>
      <c r="C93" s="191"/>
      <c r="D93" s="192" t="s">
        <v>68</v>
      </c>
      <c r="E93" s="204" t="s">
        <v>77</v>
      </c>
      <c r="F93" s="204" t="s">
        <v>123</v>
      </c>
      <c r="G93" s="191"/>
      <c r="H93" s="191"/>
      <c r="I93" s="194"/>
      <c r="J93" s="205">
        <f>BK93</f>
        <v>0</v>
      </c>
      <c r="K93" s="191"/>
      <c r="L93" s="196"/>
      <c r="M93" s="197"/>
      <c r="N93" s="198"/>
      <c r="O93" s="198"/>
      <c r="P93" s="199">
        <f>SUM(P94:P183)</f>
        <v>0</v>
      </c>
      <c r="Q93" s="198"/>
      <c r="R93" s="199">
        <f>SUM(R94:R183)</f>
        <v>0.0016739999999999999</v>
      </c>
      <c r="S93" s="198"/>
      <c r="T93" s="200">
        <f>SUM(T94:T183)</f>
        <v>255.529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1" t="s">
        <v>77</v>
      </c>
      <c r="AT93" s="202" t="s">
        <v>68</v>
      </c>
      <c r="AU93" s="202" t="s">
        <v>77</v>
      </c>
      <c r="AY93" s="201" t="s">
        <v>122</v>
      </c>
      <c r="BK93" s="203">
        <f>SUM(BK94:BK183)</f>
        <v>0</v>
      </c>
    </row>
    <row r="94" s="2" customFormat="1" ht="21.75" customHeight="1">
      <c r="A94" s="40"/>
      <c r="B94" s="41"/>
      <c r="C94" s="206" t="s">
        <v>124</v>
      </c>
      <c r="D94" s="206" t="s">
        <v>125</v>
      </c>
      <c r="E94" s="207" t="s">
        <v>126</v>
      </c>
      <c r="F94" s="208" t="s">
        <v>127</v>
      </c>
      <c r="G94" s="209" t="s">
        <v>128</v>
      </c>
      <c r="H94" s="210">
        <v>2</v>
      </c>
      <c r="I94" s="211"/>
      <c r="J94" s="212">
        <f>ROUND(I94*H94,2)</f>
        <v>0</v>
      </c>
      <c r="K94" s="208" t="s">
        <v>129</v>
      </c>
      <c r="L94" s="46"/>
      <c r="M94" s="213" t="s">
        <v>19</v>
      </c>
      <c r="N94" s="214" t="s">
        <v>40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130</v>
      </c>
      <c r="AT94" s="217" t="s">
        <v>125</v>
      </c>
      <c r="AU94" s="217" t="s">
        <v>79</v>
      </c>
      <c r="AY94" s="19" t="s">
        <v>122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77</v>
      </c>
      <c r="BK94" s="218">
        <f>ROUND(I94*H94,2)</f>
        <v>0</v>
      </c>
      <c r="BL94" s="19" t="s">
        <v>130</v>
      </c>
      <c r="BM94" s="217" t="s">
        <v>131</v>
      </c>
    </row>
    <row r="95" s="2" customFormat="1">
      <c r="A95" s="40"/>
      <c r="B95" s="41"/>
      <c r="C95" s="42"/>
      <c r="D95" s="219" t="s">
        <v>132</v>
      </c>
      <c r="E95" s="42"/>
      <c r="F95" s="220" t="s">
        <v>133</v>
      </c>
      <c r="G95" s="42"/>
      <c r="H95" s="42"/>
      <c r="I95" s="221"/>
      <c r="J95" s="42"/>
      <c r="K95" s="42"/>
      <c r="L95" s="46"/>
      <c r="M95" s="222"/>
      <c r="N95" s="223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132</v>
      </c>
      <c r="AU95" s="19" t="s">
        <v>79</v>
      </c>
    </row>
    <row r="96" s="2" customFormat="1" ht="21.75" customHeight="1">
      <c r="A96" s="40"/>
      <c r="B96" s="41"/>
      <c r="C96" s="206" t="s">
        <v>134</v>
      </c>
      <c r="D96" s="206" t="s">
        <v>125</v>
      </c>
      <c r="E96" s="207" t="s">
        <v>135</v>
      </c>
      <c r="F96" s="208" t="s">
        <v>136</v>
      </c>
      <c r="G96" s="209" t="s">
        <v>128</v>
      </c>
      <c r="H96" s="210">
        <v>3</v>
      </c>
      <c r="I96" s="211"/>
      <c r="J96" s="212">
        <f>ROUND(I96*H96,2)</f>
        <v>0</v>
      </c>
      <c r="K96" s="208" t="s">
        <v>129</v>
      </c>
      <c r="L96" s="46"/>
      <c r="M96" s="213" t="s">
        <v>19</v>
      </c>
      <c r="N96" s="214" t="s">
        <v>40</v>
      </c>
      <c r="O96" s="86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7" t="s">
        <v>130</v>
      </c>
      <c r="AT96" s="217" t="s">
        <v>125</v>
      </c>
      <c r="AU96" s="217" t="s">
        <v>79</v>
      </c>
      <c r="AY96" s="19" t="s">
        <v>122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9" t="s">
        <v>77</v>
      </c>
      <c r="BK96" s="218">
        <f>ROUND(I96*H96,2)</f>
        <v>0</v>
      </c>
      <c r="BL96" s="19" t="s">
        <v>130</v>
      </c>
      <c r="BM96" s="217" t="s">
        <v>137</v>
      </c>
    </row>
    <row r="97" s="2" customFormat="1">
      <c r="A97" s="40"/>
      <c r="B97" s="41"/>
      <c r="C97" s="42"/>
      <c r="D97" s="219" t="s">
        <v>132</v>
      </c>
      <c r="E97" s="42"/>
      <c r="F97" s="220" t="s">
        <v>138</v>
      </c>
      <c r="G97" s="42"/>
      <c r="H97" s="42"/>
      <c r="I97" s="221"/>
      <c r="J97" s="42"/>
      <c r="K97" s="42"/>
      <c r="L97" s="46"/>
      <c r="M97" s="222"/>
      <c r="N97" s="223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132</v>
      </c>
      <c r="AU97" s="19" t="s">
        <v>79</v>
      </c>
    </row>
    <row r="98" s="2" customFormat="1" ht="21.75" customHeight="1">
      <c r="A98" s="40"/>
      <c r="B98" s="41"/>
      <c r="C98" s="206" t="s">
        <v>139</v>
      </c>
      <c r="D98" s="206" t="s">
        <v>125</v>
      </c>
      <c r="E98" s="207" t="s">
        <v>140</v>
      </c>
      <c r="F98" s="208" t="s">
        <v>141</v>
      </c>
      <c r="G98" s="209" t="s">
        <v>128</v>
      </c>
      <c r="H98" s="210">
        <v>2</v>
      </c>
      <c r="I98" s="211"/>
      <c r="J98" s="212">
        <f>ROUND(I98*H98,2)</f>
        <v>0</v>
      </c>
      <c r="K98" s="208" t="s">
        <v>129</v>
      </c>
      <c r="L98" s="46"/>
      <c r="M98" s="213" t="s">
        <v>19</v>
      </c>
      <c r="N98" s="214" t="s">
        <v>40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130</v>
      </c>
      <c r="AT98" s="217" t="s">
        <v>125</v>
      </c>
      <c r="AU98" s="217" t="s">
        <v>79</v>
      </c>
      <c r="AY98" s="19" t="s">
        <v>122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77</v>
      </c>
      <c r="BK98" s="218">
        <f>ROUND(I98*H98,2)</f>
        <v>0</v>
      </c>
      <c r="BL98" s="19" t="s">
        <v>130</v>
      </c>
      <c r="BM98" s="217" t="s">
        <v>142</v>
      </c>
    </row>
    <row r="99" s="2" customFormat="1">
      <c r="A99" s="40"/>
      <c r="B99" s="41"/>
      <c r="C99" s="42"/>
      <c r="D99" s="219" t="s">
        <v>132</v>
      </c>
      <c r="E99" s="42"/>
      <c r="F99" s="220" t="s">
        <v>143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132</v>
      </c>
      <c r="AU99" s="19" t="s">
        <v>79</v>
      </c>
    </row>
    <row r="100" s="2" customFormat="1" ht="21.75" customHeight="1">
      <c r="A100" s="40"/>
      <c r="B100" s="41"/>
      <c r="C100" s="206" t="s">
        <v>144</v>
      </c>
      <c r="D100" s="206" t="s">
        <v>125</v>
      </c>
      <c r="E100" s="207" t="s">
        <v>145</v>
      </c>
      <c r="F100" s="208" t="s">
        <v>146</v>
      </c>
      <c r="G100" s="209" t="s">
        <v>128</v>
      </c>
      <c r="H100" s="210">
        <v>2</v>
      </c>
      <c r="I100" s="211"/>
      <c r="J100" s="212">
        <f>ROUND(I100*H100,2)</f>
        <v>0</v>
      </c>
      <c r="K100" s="208" t="s">
        <v>129</v>
      </c>
      <c r="L100" s="46"/>
      <c r="M100" s="213" t="s">
        <v>19</v>
      </c>
      <c r="N100" s="214" t="s">
        <v>40</v>
      </c>
      <c r="O100" s="86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7" t="s">
        <v>130</v>
      </c>
      <c r="AT100" s="217" t="s">
        <v>125</v>
      </c>
      <c r="AU100" s="217" t="s">
        <v>79</v>
      </c>
      <c r="AY100" s="19" t="s">
        <v>122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9" t="s">
        <v>77</v>
      </c>
      <c r="BK100" s="218">
        <f>ROUND(I100*H100,2)</f>
        <v>0</v>
      </c>
      <c r="BL100" s="19" t="s">
        <v>130</v>
      </c>
      <c r="BM100" s="217" t="s">
        <v>147</v>
      </c>
    </row>
    <row r="101" s="2" customFormat="1">
      <c r="A101" s="40"/>
      <c r="B101" s="41"/>
      <c r="C101" s="42"/>
      <c r="D101" s="219" t="s">
        <v>132</v>
      </c>
      <c r="E101" s="42"/>
      <c r="F101" s="220" t="s">
        <v>148</v>
      </c>
      <c r="G101" s="42"/>
      <c r="H101" s="42"/>
      <c r="I101" s="221"/>
      <c r="J101" s="42"/>
      <c r="K101" s="42"/>
      <c r="L101" s="46"/>
      <c r="M101" s="222"/>
      <c r="N101" s="223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132</v>
      </c>
      <c r="AU101" s="19" t="s">
        <v>79</v>
      </c>
    </row>
    <row r="102" s="2" customFormat="1" ht="21.75" customHeight="1">
      <c r="A102" s="40"/>
      <c r="B102" s="41"/>
      <c r="C102" s="206" t="s">
        <v>149</v>
      </c>
      <c r="D102" s="206" t="s">
        <v>125</v>
      </c>
      <c r="E102" s="207" t="s">
        <v>150</v>
      </c>
      <c r="F102" s="208" t="s">
        <v>151</v>
      </c>
      <c r="G102" s="209" t="s">
        <v>128</v>
      </c>
      <c r="H102" s="210">
        <v>3</v>
      </c>
      <c r="I102" s="211"/>
      <c r="J102" s="212">
        <f>ROUND(I102*H102,2)</f>
        <v>0</v>
      </c>
      <c r="K102" s="208" t="s">
        <v>129</v>
      </c>
      <c r="L102" s="46"/>
      <c r="M102" s="213" t="s">
        <v>19</v>
      </c>
      <c r="N102" s="214" t="s">
        <v>40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130</v>
      </c>
      <c r="AT102" s="217" t="s">
        <v>125</v>
      </c>
      <c r="AU102" s="217" t="s">
        <v>79</v>
      </c>
      <c r="AY102" s="19" t="s">
        <v>122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77</v>
      </c>
      <c r="BK102" s="218">
        <f>ROUND(I102*H102,2)</f>
        <v>0</v>
      </c>
      <c r="BL102" s="19" t="s">
        <v>130</v>
      </c>
      <c r="BM102" s="217" t="s">
        <v>152</v>
      </c>
    </row>
    <row r="103" s="2" customFormat="1">
      <c r="A103" s="40"/>
      <c r="B103" s="41"/>
      <c r="C103" s="42"/>
      <c r="D103" s="219" t="s">
        <v>132</v>
      </c>
      <c r="E103" s="42"/>
      <c r="F103" s="220" t="s">
        <v>153</v>
      </c>
      <c r="G103" s="42"/>
      <c r="H103" s="42"/>
      <c r="I103" s="221"/>
      <c r="J103" s="42"/>
      <c r="K103" s="42"/>
      <c r="L103" s="46"/>
      <c r="M103" s="222"/>
      <c r="N103" s="223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132</v>
      </c>
      <c r="AU103" s="19" t="s">
        <v>79</v>
      </c>
    </row>
    <row r="104" s="2" customFormat="1" ht="21.75" customHeight="1">
      <c r="A104" s="40"/>
      <c r="B104" s="41"/>
      <c r="C104" s="206" t="s">
        <v>154</v>
      </c>
      <c r="D104" s="206" t="s">
        <v>125</v>
      </c>
      <c r="E104" s="207" t="s">
        <v>155</v>
      </c>
      <c r="F104" s="208" t="s">
        <v>156</v>
      </c>
      <c r="G104" s="209" t="s">
        <v>128</v>
      </c>
      <c r="H104" s="210">
        <v>2</v>
      </c>
      <c r="I104" s="211"/>
      <c r="J104" s="212">
        <f>ROUND(I104*H104,2)</f>
        <v>0</v>
      </c>
      <c r="K104" s="208" t="s">
        <v>129</v>
      </c>
      <c r="L104" s="46"/>
      <c r="M104" s="213" t="s">
        <v>19</v>
      </c>
      <c r="N104" s="214" t="s">
        <v>40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130</v>
      </c>
      <c r="AT104" s="217" t="s">
        <v>125</v>
      </c>
      <c r="AU104" s="217" t="s">
        <v>79</v>
      </c>
      <c r="AY104" s="19" t="s">
        <v>122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77</v>
      </c>
      <c r="BK104" s="218">
        <f>ROUND(I104*H104,2)</f>
        <v>0</v>
      </c>
      <c r="BL104" s="19" t="s">
        <v>130</v>
      </c>
      <c r="BM104" s="217" t="s">
        <v>157</v>
      </c>
    </row>
    <row r="105" s="2" customFormat="1">
      <c r="A105" s="40"/>
      <c r="B105" s="41"/>
      <c r="C105" s="42"/>
      <c r="D105" s="219" t="s">
        <v>132</v>
      </c>
      <c r="E105" s="42"/>
      <c r="F105" s="220" t="s">
        <v>158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132</v>
      </c>
      <c r="AU105" s="19" t="s">
        <v>79</v>
      </c>
    </row>
    <row r="106" s="2" customFormat="1" ht="33" customHeight="1">
      <c r="A106" s="40"/>
      <c r="B106" s="41"/>
      <c r="C106" s="206" t="s">
        <v>77</v>
      </c>
      <c r="D106" s="206" t="s">
        <v>125</v>
      </c>
      <c r="E106" s="207" t="s">
        <v>159</v>
      </c>
      <c r="F106" s="208" t="s">
        <v>160</v>
      </c>
      <c r="G106" s="209" t="s">
        <v>161</v>
      </c>
      <c r="H106" s="210">
        <v>418.89999999999998</v>
      </c>
      <c r="I106" s="211"/>
      <c r="J106" s="212">
        <f>ROUND(I106*H106,2)</f>
        <v>0</v>
      </c>
      <c r="K106" s="208" t="s">
        <v>129</v>
      </c>
      <c r="L106" s="46"/>
      <c r="M106" s="213" t="s">
        <v>19</v>
      </c>
      <c r="N106" s="214" t="s">
        <v>40</v>
      </c>
      <c r="O106" s="86"/>
      <c r="P106" s="215">
        <f>O106*H106</f>
        <v>0</v>
      </c>
      <c r="Q106" s="215">
        <v>0</v>
      </c>
      <c r="R106" s="215">
        <f>Q106*H106</f>
        <v>0</v>
      </c>
      <c r="S106" s="215">
        <v>0.32000000000000001</v>
      </c>
      <c r="T106" s="216">
        <f>S106*H106</f>
        <v>134.048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130</v>
      </c>
      <c r="AT106" s="217" t="s">
        <v>125</v>
      </c>
      <c r="AU106" s="217" t="s">
        <v>79</v>
      </c>
      <c r="AY106" s="19" t="s">
        <v>122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77</v>
      </c>
      <c r="BK106" s="218">
        <f>ROUND(I106*H106,2)</f>
        <v>0</v>
      </c>
      <c r="BL106" s="19" t="s">
        <v>130</v>
      </c>
      <c r="BM106" s="217" t="s">
        <v>162</v>
      </c>
    </row>
    <row r="107" s="2" customFormat="1">
      <c r="A107" s="40"/>
      <c r="B107" s="41"/>
      <c r="C107" s="42"/>
      <c r="D107" s="219" t="s">
        <v>132</v>
      </c>
      <c r="E107" s="42"/>
      <c r="F107" s="220" t="s">
        <v>163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132</v>
      </c>
      <c r="AU107" s="19" t="s">
        <v>79</v>
      </c>
    </row>
    <row r="108" s="13" customFormat="1">
      <c r="A108" s="13"/>
      <c r="B108" s="224"/>
      <c r="C108" s="225"/>
      <c r="D108" s="226" t="s">
        <v>164</v>
      </c>
      <c r="E108" s="227" t="s">
        <v>19</v>
      </c>
      <c r="F108" s="228" t="s">
        <v>165</v>
      </c>
      <c r="G108" s="225"/>
      <c r="H108" s="229">
        <v>418.89999999999998</v>
      </c>
      <c r="I108" s="230"/>
      <c r="J108" s="225"/>
      <c r="K108" s="225"/>
      <c r="L108" s="231"/>
      <c r="M108" s="232"/>
      <c r="N108" s="233"/>
      <c r="O108" s="233"/>
      <c r="P108" s="233"/>
      <c r="Q108" s="233"/>
      <c r="R108" s="233"/>
      <c r="S108" s="233"/>
      <c r="T108" s="23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5" t="s">
        <v>164</v>
      </c>
      <c r="AU108" s="235" t="s">
        <v>79</v>
      </c>
      <c r="AV108" s="13" t="s">
        <v>79</v>
      </c>
      <c r="AW108" s="13" t="s">
        <v>166</v>
      </c>
      <c r="AX108" s="13" t="s">
        <v>77</v>
      </c>
      <c r="AY108" s="235" t="s">
        <v>122</v>
      </c>
    </row>
    <row r="109" s="2" customFormat="1" ht="37.8" customHeight="1">
      <c r="A109" s="40"/>
      <c r="B109" s="41"/>
      <c r="C109" s="206" t="s">
        <v>79</v>
      </c>
      <c r="D109" s="206" t="s">
        <v>125</v>
      </c>
      <c r="E109" s="207" t="s">
        <v>167</v>
      </c>
      <c r="F109" s="208" t="s">
        <v>168</v>
      </c>
      <c r="G109" s="209" t="s">
        <v>161</v>
      </c>
      <c r="H109" s="210">
        <v>418.89999999999998</v>
      </c>
      <c r="I109" s="211"/>
      <c r="J109" s="212">
        <f>ROUND(I109*H109,2)</f>
        <v>0</v>
      </c>
      <c r="K109" s="208" t="s">
        <v>129</v>
      </c>
      <c r="L109" s="46"/>
      <c r="M109" s="213" t="s">
        <v>19</v>
      </c>
      <c r="N109" s="214" t="s">
        <v>40</v>
      </c>
      <c r="O109" s="86"/>
      <c r="P109" s="215">
        <f>O109*H109</f>
        <v>0</v>
      </c>
      <c r="Q109" s="215">
        <v>0</v>
      </c>
      <c r="R109" s="215">
        <f>Q109*H109</f>
        <v>0</v>
      </c>
      <c r="S109" s="215">
        <v>0.28999999999999998</v>
      </c>
      <c r="T109" s="216">
        <f>S109*H109</f>
        <v>121.48099999999998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7" t="s">
        <v>130</v>
      </c>
      <c r="AT109" s="217" t="s">
        <v>125</v>
      </c>
      <c r="AU109" s="217" t="s">
        <v>79</v>
      </c>
      <c r="AY109" s="19" t="s">
        <v>122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9" t="s">
        <v>77</v>
      </c>
      <c r="BK109" s="218">
        <f>ROUND(I109*H109,2)</f>
        <v>0</v>
      </c>
      <c r="BL109" s="19" t="s">
        <v>130</v>
      </c>
      <c r="BM109" s="217" t="s">
        <v>169</v>
      </c>
    </row>
    <row r="110" s="2" customFormat="1">
      <c r="A110" s="40"/>
      <c r="B110" s="41"/>
      <c r="C110" s="42"/>
      <c r="D110" s="219" t="s">
        <v>132</v>
      </c>
      <c r="E110" s="42"/>
      <c r="F110" s="220" t="s">
        <v>170</v>
      </c>
      <c r="G110" s="42"/>
      <c r="H110" s="42"/>
      <c r="I110" s="221"/>
      <c r="J110" s="42"/>
      <c r="K110" s="42"/>
      <c r="L110" s="46"/>
      <c r="M110" s="222"/>
      <c r="N110" s="223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132</v>
      </c>
      <c r="AU110" s="19" t="s">
        <v>79</v>
      </c>
    </row>
    <row r="111" s="13" customFormat="1">
      <c r="A111" s="13"/>
      <c r="B111" s="224"/>
      <c r="C111" s="225"/>
      <c r="D111" s="226" t="s">
        <v>164</v>
      </c>
      <c r="E111" s="227" t="s">
        <v>19</v>
      </c>
      <c r="F111" s="228" t="s">
        <v>171</v>
      </c>
      <c r="G111" s="225"/>
      <c r="H111" s="229">
        <v>418.89999999999998</v>
      </c>
      <c r="I111" s="230"/>
      <c r="J111" s="225"/>
      <c r="K111" s="225"/>
      <c r="L111" s="231"/>
      <c r="M111" s="232"/>
      <c r="N111" s="233"/>
      <c r="O111" s="233"/>
      <c r="P111" s="233"/>
      <c r="Q111" s="233"/>
      <c r="R111" s="233"/>
      <c r="S111" s="233"/>
      <c r="T111" s="23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5" t="s">
        <v>164</v>
      </c>
      <c r="AU111" s="235" t="s">
        <v>79</v>
      </c>
      <c r="AV111" s="13" t="s">
        <v>79</v>
      </c>
      <c r="AW111" s="13" t="s">
        <v>166</v>
      </c>
      <c r="AX111" s="13" t="s">
        <v>77</v>
      </c>
      <c r="AY111" s="235" t="s">
        <v>122</v>
      </c>
    </row>
    <row r="112" s="2" customFormat="1" ht="16.5" customHeight="1">
      <c r="A112" s="40"/>
      <c r="B112" s="41"/>
      <c r="C112" s="206" t="s">
        <v>172</v>
      </c>
      <c r="D112" s="206" t="s">
        <v>125</v>
      </c>
      <c r="E112" s="207" t="s">
        <v>173</v>
      </c>
      <c r="F112" s="208" t="s">
        <v>174</v>
      </c>
      <c r="G112" s="209" t="s">
        <v>161</v>
      </c>
      <c r="H112" s="210">
        <v>55.799999999999997</v>
      </c>
      <c r="I112" s="211"/>
      <c r="J112" s="212">
        <f>ROUND(I112*H112,2)</f>
        <v>0</v>
      </c>
      <c r="K112" s="208" t="s">
        <v>129</v>
      </c>
      <c r="L112" s="46"/>
      <c r="M112" s="213" t="s">
        <v>19</v>
      </c>
      <c r="N112" s="214" t="s">
        <v>40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130</v>
      </c>
      <c r="AT112" s="217" t="s">
        <v>125</v>
      </c>
      <c r="AU112" s="217" t="s">
        <v>79</v>
      </c>
      <c r="AY112" s="19" t="s">
        <v>122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77</v>
      </c>
      <c r="BK112" s="218">
        <f>ROUND(I112*H112,2)</f>
        <v>0</v>
      </c>
      <c r="BL112" s="19" t="s">
        <v>130</v>
      </c>
      <c r="BM112" s="217" t="s">
        <v>175</v>
      </c>
    </row>
    <row r="113" s="2" customFormat="1">
      <c r="A113" s="40"/>
      <c r="B113" s="41"/>
      <c r="C113" s="42"/>
      <c r="D113" s="219" t="s">
        <v>132</v>
      </c>
      <c r="E113" s="42"/>
      <c r="F113" s="220" t="s">
        <v>176</v>
      </c>
      <c r="G113" s="42"/>
      <c r="H113" s="42"/>
      <c r="I113" s="221"/>
      <c r="J113" s="42"/>
      <c r="K113" s="42"/>
      <c r="L113" s="46"/>
      <c r="M113" s="222"/>
      <c r="N113" s="223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132</v>
      </c>
      <c r="AU113" s="19" t="s">
        <v>79</v>
      </c>
    </row>
    <row r="114" s="13" customFormat="1">
      <c r="A114" s="13"/>
      <c r="B114" s="224"/>
      <c r="C114" s="225"/>
      <c r="D114" s="226" t="s">
        <v>164</v>
      </c>
      <c r="E114" s="227" t="s">
        <v>19</v>
      </c>
      <c r="F114" s="228" t="s">
        <v>177</v>
      </c>
      <c r="G114" s="225"/>
      <c r="H114" s="229">
        <v>55.800000000000004</v>
      </c>
      <c r="I114" s="230"/>
      <c r="J114" s="225"/>
      <c r="K114" s="225"/>
      <c r="L114" s="231"/>
      <c r="M114" s="232"/>
      <c r="N114" s="233"/>
      <c r="O114" s="233"/>
      <c r="P114" s="233"/>
      <c r="Q114" s="233"/>
      <c r="R114" s="233"/>
      <c r="S114" s="233"/>
      <c r="T114" s="23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5" t="s">
        <v>164</v>
      </c>
      <c r="AU114" s="235" t="s">
        <v>79</v>
      </c>
      <c r="AV114" s="13" t="s">
        <v>79</v>
      </c>
      <c r="AW114" s="13" t="s">
        <v>166</v>
      </c>
      <c r="AX114" s="13" t="s">
        <v>77</v>
      </c>
      <c r="AY114" s="235" t="s">
        <v>122</v>
      </c>
    </row>
    <row r="115" s="2" customFormat="1" ht="21.75" customHeight="1">
      <c r="A115" s="40"/>
      <c r="B115" s="41"/>
      <c r="C115" s="206" t="s">
        <v>178</v>
      </c>
      <c r="D115" s="206" t="s">
        <v>125</v>
      </c>
      <c r="E115" s="207" t="s">
        <v>179</v>
      </c>
      <c r="F115" s="208" t="s">
        <v>180</v>
      </c>
      <c r="G115" s="209" t="s">
        <v>181</v>
      </c>
      <c r="H115" s="210">
        <v>358.334</v>
      </c>
      <c r="I115" s="211"/>
      <c r="J115" s="212">
        <f>ROUND(I115*H115,2)</f>
        <v>0</v>
      </c>
      <c r="K115" s="208" t="s">
        <v>129</v>
      </c>
      <c r="L115" s="46"/>
      <c r="M115" s="213" t="s">
        <v>19</v>
      </c>
      <c r="N115" s="214" t="s">
        <v>40</v>
      </c>
      <c r="O115" s="86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7" t="s">
        <v>130</v>
      </c>
      <c r="AT115" s="217" t="s">
        <v>125</v>
      </c>
      <c r="AU115" s="217" t="s">
        <v>79</v>
      </c>
      <c r="AY115" s="19" t="s">
        <v>122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9" t="s">
        <v>77</v>
      </c>
      <c r="BK115" s="218">
        <f>ROUND(I115*H115,2)</f>
        <v>0</v>
      </c>
      <c r="BL115" s="19" t="s">
        <v>130</v>
      </c>
      <c r="BM115" s="217" t="s">
        <v>182</v>
      </c>
    </row>
    <row r="116" s="2" customFormat="1">
      <c r="A116" s="40"/>
      <c r="B116" s="41"/>
      <c r="C116" s="42"/>
      <c r="D116" s="219" t="s">
        <v>132</v>
      </c>
      <c r="E116" s="42"/>
      <c r="F116" s="220" t="s">
        <v>183</v>
      </c>
      <c r="G116" s="42"/>
      <c r="H116" s="42"/>
      <c r="I116" s="221"/>
      <c r="J116" s="42"/>
      <c r="K116" s="42"/>
      <c r="L116" s="46"/>
      <c r="M116" s="222"/>
      <c r="N116" s="223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132</v>
      </c>
      <c r="AU116" s="19" t="s">
        <v>79</v>
      </c>
    </row>
    <row r="117" s="13" customFormat="1">
      <c r="A117" s="13"/>
      <c r="B117" s="224"/>
      <c r="C117" s="225"/>
      <c r="D117" s="226" t="s">
        <v>164</v>
      </c>
      <c r="E117" s="227" t="s">
        <v>19</v>
      </c>
      <c r="F117" s="228" t="s">
        <v>184</v>
      </c>
      <c r="G117" s="225"/>
      <c r="H117" s="229">
        <v>83.780000000000001</v>
      </c>
      <c r="I117" s="230"/>
      <c r="J117" s="225"/>
      <c r="K117" s="225"/>
      <c r="L117" s="231"/>
      <c r="M117" s="232"/>
      <c r="N117" s="233"/>
      <c r="O117" s="233"/>
      <c r="P117" s="233"/>
      <c r="Q117" s="233"/>
      <c r="R117" s="233"/>
      <c r="S117" s="233"/>
      <c r="T117" s="2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5" t="s">
        <v>164</v>
      </c>
      <c r="AU117" s="235" t="s">
        <v>79</v>
      </c>
      <c r="AV117" s="13" t="s">
        <v>79</v>
      </c>
      <c r="AW117" s="13" t="s">
        <v>166</v>
      </c>
      <c r="AX117" s="13" t="s">
        <v>69</v>
      </c>
      <c r="AY117" s="235" t="s">
        <v>122</v>
      </c>
    </row>
    <row r="118" s="13" customFormat="1">
      <c r="A118" s="13"/>
      <c r="B118" s="224"/>
      <c r="C118" s="225"/>
      <c r="D118" s="226" t="s">
        <v>164</v>
      </c>
      <c r="E118" s="227" t="s">
        <v>19</v>
      </c>
      <c r="F118" s="228" t="s">
        <v>185</v>
      </c>
      <c r="G118" s="225"/>
      <c r="H118" s="229">
        <v>37.797374999999995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164</v>
      </c>
      <c r="AU118" s="235" t="s">
        <v>79</v>
      </c>
      <c r="AV118" s="13" t="s">
        <v>79</v>
      </c>
      <c r="AW118" s="13" t="s">
        <v>166</v>
      </c>
      <c r="AX118" s="13" t="s">
        <v>69</v>
      </c>
      <c r="AY118" s="235" t="s">
        <v>122</v>
      </c>
    </row>
    <row r="119" s="13" customFormat="1">
      <c r="A119" s="13"/>
      <c r="B119" s="224"/>
      <c r="C119" s="225"/>
      <c r="D119" s="226" t="s">
        <v>164</v>
      </c>
      <c r="E119" s="227" t="s">
        <v>19</v>
      </c>
      <c r="F119" s="228" t="s">
        <v>186</v>
      </c>
      <c r="G119" s="225"/>
      <c r="H119" s="229">
        <v>61.642625000000002</v>
      </c>
      <c r="I119" s="230"/>
      <c r="J119" s="225"/>
      <c r="K119" s="225"/>
      <c r="L119" s="231"/>
      <c r="M119" s="232"/>
      <c r="N119" s="233"/>
      <c r="O119" s="233"/>
      <c r="P119" s="233"/>
      <c r="Q119" s="233"/>
      <c r="R119" s="233"/>
      <c r="S119" s="233"/>
      <c r="T119" s="23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5" t="s">
        <v>164</v>
      </c>
      <c r="AU119" s="235" t="s">
        <v>79</v>
      </c>
      <c r="AV119" s="13" t="s">
        <v>79</v>
      </c>
      <c r="AW119" s="13" t="s">
        <v>166</v>
      </c>
      <c r="AX119" s="13" t="s">
        <v>69</v>
      </c>
      <c r="AY119" s="235" t="s">
        <v>122</v>
      </c>
    </row>
    <row r="120" s="13" customFormat="1">
      <c r="A120" s="13"/>
      <c r="B120" s="224"/>
      <c r="C120" s="225"/>
      <c r="D120" s="226" t="s">
        <v>164</v>
      </c>
      <c r="E120" s="227" t="s">
        <v>19</v>
      </c>
      <c r="F120" s="228" t="s">
        <v>187</v>
      </c>
      <c r="G120" s="225"/>
      <c r="H120" s="229">
        <v>45.016375000000011</v>
      </c>
      <c r="I120" s="230"/>
      <c r="J120" s="225"/>
      <c r="K120" s="225"/>
      <c r="L120" s="231"/>
      <c r="M120" s="232"/>
      <c r="N120" s="233"/>
      <c r="O120" s="233"/>
      <c r="P120" s="233"/>
      <c r="Q120" s="233"/>
      <c r="R120" s="233"/>
      <c r="S120" s="233"/>
      <c r="T120" s="23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5" t="s">
        <v>164</v>
      </c>
      <c r="AU120" s="235" t="s">
        <v>79</v>
      </c>
      <c r="AV120" s="13" t="s">
        <v>79</v>
      </c>
      <c r="AW120" s="13" t="s">
        <v>166</v>
      </c>
      <c r="AX120" s="13" t="s">
        <v>69</v>
      </c>
      <c r="AY120" s="235" t="s">
        <v>122</v>
      </c>
    </row>
    <row r="121" s="13" customFormat="1">
      <c r="A121" s="13"/>
      <c r="B121" s="224"/>
      <c r="C121" s="225"/>
      <c r="D121" s="226" t="s">
        <v>164</v>
      </c>
      <c r="E121" s="227" t="s">
        <v>19</v>
      </c>
      <c r="F121" s="228" t="s">
        <v>188</v>
      </c>
      <c r="G121" s="225"/>
      <c r="H121" s="229">
        <v>49.4375</v>
      </c>
      <c r="I121" s="230"/>
      <c r="J121" s="225"/>
      <c r="K121" s="225"/>
      <c r="L121" s="231"/>
      <c r="M121" s="232"/>
      <c r="N121" s="233"/>
      <c r="O121" s="233"/>
      <c r="P121" s="233"/>
      <c r="Q121" s="233"/>
      <c r="R121" s="233"/>
      <c r="S121" s="233"/>
      <c r="T121" s="23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5" t="s">
        <v>164</v>
      </c>
      <c r="AU121" s="235" t="s">
        <v>79</v>
      </c>
      <c r="AV121" s="13" t="s">
        <v>79</v>
      </c>
      <c r="AW121" s="13" t="s">
        <v>166</v>
      </c>
      <c r="AX121" s="13" t="s">
        <v>69</v>
      </c>
      <c r="AY121" s="235" t="s">
        <v>122</v>
      </c>
    </row>
    <row r="122" s="13" customFormat="1">
      <c r="A122" s="13"/>
      <c r="B122" s="224"/>
      <c r="C122" s="225"/>
      <c r="D122" s="226" t="s">
        <v>164</v>
      </c>
      <c r="E122" s="227" t="s">
        <v>19</v>
      </c>
      <c r="F122" s="228" t="s">
        <v>189</v>
      </c>
      <c r="G122" s="225"/>
      <c r="H122" s="229">
        <v>44.474249999999998</v>
      </c>
      <c r="I122" s="230"/>
      <c r="J122" s="225"/>
      <c r="K122" s="225"/>
      <c r="L122" s="231"/>
      <c r="M122" s="232"/>
      <c r="N122" s="233"/>
      <c r="O122" s="233"/>
      <c r="P122" s="233"/>
      <c r="Q122" s="233"/>
      <c r="R122" s="233"/>
      <c r="S122" s="233"/>
      <c r="T122" s="2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5" t="s">
        <v>164</v>
      </c>
      <c r="AU122" s="235" t="s">
        <v>79</v>
      </c>
      <c r="AV122" s="13" t="s">
        <v>79</v>
      </c>
      <c r="AW122" s="13" t="s">
        <v>166</v>
      </c>
      <c r="AX122" s="13" t="s">
        <v>69</v>
      </c>
      <c r="AY122" s="235" t="s">
        <v>122</v>
      </c>
    </row>
    <row r="123" s="13" customFormat="1">
      <c r="A123" s="13"/>
      <c r="B123" s="224"/>
      <c r="C123" s="225"/>
      <c r="D123" s="226" t="s">
        <v>164</v>
      </c>
      <c r="E123" s="227" t="s">
        <v>19</v>
      </c>
      <c r="F123" s="228" t="s">
        <v>190</v>
      </c>
      <c r="G123" s="225"/>
      <c r="H123" s="229">
        <v>36.185649999999995</v>
      </c>
      <c r="I123" s="230"/>
      <c r="J123" s="225"/>
      <c r="K123" s="225"/>
      <c r="L123" s="231"/>
      <c r="M123" s="232"/>
      <c r="N123" s="233"/>
      <c r="O123" s="233"/>
      <c r="P123" s="233"/>
      <c r="Q123" s="233"/>
      <c r="R123" s="233"/>
      <c r="S123" s="233"/>
      <c r="T123" s="23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5" t="s">
        <v>164</v>
      </c>
      <c r="AU123" s="235" t="s">
        <v>79</v>
      </c>
      <c r="AV123" s="13" t="s">
        <v>79</v>
      </c>
      <c r="AW123" s="13" t="s">
        <v>166</v>
      </c>
      <c r="AX123" s="13" t="s">
        <v>69</v>
      </c>
      <c r="AY123" s="235" t="s">
        <v>122</v>
      </c>
    </row>
    <row r="124" s="14" customFormat="1">
      <c r="A124" s="14"/>
      <c r="B124" s="236"/>
      <c r="C124" s="237"/>
      <c r="D124" s="226" t="s">
        <v>164</v>
      </c>
      <c r="E124" s="238" t="s">
        <v>19</v>
      </c>
      <c r="F124" s="239" t="s">
        <v>191</v>
      </c>
      <c r="G124" s="237"/>
      <c r="H124" s="240">
        <v>358.333775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6" t="s">
        <v>164</v>
      </c>
      <c r="AU124" s="246" t="s">
        <v>79</v>
      </c>
      <c r="AV124" s="14" t="s">
        <v>130</v>
      </c>
      <c r="AW124" s="14" t="s">
        <v>166</v>
      </c>
      <c r="AX124" s="14" t="s">
        <v>77</v>
      </c>
      <c r="AY124" s="246" t="s">
        <v>122</v>
      </c>
    </row>
    <row r="125" s="2" customFormat="1" ht="24.15" customHeight="1">
      <c r="A125" s="40"/>
      <c r="B125" s="41"/>
      <c r="C125" s="206" t="s">
        <v>192</v>
      </c>
      <c r="D125" s="206" t="s">
        <v>125</v>
      </c>
      <c r="E125" s="207" t="s">
        <v>193</v>
      </c>
      <c r="F125" s="208" t="s">
        <v>194</v>
      </c>
      <c r="G125" s="209" t="s">
        <v>128</v>
      </c>
      <c r="H125" s="210">
        <v>2</v>
      </c>
      <c r="I125" s="211"/>
      <c r="J125" s="212">
        <f>ROUND(I125*H125,2)</f>
        <v>0</v>
      </c>
      <c r="K125" s="208" t="s">
        <v>129</v>
      </c>
      <c r="L125" s="46"/>
      <c r="M125" s="213" t="s">
        <v>19</v>
      </c>
      <c r="N125" s="214" t="s">
        <v>40</v>
      </c>
      <c r="O125" s="86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7" t="s">
        <v>130</v>
      </c>
      <c r="AT125" s="217" t="s">
        <v>125</v>
      </c>
      <c r="AU125" s="217" t="s">
        <v>79</v>
      </c>
      <c r="AY125" s="19" t="s">
        <v>122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9" t="s">
        <v>77</v>
      </c>
      <c r="BK125" s="218">
        <f>ROUND(I125*H125,2)</f>
        <v>0</v>
      </c>
      <c r="BL125" s="19" t="s">
        <v>130</v>
      </c>
      <c r="BM125" s="217" t="s">
        <v>195</v>
      </c>
    </row>
    <row r="126" s="2" customFormat="1">
      <c r="A126" s="40"/>
      <c r="B126" s="41"/>
      <c r="C126" s="42"/>
      <c r="D126" s="219" t="s">
        <v>132</v>
      </c>
      <c r="E126" s="42"/>
      <c r="F126" s="220" t="s">
        <v>196</v>
      </c>
      <c r="G126" s="42"/>
      <c r="H126" s="42"/>
      <c r="I126" s="221"/>
      <c r="J126" s="42"/>
      <c r="K126" s="42"/>
      <c r="L126" s="46"/>
      <c r="M126" s="222"/>
      <c r="N126" s="223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132</v>
      </c>
      <c r="AU126" s="19" t="s">
        <v>79</v>
      </c>
    </row>
    <row r="127" s="2" customFormat="1" ht="24.15" customHeight="1">
      <c r="A127" s="40"/>
      <c r="B127" s="41"/>
      <c r="C127" s="206" t="s">
        <v>197</v>
      </c>
      <c r="D127" s="206" t="s">
        <v>125</v>
      </c>
      <c r="E127" s="207" t="s">
        <v>198</v>
      </c>
      <c r="F127" s="208" t="s">
        <v>199</v>
      </c>
      <c r="G127" s="209" t="s">
        <v>128</v>
      </c>
      <c r="H127" s="210">
        <v>5</v>
      </c>
      <c r="I127" s="211"/>
      <c r="J127" s="212">
        <f>ROUND(I127*H127,2)</f>
        <v>0</v>
      </c>
      <c r="K127" s="208" t="s">
        <v>129</v>
      </c>
      <c r="L127" s="46"/>
      <c r="M127" s="213" t="s">
        <v>19</v>
      </c>
      <c r="N127" s="214" t="s">
        <v>40</v>
      </c>
      <c r="O127" s="86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7" t="s">
        <v>130</v>
      </c>
      <c r="AT127" s="217" t="s">
        <v>125</v>
      </c>
      <c r="AU127" s="217" t="s">
        <v>79</v>
      </c>
      <c r="AY127" s="19" t="s">
        <v>122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9" t="s">
        <v>77</v>
      </c>
      <c r="BK127" s="218">
        <f>ROUND(I127*H127,2)</f>
        <v>0</v>
      </c>
      <c r="BL127" s="19" t="s">
        <v>130</v>
      </c>
      <c r="BM127" s="217" t="s">
        <v>200</v>
      </c>
    </row>
    <row r="128" s="2" customFormat="1">
      <c r="A128" s="40"/>
      <c r="B128" s="41"/>
      <c r="C128" s="42"/>
      <c r="D128" s="219" t="s">
        <v>132</v>
      </c>
      <c r="E128" s="42"/>
      <c r="F128" s="220" t="s">
        <v>201</v>
      </c>
      <c r="G128" s="42"/>
      <c r="H128" s="42"/>
      <c r="I128" s="221"/>
      <c r="J128" s="42"/>
      <c r="K128" s="42"/>
      <c r="L128" s="46"/>
      <c r="M128" s="222"/>
      <c r="N128" s="223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132</v>
      </c>
      <c r="AU128" s="19" t="s">
        <v>79</v>
      </c>
    </row>
    <row r="129" s="2" customFormat="1" ht="37.8" customHeight="1">
      <c r="A129" s="40"/>
      <c r="B129" s="41"/>
      <c r="C129" s="206" t="s">
        <v>130</v>
      </c>
      <c r="D129" s="206" t="s">
        <v>125</v>
      </c>
      <c r="E129" s="207" t="s">
        <v>202</v>
      </c>
      <c r="F129" s="208" t="s">
        <v>203</v>
      </c>
      <c r="G129" s="209" t="s">
        <v>181</v>
      </c>
      <c r="H129" s="210">
        <v>523.90999999999997</v>
      </c>
      <c r="I129" s="211"/>
      <c r="J129" s="212">
        <f>ROUND(I129*H129,2)</f>
        <v>0</v>
      </c>
      <c r="K129" s="208" t="s">
        <v>129</v>
      </c>
      <c r="L129" s="46"/>
      <c r="M129" s="213" t="s">
        <v>19</v>
      </c>
      <c r="N129" s="214" t="s">
        <v>40</v>
      </c>
      <c r="O129" s="86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17" t="s">
        <v>130</v>
      </c>
      <c r="AT129" s="217" t="s">
        <v>125</v>
      </c>
      <c r="AU129" s="217" t="s">
        <v>79</v>
      </c>
      <c r="AY129" s="19" t="s">
        <v>122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9" t="s">
        <v>77</v>
      </c>
      <c r="BK129" s="218">
        <f>ROUND(I129*H129,2)</f>
        <v>0</v>
      </c>
      <c r="BL129" s="19" t="s">
        <v>130</v>
      </c>
      <c r="BM129" s="217" t="s">
        <v>204</v>
      </c>
    </row>
    <row r="130" s="2" customFormat="1">
      <c r="A130" s="40"/>
      <c r="B130" s="41"/>
      <c r="C130" s="42"/>
      <c r="D130" s="219" t="s">
        <v>132</v>
      </c>
      <c r="E130" s="42"/>
      <c r="F130" s="220" t="s">
        <v>205</v>
      </c>
      <c r="G130" s="42"/>
      <c r="H130" s="42"/>
      <c r="I130" s="221"/>
      <c r="J130" s="42"/>
      <c r="K130" s="42"/>
      <c r="L130" s="46"/>
      <c r="M130" s="222"/>
      <c r="N130" s="223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132</v>
      </c>
      <c r="AU130" s="19" t="s">
        <v>79</v>
      </c>
    </row>
    <row r="131" s="13" customFormat="1">
      <c r="A131" s="13"/>
      <c r="B131" s="224"/>
      <c r="C131" s="225"/>
      <c r="D131" s="226" t="s">
        <v>164</v>
      </c>
      <c r="E131" s="227" t="s">
        <v>19</v>
      </c>
      <c r="F131" s="228" t="s">
        <v>206</v>
      </c>
      <c r="G131" s="225"/>
      <c r="H131" s="229">
        <v>83.780000000000001</v>
      </c>
      <c r="I131" s="230"/>
      <c r="J131" s="225"/>
      <c r="K131" s="225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164</v>
      </c>
      <c r="AU131" s="235" t="s">
        <v>79</v>
      </c>
      <c r="AV131" s="13" t="s">
        <v>79</v>
      </c>
      <c r="AW131" s="13" t="s">
        <v>166</v>
      </c>
      <c r="AX131" s="13" t="s">
        <v>69</v>
      </c>
      <c r="AY131" s="235" t="s">
        <v>122</v>
      </c>
    </row>
    <row r="132" s="13" customFormat="1">
      <c r="A132" s="13"/>
      <c r="B132" s="224"/>
      <c r="C132" s="225"/>
      <c r="D132" s="226" t="s">
        <v>164</v>
      </c>
      <c r="E132" s="227" t="s">
        <v>19</v>
      </c>
      <c r="F132" s="228" t="s">
        <v>207</v>
      </c>
      <c r="G132" s="225"/>
      <c r="H132" s="229">
        <v>417.81</v>
      </c>
      <c r="I132" s="230"/>
      <c r="J132" s="225"/>
      <c r="K132" s="225"/>
      <c r="L132" s="231"/>
      <c r="M132" s="232"/>
      <c r="N132" s="233"/>
      <c r="O132" s="233"/>
      <c r="P132" s="233"/>
      <c r="Q132" s="233"/>
      <c r="R132" s="233"/>
      <c r="S132" s="233"/>
      <c r="T132" s="2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5" t="s">
        <v>164</v>
      </c>
      <c r="AU132" s="235" t="s">
        <v>79</v>
      </c>
      <c r="AV132" s="13" t="s">
        <v>79</v>
      </c>
      <c r="AW132" s="13" t="s">
        <v>166</v>
      </c>
      <c r="AX132" s="13" t="s">
        <v>69</v>
      </c>
      <c r="AY132" s="235" t="s">
        <v>122</v>
      </c>
    </row>
    <row r="133" s="13" customFormat="1">
      <c r="A133" s="13"/>
      <c r="B133" s="224"/>
      <c r="C133" s="225"/>
      <c r="D133" s="226" t="s">
        <v>164</v>
      </c>
      <c r="E133" s="227" t="s">
        <v>19</v>
      </c>
      <c r="F133" s="228" t="s">
        <v>208</v>
      </c>
      <c r="G133" s="225"/>
      <c r="H133" s="229">
        <v>22.320000000000004</v>
      </c>
      <c r="I133" s="230"/>
      <c r="J133" s="225"/>
      <c r="K133" s="225"/>
      <c r="L133" s="231"/>
      <c r="M133" s="232"/>
      <c r="N133" s="233"/>
      <c r="O133" s="233"/>
      <c r="P133" s="233"/>
      <c r="Q133" s="233"/>
      <c r="R133" s="233"/>
      <c r="S133" s="233"/>
      <c r="T133" s="2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5" t="s">
        <v>164</v>
      </c>
      <c r="AU133" s="235" t="s">
        <v>79</v>
      </c>
      <c r="AV133" s="13" t="s">
        <v>79</v>
      </c>
      <c r="AW133" s="13" t="s">
        <v>166</v>
      </c>
      <c r="AX133" s="13" t="s">
        <v>69</v>
      </c>
      <c r="AY133" s="235" t="s">
        <v>122</v>
      </c>
    </row>
    <row r="134" s="14" customFormat="1">
      <c r="A134" s="14"/>
      <c r="B134" s="236"/>
      <c r="C134" s="237"/>
      <c r="D134" s="226" t="s">
        <v>164</v>
      </c>
      <c r="E134" s="238" t="s">
        <v>19</v>
      </c>
      <c r="F134" s="239" t="s">
        <v>191</v>
      </c>
      <c r="G134" s="237"/>
      <c r="H134" s="240">
        <v>523.91000000000008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164</v>
      </c>
      <c r="AU134" s="246" t="s">
        <v>79</v>
      </c>
      <c r="AV134" s="14" t="s">
        <v>130</v>
      </c>
      <c r="AW134" s="14" t="s">
        <v>166</v>
      </c>
      <c r="AX134" s="14" t="s">
        <v>77</v>
      </c>
      <c r="AY134" s="246" t="s">
        <v>122</v>
      </c>
    </row>
    <row r="135" s="2" customFormat="1" ht="33" customHeight="1">
      <c r="A135" s="40"/>
      <c r="B135" s="41"/>
      <c r="C135" s="206" t="s">
        <v>209</v>
      </c>
      <c r="D135" s="206" t="s">
        <v>125</v>
      </c>
      <c r="E135" s="207" t="s">
        <v>210</v>
      </c>
      <c r="F135" s="208" t="s">
        <v>211</v>
      </c>
      <c r="G135" s="209" t="s">
        <v>128</v>
      </c>
      <c r="H135" s="210">
        <v>12</v>
      </c>
      <c r="I135" s="211"/>
      <c r="J135" s="212">
        <f>ROUND(I135*H135,2)</f>
        <v>0</v>
      </c>
      <c r="K135" s="208" t="s">
        <v>129</v>
      </c>
      <c r="L135" s="46"/>
      <c r="M135" s="213" t="s">
        <v>19</v>
      </c>
      <c r="N135" s="214" t="s">
        <v>40</v>
      </c>
      <c r="O135" s="86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7" t="s">
        <v>130</v>
      </c>
      <c r="AT135" s="217" t="s">
        <v>125</v>
      </c>
      <c r="AU135" s="217" t="s">
        <v>79</v>
      </c>
      <c r="AY135" s="19" t="s">
        <v>122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9" t="s">
        <v>77</v>
      </c>
      <c r="BK135" s="218">
        <f>ROUND(I135*H135,2)</f>
        <v>0</v>
      </c>
      <c r="BL135" s="19" t="s">
        <v>130</v>
      </c>
      <c r="BM135" s="217" t="s">
        <v>212</v>
      </c>
    </row>
    <row r="136" s="2" customFormat="1">
      <c r="A136" s="40"/>
      <c r="B136" s="41"/>
      <c r="C136" s="42"/>
      <c r="D136" s="219" t="s">
        <v>132</v>
      </c>
      <c r="E136" s="42"/>
      <c r="F136" s="220" t="s">
        <v>213</v>
      </c>
      <c r="G136" s="42"/>
      <c r="H136" s="42"/>
      <c r="I136" s="221"/>
      <c r="J136" s="42"/>
      <c r="K136" s="42"/>
      <c r="L136" s="46"/>
      <c r="M136" s="222"/>
      <c r="N136" s="223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132</v>
      </c>
      <c r="AU136" s="19" t="s">
        <v>79</v>
      </c>
    </row>
    <row r="137" s="13" customFormat="1">
      <c r="A137" s="13"/>
      <c r="B137" s="224"/>
      <c r="C137" s="225"/>
      <c r="D137" s="226" t="s">
        <v>164</v>
      </c>
      <c r="E137" s="227" t="s">
        <v>19</v>
      </c>
      <c r="F137" s="228" t="s">
        <v>214</v>
      </c>
      <c r="G137" s="225"/>
      <c r="H137" s="229">
        <v>12</v>
      </c>
      <c r="I137" s="230"/>
      <c r="J137" s="225"/>
      <c r="K137" s="225"/>
      <c r="L137" s="231"/>
      <c r="M137" s="232"/>
      <c r="N137" s="233"/>
      <c r="O137" s="233"/>
      <c r="P137" s="233"/>
      <c r="Q137" s="233"/>
      <c r="R137" s="233"/>
      <c r="S137" s="233"/>
      <c r="T137" s="23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5" t="s">
        <v>164</v>
      </c>
      <c r="AU137" s="235" t="s">
        <v>79</v>
      </c>
      <c r="AV137" s="13" t="s">
        <v>79</v>
      </c>
      <c r="AW137" s="13" t="s">
        <v>166</v>
      </c>
      <c r="AX137" s="13" t="s">
        <v>77</v>
      </c>
      <c r="AY137" s="235" t="s">
        <v>122</v>
      </c>
    </row>
    <row r="138" s="2" customFormat="1" ht="33" customHeight="1">
      <c r="A138" s="40"/>
      <c r="B138" s="41"/>
      <c r="C138" s="206" t="s">
        <v>215</v>
      </c>
      <c r="D138" s="206" t="s">
        <v>125</v>
      </c>
      <c r="E138" s="207" t="s">
        <v>216</v>
      </c>
      <c r="F138" s="208" t="s">
        <v>217</v>
      </c>
      <c r="G138" s="209" t="s">
        <v>128</v>
      </c>
      <c r="H138" s="210">
        <v>30</v>
      </c>
      <c r="I138" s="211"/>
      <c r="J138" s="212">
        <f>ROUND(I138*H138,2)</f>
        <v>0</v>
      </c>
      <c r="K138" s="208" t="s">
        <v>129</v>
      </c>
      <c r="L138" s="46"/>
      <c r="M138" s="213" t="s">
        <v>19</v>
      </c>
      <c r="N138" s="214" t="s">
        <v>40</v>
      </c>
      <c r="O138" s="86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7" t="s">
        <v>130</v>
      </c>
      <c r="AT138" s="217" t="s">
        <v>125</v>
      </c>
      <c r="AU138" s="217" t="s">
        <v>79</v>
      </c>
      <c r="AY138" s="19" t="s">
        <v>122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9" t="s">
        <v>77</v>
      </c>
      <c r="BK138" s="218">
        <f>ROUND(I138*H138,2)</f>
        <v>0</v>
      </c>
      <c r="BL138" s="19" t="s">
        <v>130</v>
      </c>
      <c r="BM138" s="217" t="s">
        <v>218</v>
      </c>
    </row>
    <row r="139" s="2" customFormat="1">
      <c r="A139" s="40"/>
      <c r="B139" s="41"/>
      <c r="C139" s="42"/>
      <c r="D139" s="219" t="s">
        <v>132</v>
      </c>
      <c r="E139" s="42"/>
      <c r="F139" s="220" t="s">
        <v>219</v>
      </c>
      <c r="G139" s="42"/>
      <c r="H139" s="42"/>
      <c r="I139" s="221"/>
      <c r="J139" s="42"/>
      <c r="K139" s="42"/>
      <c r="L139" s="46"/>
      <c r="M139" s="222"/>
      <c r="N139" s="223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132</v>
      </c>
      <c r="AU139" s="19" t="s">
        <v>79</v>
      </c>
    </row>
    <row r="140" s="13" customFormat="1">
      <c r="A140" s="13"/>
      <c r="B140" s="224"/>
      <c r="C140" s="225"/>
      <c r="D140" s="226" t="s">
        <v>164</v>
      </c>
      <c r="E140" s="227" t="s">
        <v>19</v>
      </c>
      <c r="F140" s="228" t="s">
        <v>220</v>
      </c>
      <c r="G140" s="225"/>
      <c r="H140" s="229">
        <v>30</v>
      </c>
      <c r="I140" s="230"/>
      <c r="J140" s="225"/>
      <c r="K140" s="225"/>
      <c r="L140" s="231"/>
      <c r="M140" s="232"/>
      <c r="N140" s="233"/>
      <c r="O140" s="233"/>
      <c r="P140" s="233"/>
      <c r="Q140" s="233"/>
      <c r="R140" s="233"/>
      <c r="S140" s="233"/>
      <c r="T140" s="2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5" t="s">
        <v>164</v>
      </c>
      <c r="AU140" s="235" t="s">
        <v>79</v>
      </c>
      <c r="AV140" s="13" t="s">
        <v>79</v>
      </c>
      <c r="AW140" s="13" t="s">
        <v>166</v>
      </c>
      <c r="AX140" s="13" t="s">
        <v>77</v>
      </c>
      <c r="AY140" s="235" t="s">
        <v>122</v>
      </c>
    </row>
    <row r="141" s="2" customFormat="1" ht="37.8" customHeight="1">
      <c r="A141" s="40"/>
      <c r="B141" s="41"/>
      <c r="C141" s="206" t="s">
        <v>221</v>
      </c>
      <c r="D141" s="206" t="s">
        <v>125</v>
      </c>
      <c r="E141" s="207" t="s">
        <v>222</v>
      </c>
      <c r="F141" s="208" t="s">
        <v>223</v>
      </c>
      <c r="G141" s="209" t="s">
        <v>181</v>
      </c>
      <c r="H141" s="210">
        <v>233.209</v>
      </c>
      <c r="I141" s="211"/>
      <c r="J141" s="212">
        <f>ROUND(I141*H141,2)</f>
        <v>0</v>
      </c>
      <c r="K141" s="208" t="s">
        <v>129</v>
      </c>
      <c r="L141" s="46"/>
      <c r="M141" s="213" t="s">
        <v>19</v>
      </c>
      <c r="N141" s="214" t="s">
        <v>40</v>
      </c>
      <c r="O141" s="86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7" t="s">
        <v>130</v>
      </c>
      <c r="AT141" s="217" t="s">
        <v>125</v>
      </c>
      <c r="AU141" s="217" t="s">
        <v>79</v>
      </c>
      <c r="AY141" s="19" t="s">
        <v>122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9" t="s">
        <v>77</v>
      </c>
      <c r="BK141" s="218">
        <f>ROUND(I141*H141,2)</f>
        <v>0</v>
      </c>
      <c r="BL141" s="19" t="s">
        <v>130</v>
      </c>
      <c r="BM141" s="217" t="s">
        <v>224</v>
      </c>
    </row>
    <row r="142" s="2" customFormat="1">
      <c r="A142" s="40"/>
      <c r="B142" s="41"/>
      <c r="C142" s="42"/>
      <c r="D142" s="219" t="s">
        <v>132</v>
      </c>
      <c r="E142" s="42"/>
      <c r="F142" s="220" t="s">
        <v>225</v>
      </c>
      <c r="G142" s="42"/>
      <c r="H142" s="42"/>
      <c r="I142" s="221"/>
      <c r="J142" s="42"/>
      <c r="K142" s="42"/>
      <c r="L142" s="46"/>
      <c r="M142" s="222"/>
      <c r="N142" s="223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132</v>
      </c>
      <c r="AU142" s="19" t="s">
        <v>79</v>
      </c>
    </row>
    <row r="143" s="13" customFormat="1">
      <c r="A143" s="13"/>
      <c r="B143" s="224"/>
      <c r="C143" s="225"/>
      <c r="D143" s="226" t="s">
        <v>164</v>
      </c>
      <c r="E143" s="227" t="s">
        <v>19</v>
      </c>
      <c r="F143" s="228" t="s">
        <v>226</v>
      </c>
      <c r="G143" s="225"/>
      <c r="H143" s="229">
        <v>167.56</v>
      </c>
      <c r="I143" s="230"/>
      <c r="J143" s="225"/>
      <c r="K143" s="225"/>
      <c r="L143" s="231"/>
      <c r="M143" s="232"/>
      <c r="N143" s="233"/>
      <c r="O143" s="233"/>
      <c r="P143" s="233"/>
      <c r="Q143" s="233"/>
      <c r="R143" s="233"/>
      <c r="S143" s="233"/>
      <c r="T143" s="2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5" t="s">
        <v>164</v>
      </c>
      <c r="AU143" s="235" t="s">
        <v>79</v>
      </c>
      <c r="AV143" s="13" t="s">
        <v>79</v>
      </c>
      <c r="AW143" s="13" t="s">
        <v>166</v>
      </c>
      <c r="AX143" s="13" t="s">
        <v>69</v>
      </c>
      <c r="AY143" s="235" t="s">
        <v>122</v>
      </c>
    </row>
    <row r="144" s="13" customFormat="1">
      <c r="A144" s="13"/>
      <c r="B144" s="224"/>
      <c r="C144" s="225"/>
      <c r="D144" s="226" t="s">
        <v>164</v>
      </c>
      <c r="E144" s="227" t="s">
        <v>19</v>
      </c>
      <c r="F144" s="228" t="s">
        <v>227</v>
      </c>
      <c r="G144" s="225"/>
      <c r="H144" s="229">
        <v>65.649000000000001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5" t="s">
        <v>164</v>
      </c>
      <c r="AU144" s="235" t="s">
        <v>79</v>
      </c>
      <c r="AV144" s="13" t="s">
        <v>79</v>
      </c>
      <c r="AW144" s="13" t="s">
        <v>166</v>
      </c>
      <c r="AX144" s="13" t="s">
        <v>69</v>
      </c>
      <c r="AY144" s="235" t="s">
        <v>122</v>
      </c>
    </row>
    <row r="145" s="14" customFormat="1">
      <c r="A145" s="14"/>
      <c r="B145" s="236"/>
      <c r="C145" s="237"/>
      <c r="D145" s="226" t="s">
        <v>164</v>
      </c>
      <c r="E145" s="238" t="s">
        <v>19</v>
      </c>
      <c r="F145" s="239" t="s">
        <v>191</v>
      </c>
      <c r="G145" s="237"/>
      <c r="H145" s="240">
        <v>233.209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6" t="s">
        <v>164</v>
      </c>
      <c r="AU145" s="246" t="s">
        <v>79</v>
      </c>
      <c r="AV145" s="14" t="s">
        <v>130</v>
      </c>
      <c r="AW145" s="14" t="s">
        <v>166</v>
      </c>
      <c r="AX145" s="14" t="s">
        <v>77</v>
      </c>
      <c r="AY145" s="246" t="s">
        <v>122</v>
      </c>
    </row>
    <row r="146" s="2" customFormat="1" ht="24.15" customHeight="1">
      <c r="A146" s="40"/>
      <c r="B146" s="41"/>
      <c r="C146" s="206" t="s">
        <v>228</v>
      </c>
      <c r="D146" s="206" t="s">
        <v>125</v>
      </c>
      <c r="E146" s="207" t="s">
        <v>229</v>
      </c>
      <c r="F146" s="208" t="s">
        <v>230</v>
      </c>
      <c r="G146" s="209" t="s">
        <v>181</v>
      </c>
      <c r="H146" s="210">
        <v>757.11900000000003</v>
      </c>
      <c r="I146" s="211"/>
      <c r="J146" s="212">
        <f>ROUND(I146*H146,2)</f>
        <v>0</v>
      </c>
      <c r="K146" s="208" t="s">
        <v>129</v>
      </c>
      <c r="L146" s="46"/>
      <c r="M146" s="213" t="s">
        <v>19</v>
      </c>
      <c r="N146" s="214" t="s">
        <v>40</v>
      </c>
      <c r="O146" s="86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7" t="s">
        <v>130</v>
      </c>
      <c r="AT146" s="217" t="s">
        <v>125</v>
      </c>
      <c r="AU146" s="217" t="s">
        <v>79</v>
      </c>
      <c r="AY146" s="19" t="s">
        <v>122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9" t="s">
        <v>77</v>
      </c>
      <c r="BK146" s="218">
        <f>ROUND(I146*H146,2)</f>
        <v>0</v>
      </c>
      <c r="BL146" s="19" t="s">
        <v>130</v>
      </c>
      <c r="BM146" s="217" t="s">
        <v>231</v>
      </c>
    </row>
    <row r="147" s="2" customFormat="1">
      <c r="A147" s="40"/>
      <c r="B147" s="41"/>
      <c r="C147" s="42"/>
      <c r="D147" s="219" t="s">
        <v>132</v>
      </c>
      <c r="E147" s="42"/>
      <c r="F147" s="220" t="s">
        <v>232</v>
      </c>
      <c r="G147" s="42"/>
      <c r="H147" s="42"/>
      <c r="I147" s="221"/>
      <c r="J147" s="42"/>
      <c r="K147" s="42"/>
      <c r="L147" s="46"/>
      <c r="M147" s="222"/>
      <c r="N147" s="223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132</v>
      </c>
      <c r="AU147" s="19" t="s">
        <v>79</v>
      </c>
    </row>
    <row r="148" s="13" customFormat="1">
      <c r="A148" s="13"/>
      <c r="B148" s="224"/>
      <c r="C148" s="225"/>
      <c r="D148" s="226" t="s">
        <v>164</v>
      </c>
      <c r="E148" s="227" t="s">
        <v>19</v>
      </c>
      <c r="F148" s="228" t="s">
        <v>233</v>
      </c>
      <c r="G148" s="225"/>
      <c r="H148" s="229">
        <v>83.780000000000001</v>
      </c>
      <c r="I148" s="230"/>
      <c r="J148" s="225"/>
      <c r="K148" s="225"/>
      <c r="L148" s="231"/>
      <c r="M148" s="232"/>
      <c r="N148" s="233"/>
      <c r="O148" s="233"/>
      <c r="P148" s="233"/>
      <c r="Q148" s="233"/>
      <c r="R148" s="233"/>
      <c r="S148" s="233"/>
      <c r="T148" s="23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5" t="s">
        <v>164</v>
      </c>
      <c r="AU148" s="235" t="s">
        <v>79</v>
      </c>
      <c r="AV148" s="13" t="s">
        <v>79</v>
      </c>
      <c r="AW148" s="13" t="s">
        <v>166</v>
      </c>
      <c r="AX148" s="13" t="s">
        <v>69</v>
      </c>
      <c r="AY148" s="235" t="s">
        <v>122</v>
      </c>
    </row>
    <row r="149" s="13" customFormat="1">
      <c r="A149" s="13"/>
      <c r="B149" s="224"/>
      <c r="C149" s="225"/>
      <c r="D149" s="226" t="s">
        <v>164</v>
      </c>
      <c r="E149" s="227" t="s">
        <v>19</v>
      </c>
      <c r="F149" s="228" t="s">
        <v>234</v>
      </c>
      <c r="G149" s="225"/>
      <c r="H149" s="229">
        <v>167.56</v>
      </c>
      <c r="I149" s="230"/>
      <c r="J149" s="225"/>
      <c r="K149" s="225"/>
      <c r="L149" s="231"/>
      <c r="M149" s="232"/>
      <c r="N149" s="233"/>
      <c r="O149" s="233"/>
      <c r="P149" s="233"/>
      <c r="Q149" s="233"/>
      <c r="R149" s="233"/>
      <c r="S149" s="233"/>
      <c r="T149" s="2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5" t="s">
        <v>164</v>
      </c>
      <c r="AU149" s="235" t="s">
        <v>79</v>
      </c>
      <c r="AV149" s="13" t="s">
        <v>79</v>
      </c>
      <c r="AW149" s="13" t="s">
        <v>166</v>
      </c>
      <c r="AX149" s="13" t="s">
        <v>69</v>
      </c>
      <c r="AY149" s="235" t="s">
        <v>122</v>
      </c>
    </row>
    <row r="150" s="13" customFormat="1">
      <c r="A150" s="13"/>
      <c r="B150" s="224"/>
      <c r="C150" s="225"/>
      <c r="D150" s="226" t="s">
        <v>164</v>
      </c>
      <c r="E150" s="227" t="s">
        <v>19</v>
      </c>
      <c r="F150" s="228" t="s">
        <v>185</v>
      </c>
      <c r="G150" s="225"/>
      <c r="H150" s="229">
        <v>37.797374999999995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5" t="s">
        <v>164</v>
      </c>
      <c r="AU150" s="235" t="s">
        <v>79</v>
      </c>
      <c r="AV150" s="13" t="s">
        <v>79</v>
      </c>
      <c r="AW150" s="13" t="s">
        <v>166</v>
      </c>
      <c r="AX150" s="13" t="s">
        <v>69</v>
      </c>
      <c r="AY150" s="235" t="s">
        <v>122</v>
      </c>
    </row>
    <row r="151" s="13" customFormat="1">
      <c r="A151" s="13"/>
      <c r="B151" s="224"/>
      <c r="C151" s="225"/>
      <c r="D151" s="226" t="s">
        <v>164</v>
      </c>
      <c r="E151" s="227" t="s">
        <v>19</v>
      </c>
      <c r="F151" s="228" t="s">
        <v>186</v>
      </c>
      <c r="G151" s="225"/>
      <c r="H151" s="229">
        <v>61.642625000000002</v>
      </c>
      <c r="I151" s="230"/>
      <c r="J151" s="225"/>
      <c r="K151" s="225"/>
      <c r="L151" s="231"/>
      <c r="M151" s="232"/>
      <c r="N151" s="233"/>
      <c r="O151" s="233"/>
      <c r="P151" s="233"/>
      <c r="Q151" s="233"/>
      <c r="R151" s="233"/>
      <c r="S151" s="233"/>
      <c r="T151" s="23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5" t="s">
        <v>164</v>
      </c>
      <c r="AU151" s="235" t="s">
        <v>79</v>
      </c>
      <c r="AV151" s="13" t="s">
        <v>79</v>
      </c>
      <c r="AW151" s="13" t="s">
        <v>166</v>
      </c>
      <c r="AX151" s="13" t="s">
        <v>69</v>
      </c>
      <c r="AY151" s="235" t="s">
        <v>122</v>
      </c>
    </row>
    <row r="152" s="13" customFormat="1">
      <c r="A152" s="13"/>
      <c r="B152" s="224"/>
      <c r="C152" s="225"/>
      <c r="D152" s="226" t="s">
        <v>164</v>
      </c>
      <c r="E152" s="227" t="s">
        <v>19</v>
      </c>
      <c r="F152" s="228" t="s">
        <v>187</v>
      </c>
      <c r="G152" s="225"/>
      <c r="H152" s="229">
        <v>45.016375000000011</v>
      </c>
      <c r="I152" s="230"/>
      <c r="J152" s="225"/>
      <c r="K152" s="225"/>
      <c r="L152" s="231"/>
      <c r="M152" s="232"/>
      <c r="N152" s="233"/>
      <c r="O152" s="233"/>
      <c r="P152" s="233"/>
      <c r="Q152" s="233"/>
      <c r="R152" s="233"/>
      <c r="S152" s="233"/>
      <c r="T152" s="23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5" t="s">
        <v>164</v>
      </c>
      <c r="AU152" s="235" t="s">
        <v>79</v>
      </c>
      <c r="AV152" s="13" t="s">
        <v>79</v>
      </c>
      <c r="AW152" s="13" t="s">
        <v>166</v>
      </c>
      <c r="AX152" s="13" t="s">
        <v>69</v>
      </c>
      <c r="AY152" s="235" t="s">
        <v>122</v>
      </c>
    </row>
    <row r="153" s="13" customFormat="1">
      <c r="A153" s="13"/>
      <c r="B153" s="224"/>
      <c r="C153" s="225"/>
      <c r="D153" s="226" t="s">
        <v>164</v>
      </c>
      <c r="E153" s="227" t="s">
        <v>19</v>
      </c>
      <c r="F153" s="228" t="s">
        <v>188</v>
      </c>
      <c r="G153" s="225"/>
      <c r="H153" s="229">
        <v>49.4375</v>
      </c>
      <c r="I153" s="230"/>
      <c r="J153" s="225"/>
      <c r="K153" s="225"/>
      <c r="L153" s="231"/>
      <c r="M153" s="232"/>
      <c r="N153" s="233"/>
      <c r="O153" s="233"/>
      <c r="P153" s="233"/>
      <c r="Q153" s="233"/>
      <c r="R153" s="233"/>
      <c r="S153" s="233"/>
      <c r="T153" s="23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5" t="s">
        <v>164</v>
      </c>
      <c r="AU153" s="235" t="s">
        <v>79</v>
      </c>
      <c r="AV153" s="13" t="s">
        <v>79</v>
      </c>
      <c r="AW153" s="13" t="s">
        <v>166</v>
      </c>
      <c r="AX153" s="13" t="s">
        <v>69</v>
      </c>
      <c r="AY153" s="235" t="s">
        <v>122</v>
      </c>
    </row>
    <row r="154" s="13" customFormat="1">
      <c r="A154" s="13"/>
      <c r="B154" s="224"/>
      <c r="C154" s="225"/>
      <c r="D154" s="226" t="s">
        <v>164</v>
      </c>
      <c r="E154" s="227" t="s">
        <v>19</v>
      </c>
      <c r="F154" s="228" t="s">
        <v>189</v>
      </c>
      <c r="G154" s="225"/>
      <c r="H154" s="229">
        <v>44.474249999999998</v>
      </c>
      <c r="I154" s="230"/>
      <c r="J154" s="225"/>
      <c r="K154" s="225"/>
      <c r="L154" s="231"/>
      <c r="M154" s="232"/>
      <c r="N154" s="233"/>
      <c r="O154" s="233"/>
      <c r="P154" s="233"/>
      <c r="Q154" s="233"/>
      <c r="R154" s="233"/>
      <c r="S154" s="233"/>
      <c r="T154" s="23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5" t="s">
        <v>164</v>
      </c>
      <c r="AU154" s="235" t="s">
        <v>79</v>
      </c>
      <c r="AV154" s="13" t="s">
        <v>79</v>
      </c>
      <c r="AW154" s="13" t="s">
        <v>166</v>
      </c>
      <c r="AX154" s="13" t="s">
        <v>69</v>
      </c>
      <c r="AY154" s="235" t="s">
        <v>122</v>
      </c>
    </row>
    <row r="155" s="13" customFormat="1">
      <c r="A155" s="13"/>
      <c r="B155" s="224"/>
      <c r="C155" s="225"/>
      <c r="D155" s="226" t="s">
        <v>164</v>
      </c>
      <c r="E155" s="227" t="s">
        <v>19</v>
      </c>
      <c r="F155" s="228" t="s">
        <v>190</v>
      </c>
      <c r="G155" s="225"/>
      <c r="H155" s="229">
        <v>36.185649999999995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5" t="s">
        <v>164</v>
      </c>
      <c r="AU155" s="235" t="s">
        <v>79</v>
      </c>
      <c r="AV155" s="13" t="s">
        <v>79</v>
      </c>
      <c r="AW155" s="13" t="s">
        <v>166</v>
      </c>
      <c r="AX155" s="13" t="s">
        <v>69</v>
      </c>
      <c r="AY155" s="235" t="s">
        <v>122</v>
      </c>
    </row>
    <row r="156" s="13" customFormat="1">
      <c r="A156" s="13"/>
      <c r="B156" s="224"/>
      <c r="C156" s="225"/>
      <c r="D156" s="226" t="s">
        <v>164</v>
      </c>
      <c r="E156" s="227" t="s">
        <v>19</v>
      </c>
      <c r="F156" s="228" t="s">
        <v>235</v>
      </c>
      <c r="G156" s="225"/>
      <c r="H156" s="229">
        <v>208.905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164</v>
      </c>
      <c r="AU156" s="235" t="s">
        <v>79</v>
      </c>
      <c r="AV156" s="13" t="s">
        <v>79</v>
      </c>
      <c r="AW156" s="13" t="s">
        <v>166</v>
      </c>
      <c r="AX156" s="13" t="s">
        <v>69</v>
      </c>
      <c r="AY156" s="235" t="s">
        <v>122</v>
      </c>
    </row>
    <row r="157" s="13" customFormat="1">
      <c r="A157" s="13"/>
      <c r="B157" s="224"/>
      <c r="C157" s="225"/>
      <c r="D157" s="226" t="s">
        <v>164</v>
      </c>
      <c r="E157" s="227" t="s">
        <v>19</v>
      </c>
      <c r="F157" s="228" t="s">
        <v>208</v>
      </c>
      <c r="G157" s="225"/>
      <c r="H157" s="229">
        <v>22.320000000000004</v>
      </c>
      <c r="I157" s="230"/>
      <c r="J157" s="225"/>
      <c r="K157" s="225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164</v>
      </c>
      <c r="AU157" s="235" t="s">
        <v>79</v>
      </c>
      <c r="AV157" s="13" t="s">
        <v>79</v>
      </c>
      <c r="AW157" s="13" t="s">
        <v>166</v>
      </c>
      <c r="AX157" s="13" t="s">
        <v>69</v>
      </c>
      <c r="AY157" s="235" t="s">
        <v>122</v>
      </c>
    </row>
    <row r="158" s="14" customFormat="1">
      <c r="A158" s="14"/>
      <c r="B158" s="236"/>
      <c r="C158" s="237"/>
      <c r="D158" s="226" t="s">
        <v>164</v>
      </c>
      <c r="E158" s="238" t="s">
        <v>19</v>
      </c>
      <c r="F158" s="239" t="s">
        <v>191</v>
      </c>
      <c r="G158" s="237"/>
      <c r="H158" s="240">
        <v>757.11877500000003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164</v>
      </c>
      <c r="AU158" s="246" t="s">
        <v>79</v>
      </c>
      <c r="AV158" s="14" t="s">
        <v>130</v>
      </c>
      <c r="AW158" s="14" t="s">
        <v>166</v>
      </c>
      <c r="AX158" s="14" t="s">
        <v>77</v>
      </c>
      <c r="AY158" s="246" t="s">
        <v>122</v>
      </c>
    </row>
    <row r="159" s="2" customFormat="1" ht="24.15" customHeight="1">
      <c r="A159" s="40"/>
      <c r="B159" s="41"/>
      <c r="C159" s="206" t="s">
        <v>236</v>
      </c>
      <c r="D159" s="206" t="s">
        <v>125</v>
      </c>
      <c r="E159" s="207" t="s">
        <v>237</v>
      </c>
      <c r="F159" s="208" t="s">
        <v>238</v>
      </c>
      <c r="G159" s="209" t="s">
        <v>239</v>
      </c>
      <c r="H159" s="210">
        <v>451.37599999999998</v>
      </c>
      <c r="I159" s="211"/>
      <c r="J159" s="212">
        <f>ROUND(I159*H159,2)</f>
        <v>0</v>
      </c>
      <c r="K159" s="208" t="s">
        <v>129</v>
      </c>
      <c r="L159" s="46"/>
      <c r="M159" s="213" t="s">
        <v>19</v>
      </c>
      <c r="N159" s="214" t="s">
        <v>40</v>
      </c>
      <c r="O159" s="86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17" t="s">
        <v>130</v>
      </c>
      <c r="AT159" s="217" t="s">
        <v>125</v>
      </c>
      <c r="AU159" s="217" t="s">
        <v>79</v>
      </c>
      <c r="AY159" s="19" t="s">
        <v>122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9" t="s">
        <v>77</v>
      </c>
      <c r="BK159" s="218">
        <f>ROUND(I159*H159,2)</f>
        <v>0</v>
      </c>
      <c r="BL159" s="19" t="s">
        <v>130</v>
      </c>
      <c r="BM159" s="217" t="s">
        <v>240</v>
      </c>
    </row>
    <row r="160" s="2" customFormat="1">
      <c r="A160" s="40"/>
      <c r="B160" s="41"/>
      <c r="C160" s="42"/>
      <c r="D160" s="219" t="s">
        <v>132</v>
      </c>
      <c r="E160" s="42"/>
      <c r="F160" s="220" t="s">
        <v>241</v>
      </c>
      <c r="G160" s="42"/>
      <c r="H160" s="42"/>
      <c r="I160" s="221"/>
      <c r="J160" s="42"/>
      <c r="K160" s="42"/>
      <c r="L160" s="46"/>
      <c r="M160" s="222"/>
      <c r="N160" s="223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132</v>
      </c>
      <c r="AU160" s="19" t="s">
        <v>79</v>
      </c>
    </row>
    <row r="161" s="13" customFormat="1">
      <c r="A161" s="13"/>
      <c r="B161" s="224"/>
      <c r="C161" s="225"/>
      <c r="D161" s="226" t="s">
        <v>164</v>
      </c>
      <c r="E161" s="227" t="s">
        <v>19</v>
      </c>
      <c r="F161" s="228" t="s">
        <v>242</v>
      </c>
      <c r="G161" s="225"/>
      <c r="H161" s="229">
        <v>301.608</v>
      </c>
      <c r="I161" s="230"/>
      <c r="J161" s="225"/>
      <c r="K161" s="225"/>
      <c r="L161" s="231"/>
      <c r="M161" s="232"/>
      <c r="N161" s="233"/>
      <c r="O161" s="233"/>
      <c r="P161" s="233"/>
      <c r="Q161" s="233"/>
      <c r="R161" s="233"/>
      <c r="S161" s="233"/>
      <c r="T161" s="23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5" t="s">
        <v>164</v>
      </c>
      <c r="AU161" s="235" t="s">
        <v>79</v>
      </c>
      <c r="AV161" s="13" t="s">
        <v>79</v>
      </c>
      <c r="AW161" s="13" t="s">
        <v>166</v>
      </c>
      <c r="AX161" s="13" t="s">
        <v>69</v>
      </c>
      <c r="AY161" s="235" t="s">
        <v>122</v>
      </c>
    </row>
    <row r="162" s="13" customFormat="1">
      <c r="A162" s="13"/>
      <c r="B162" s="224"/>
      <c r="C162" s="225"/>
      <c r="D162" s="226" t="s">
        <v>164</v>
      </c>
      <c r="E162" s="227" t="s">
        <v>19</v>
      </c>
      <c r="F162" s="228" t="s">
        <v>243</v>
      </c>
      <c r="G162" s="225"/>
      <c r="H162" s="229">
        <v>118.1682</v>
      </c>
      <c r="I162" s="230"/>
      <c r="J162" s="225"/>
      <c r="K162" s="225"/>
      <c r="L162" s="231"/>
      <c r="M162" s="232"/>
      <c r="N162" s="233"/>
      <c r="O162" s="233"/>
      <c r="P162" s="233"/>
      <c r="Q162" s="233"/>
      <c r="R162" s="233"/>
      <c r="S162" s="233"/>
      <c r="T162" s="23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5" t="s">
        <v>164</v>
      </c>
      <c r="AU162" s="235" t="s">
        <v>79</v>
      </c>
      <c r="AV162" s="13" t="s">
        <v>79</v>
      </c>
      <c r="AW162" s="13" t="s">
        <v>166</v>
      </c>
      <c r="AX162" s="13" t="s">
        <v>69</v>
      </c>
      <c r="AY162" s="235" t="s">
        <v>122</v>
      </c>
    </row>
    <row r="163" s="13" customFormat="1">
      <c r="A163" s="13"/>
      <c r="B163" s="224"/>
      <c r="C163" s="225"/>
      <c r="D163" s="226" t="s">
        <v>164</v>
      </c>
      <c r="E163" s="227" t="s">
        <v>19</v>
      </c>
      <c r="F163" s="228" t="s">
        <v>244</v>
      </c>
      <c r="G163" s="225"/>
      <c r="H163" s="229">
        <v>13.404800000000002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5" t="s">
        <v>164</v>
      </c>
      <c r="AU163" s="235" t="s">
        <v>79</v>
      </c>
      <c r="AV163" s="13" t="s">
        <v>79</v>
      </c>
      <c r="AW163" s="13" t="s">
        <v>166</v>
      </c>
      <c r="AX163" s="13" t="s">
        <v>69</v>
      </c>
      <c r="AY163" s="235" t="s">
        <v>122</v>
      </c>
    </row>
    <row r="164" s="13" customFormat="1">
      <c r="A164" s="13"/>
      <c r="B164" s="224"/>
      <c r="C164" s="225"/>
      <c r="D164" s="226" t="s">
        <v>164</v>
      </c>
      <c r="E164" s="227" t="s">
        <v>19</v>
      </c>
      <c r="F164" s="228" t="s">
        <v>245</v>
      </c>
      <c r="G164" s="225"/>
      <c r="H164" s="229">
        <v>18.195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5" t="s">
        <v>164</v>
      </c>
      <c r="AU164" s="235" t="s">
        <v>79</v>
      </c>
      <c r="AV164" s="13" t="s">
        <v>79</v>
      </c>
      <c r="AW164" s="13" t="s">
        <v>166</v>
      </c>
      <c r="AX164" s="13" t="s">
        <v>69</v>
      </c>
      <c r="AY164" s="235" t="s">
        <v>122</v>
      </c>
    </row>
    <row r="165" s="14" customFormat="1">
      <c r="A165" s="14"/>
      <c r="B165" s="236"/>
      <c r="C165" s="237"/>
      <c r="D165" s="226" t="s">
        <v>164</v>
      </c>
      <c r="E165" s="238" t="s">
        <v>19</v>
      </c>
      <c r="F165" s="239" t="s">
        <v>191</v>
      </c>
      <c r="G165" s="237"/>
      <c r="H165" s="240">
        <v>451.37600000000003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164</v>
      </c>
      <c r="AU165" s="246" t="s">
        <v>79</v>
      </c>
      <c r="AV165" s="14" t="s">
        <v>130</v>
      </c>
      <c r="AW165" s="14" t="s">
        <v>166</v>
      </c>
      <c r="AX165" s="14" t="s">
        <v>77</v>
      </c>
      <c r="AY165" s="246" t="s">
        <v>122</v>
      </c>
    </row>
    <row r="166" s="2" customFormat="1" ht="24.15" customHeight="1">
      <c r="A166" s="40"/>
      <c r="B166" s="41"/>
      <c r="C166" s="206" t="s">
        <v>246</v>
      </c>
      <c r="D166" s="206" t="s">
        <v>125</v>
      </c>
      <c r="E166" s="207" t="s">
        <v>247</v>
      </c>
      <c r="F166" s="208" t="s">
        <v>248</v>
      </c>
      <c r="G166" s="209" t="s">
        <v>181</v>
      </c>
      <c r="H166" s="210">
        <v>233.209</v>
      </c>
      <c r="I166" s="211"/>
      <c r="J166" s="212">
        <f>ROUND(I166*H166,2)</f>
        <v>0</v>
      </c>
      <c r="K166" s="208" t="s">
        <v>129</v>
      </c>
      <c r="L166" s="46"/>
      <c r="M166" s="213" t="s">
        <v>19</v>
      </c>
      <c r="N166" s="214" t="s">
        <v>40</v>
      </c>
      <c r="O166" s="86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7" t="s">
        <v>130</v>
      </c>
      <c r="AT166" s="217" t="s">
        <v>125</v>
      </c>
      <c r="AU166" s="217" t="s">
        <v>79</v>
      </c>
      <c r="AY166" s="19" t="s">
        <v>122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9" t="s">
        <v>77</v>
      </c>
      <c r="BK166" s="218">
        <f>ROUND(I166*H166,2)</f>
        <v>0</v>
      </c>
      <c r="BL166" s="19" t="s">
        <v>130</v>
      </c>
      <c r="BM166" s="217" t="s">
        <v>249</v>
      </c>
    </row>
    <row r="167" s="2" customFormat="1">
      <c r="A167" s="40"/>
      <c r="B167" s="41"/>
      <c r="C167" s="42"/>
      <c r="D167" s="219" t="s">
        <v>132</v>
      </c>
      <c r="E167" s="42"/>
      <c r="F167" s="220" t="s">
        <v>250</v>
      </c>
      <c r="G167" s="42"/>
      <c r="H167" s="42"/>
      <c r="I167" s="221"/>
      <c r="J167" s="42"/>
      <c r="K167" s="42"/>
      <c r="L167" s="46"/>
      <c r="M167" s="222"/>
      <c r="N167" s="223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132</v>
      </c>
      <c r="AU167" s="19" t="s">
        <v>79</v>
      </c>
    </row>
    <row r="168" s="13" customFormat="1">
      <c r="A168" s="13"/>
      <c r="B168" s="224"/>
      <c r="C168" s="225"/>
      <c r="D168" s="226" t="s">
        <v>164</v>
      </c>
      <c r="E168" s="227" t="s">
        <v>19</v>
      </c>
      <c r="F168" s="228" t="s">
        <v>226</v>
      </c>
      <c r="G168" s="225"/>
      <c r="H168" s="229">
        <v>167.56</v>
      </c>
      <c r="I168" s="230"/>
      <c r="J168" s="225"/>
      <c r="K168" s="225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164</v>
      </c>
      <c r="AU168" s="235" t="s">
        <v>79</v>
      </c>
      <c r="AV168" s="13" t="s">
        <v>79</v>
      </c>
      <c r="AW168" s="13" t="s">
        <v>166</v>
      </c>
      <c r="AX168" s="13" t="s">
        <v>69</v>
      </c>
      <c r="AY168" s="235" t="s">
        <v>122</v>
      </c>
    </row>
    <row r="169" s="13" customFormat="1">
      <c r="A169" s="13"/>
      <c r="B169" s="224"/>
      <c r="C169" s="225"/>
      <c r="D169" s="226" t="s">
        <v>164</v>
      </c>
      <c r="E169" s="227" t="s">
        <v>19</v>
      </c>
      <c r="F169" s="228" t="s">
        <v>227</v>
      </c>
      <c r="G169" s="225"/>
      <c r="H169" s="229">
        <v>65.649000000000001</v>
      </c>
      <c r="I169" s="230"/>
      <c r="J169" s="225"/>
      <c r="K169" s="225"/>
      <c r="L169" s="231"/>
      <c r="M169" s="232"/>
      <c r="N169" s="233"/>
      <c r="O169" s="233"/>
      <c r="P169" s="233"/>
      <c r="Q169" s="233"/>
      <c r="R169" s="233"/>
      <c r="S169" s="233"/>
      <c r="T169" s="23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5" t="s">
        <v>164</v>
      </c>
      <c r="AU169" s="235" t="s">
        <v>79</v>
      </c>
      <c r="AV169" s="13" t="s">
        <v>79</v>
      </c>
      <c r="AW169" s="13" t="s">
        <v>166</v>
      </c>
      <c r="AX169" s="13" t="s">
        <v>69</v>
      </c>
      <c r="AY169" s="235" t="s">
        <v>122</v>
      </c>
    </row>
    <row r="170" s="14" customFormat="1">
      <c r="A170" s="14"/>
      <c r="B170" s="236"/>
      <c r="C170" s="237"/>
      <c r="D170" s="226" t="s">
        <v>164</v>
      </c>
      <c r="E170" s="238" t="s">
        <v>19</v>
      </c>
      <c r="F170" s="239" t="s">
        <v>191</v>
      </c>
      <c r="G170" s="237"/>
      <c r="H170" s="240">
        <v>233.209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6" t="s">
        <v>164</v>
      </c>
      <c r="AU170" s="246" t="s">
        <v>79</v>
      </c>
      <c r="AV170" s="14" t="s">
        <v>130</v>
      </c>
      <c r="AW170" s="14" t="s">
        <v>166</v>
      </c>
      <c r="AX170" s="14" t="s">
        <v>77</v>
      </c>
      <c r="AY170" s="246" t="s">
        <v>122</v>
      </c>
    </row>
    <row r="171" s="2" customFormat="1" ht="24.15" customHeight="1">
      <c r="A171" s="40"/>
      <c r="B171" s="41"/>
      <c r="C171" s="206" t="s">
        <v>251</v>
      </c>
      <c r="D171" s="206" t="s">
        <v>125</v>
      </c>
      <c r="E171" s="207" t="s">
        <v>252</v>
      </c>
      <c r="F171" s="208" t="s">
        <v>253</v>
      </c>
      <c r="G171" s="209" t="s">
        <v>181</v>
      </c>
      <c r="H171" s="210">
        <v>208.905</v>
      </c>
      <c r="I171" s="211"/>
      <c r="J171" s="212">
        <f>ROUND(I171*H171,2)</f>
        <v>0</v>
      </c>
      <c r="K171" s="208" t="s">
        <v>129</v>
      </c>
      <c r="L171" s="46"/>
      <c r="M171" s="213" t="s">
        <v>19</v>
      </c>
      <c r="N171" s="214" t="s">
        <v>40</v>
      </c>
      <c r="O171" s="86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17" t="s">
        <v>130</v>
      </c>
      <c r="AT171" s="217" t="s">
        <v>125</v>
      </c>
      <c r="AU171" s="217" t="s">
        <v>79</v>
      </c>
      <c r="AY171" s="19" t="s">
        <v>122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9" t="s">
        <v>77</v>
      </c>
      <c r="BK171" s="218">
        <f>ROUND(I171*H171,2)</f>
        <v>0</v>
      </c>
      <c r="BL171" s="19" t="s">
        <v>130</v>
      </c>
      <c r="BM171" s="217" t="s">
        <v>254</v>
      </c>
    </row>
    <row r="172" s="2" customFormat="1">
      <c r="A172" s="40"/>
      <c r="B172" s="41"/>
      <c r="C172" s="42"/>
      <c r="D172" s="219" t="s">
        <v>132</v>
      </c>
      <c r="E172" s="42"/>
      <c r="F172" s="220" t="s">
        <v>255</v>
      </c>
      <c r="G172" s="42"/>
      <c r="H172" s="42"/>
      <c r="I172" s="221"/>
      <c r="J172" s="42"/>
      <c r="K172" s="42"/>
      <c r="L172" s="46"/>
      <c r="M172" s="222"/>
      <c r="N172" s="223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132</v>
      </c>
      <c r="AU172" s="19" t="s">
        <v>79</v>
      </c>
    </row>
    <row r="173" s="13" customFormat="1">
      <c r="A173" s="13"/>
      <c r="B173" s="224"/>
      <c r="C173" s="225"/>
      <c r="D173" s="226" t="s">
        <v>164</v>
      </c>
      <c r="E173" s="227" t="s">
        <v>19</v>
      </c>
      <c r="F173" s="228" t="s">
        <v>256</v>
      </c>
      <c r="G173" s="225"/>
      <c r="H173" s="229">
        <v>208.905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164</v>
      </c>
      <c r="AU173" s="235" t="s">
        <v>79</v>
      </c>
      <c r="AV173" s="13" t="s">
        <v>79</v>
      </c>
      <c r="AW173" s="13" t="s">
        <v>166</v>
      </c>
      <c r="AX173" s="13" t="s">
        <v>77</v>
      </c>
      <c r="AY173" s="235" t="s">
        <v>122</v>
      </c>
    </row>
    <row r="174" s="2" customFormat="1" ht="16.5" customHeight="1">
      <c r="A174" s="40"/>
      <c r="B174" s="41"/>
      <c r="C174" s="206" t="s">
        <v>257</v>
      </c>
      <c r="D174" s="206" t="s">
        <v>125</v>
      </c>
      <c r="E174" s="207" t="s">
        <v>258</v>
      </c>
      <c r="F174" s="208" t="s">
        <v>259</v>
      </c>
      <c r="G174" s="209" t="s">
        <v>161</v>
      </c>
      <c r="H174" s="210">
        <v>55.799999999999997</v>
      </c>
      <c r="I174" s="211"/>
      <c r="J174" s="212">
        <f>ROUND(I174*H174,2)</f>
        <v>0</v>
      </c>
      <c r="K174" s="208" t="s">
        <v>129</v>
      </c>
      <c r="L174" s="46"/>
      <c r="M174" s="213" t="s">
        <v>19</v>
      </c>
      <c r="N174" s="214" t="s">
        <v>40</v>
      </c>
      <c r="O174" s="86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7" t="s">
        <v>130</v>
      </c>
      <c r="AT174" s="217" t="s">
        <v>125</v>
      </c>
      <c r="AU174" s="217" t="s">
        <v>79</v>
      </c>
      <c r="AY174" s="19" t="s">
        <v>122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9" t="s">
        <v>77</v>
      </c>
      <c r="BK174" s="218">
        <f>ROUND(I174*H174,2)</f>
        <v>0</v>
      </c>
      <c r="BL174" s="19" t="s">
        <v>130</v>
      </c>
      <c r="BM174" s="217" t="s">
        <v>260</v>
      </c>
    </row>
    <row r="175" s="2" customFormat="1">
      <c r="A175" s="40"/>
      <c r="B175" s="41"/>
      <c r="C175" s="42"/>
      <c r="D175" s="219" t="s">
        <v>132</v>
      </c>
      <c r="E175" s="42"/>
      <c r="F175" s="220" t="s">
        <v>261</v>
      </c>
      <c r="G175" s="42"/>
      <c r="H175" s="42"/>
      <c r="I175" s="221"/>
      <c r="J175" s="42"/>
      <c r="K175" s="42"/>
      <c r="L175" s="46"/>
      <c r="M175" s="222"/>
      <c r="N175" s="223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132</v>
      </c>
      <c r="AU175" s="19" t="s">
        <v>79</v>
      </c>
    </row>
    <row r="176" s="13" customFormat="1">
      <c r="A176" s="13"/>
      <c r="B176" s="224"/>
      <c r="C176" s="225"/>
      <c r="D176" s="226" t="s">
        <v>164</v>
      </c>
      <c r="E176" s="227" t="s">
        <v>19</v>
      </c>
      <c r="F176" s="228" t="s">
        <v>177</v>
      </c>
      <c r="G176" s="225"/>
      <c r="H176" s="229">
        <v>55.800000000000004</v>
      </c>
      <c r="I176" s="230"/>
      <c r="J176" s="225"/>
      <c r="K176" s="225"/>
      <c r="L176" s="231"/>
      <c r="M176" s="232"/>
      <c r="N176" s="233"/>
      <c r="O176" s="233"/>
      <c r="P176" s="233"/>
      <c r="Q176" s="233"/>
      <c r="R176" s="233"/>
      <c r="S176" s="233"/>
      <c r="T176" s="23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5" t="s">
        <v>164</v>
      </c>
      <c r="AU176" s="235" t="s">
        <v>79</v>
      </c>
      <c r="AV176" s="13" t="s">
        <v>79</v>
      </c>
      <c r="AW176" s="13" t="s">
        <v>166</v>
      </c>
      <c r="AX176" s="13" t="s">
        <v>77</v>
      </c>
      <c r="AY176" s="235" t="s">
        <v>122</v>
      </c>
    </row>
    <row r="177" s="2" customFormat="1" ht="16.5" customHeight="1">
      <c r="A177" s="40"/>
      <c r="B177" s="41"/>
      <c r="C177" s="247" t="s">
        <v>262</v>
      </c>
      <c r="D177" s="247" t="s">
        <v>263</v>
      </c>
      <c r="E177" s="248" t="s">
        <v>264</v>
      </c>
      <c r="F177" s="249" t="s">
        <v>265</v>
      </c>
      <c r="G177" s="250" t="s">
        <v>266</v>
      </c>
      <c r="H177" s="251">
        <v>1.6739999999999999</v>
      </c>
      <c r="I177" s="252"/>
      <c r="J177" s="253">
        <f>ROUND(I177*H177,2)</f>
        <v>0</v>
      </c>
      <c r="K177" s="249" t="s">
        <v>129</v>
      </c>
      <c r="L177" s="254"/>
      <c r="M177" s="255" t="s">
        <v>19</v>
      </c>
      <c r="N177" s="256" t="s">
        <v>40</v>
      </c>
      <c r="O177" s="86"/>
      <c r="P177" s="215">
        <f>O177*H177</f>
        <v>0</v>
      </c>
      <c r="Q177" s="215">
        <v>0.001</v>
      </c>
      <c r="R177" s="215">
        <f>Q177*H177</f>
        <v>0.0016739999999999999</v>
      </c>
      <c r="S177" s="215">
        <v>0</v>
      </c>
      <c r="T177" s="21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7" t="s">
        <v>236</v>
      </c>
      <c r="AT177" s="217" t="s">
        <v>263</v>
      </c>
      <c r="AU177" s="217" t="s">
        <v>79</v>
      </c>
      <c r="AY177" s="19" t="s">
        <v>122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9" t="s">
        <v>77</v>
      </c>
      <c r="BK177" s="218">
        <f>ROUND(I177*H177,2)</f>
        <v>0</v>
      </c>
      <c r="BL177" s="19" t="s">
        <v>130</v>
      </c>
      <c r="BM177" s="217" t="s">
        <v>267</v>
      </c>
    </row>
    <row r="178" s="13" customFormat="1">
      <c r="A178" s="13"/>
      <c r="B178" s="224"/>
      <c r="C178" s="225"/>
      <c r="D178" s="226" t="s">
        <v>164</v>
      </c>
      <c r="E178" s="225"/>
      <c r="F178" s="228" t="s">
        <v>268</v>
      </c>
      <c r="G178" s="225"/>
      <c r="H178" s="229">
        <v>1.6739999999999999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5" t="s">
        <v>164</v>
      </c>
      <c r="AU178" s="235" t="s">
        <v>79</v>
      </c>
      <c r="AV178" s="13" t="s">
        <v>79</v>
      </c>
      <c r="AW178" s="13" t="s">
        <v>4</v>
      </c>
      <c r="AX178" s="13" t="s">
        <v>77</v>
      </c>
      <c r="AY178" s="235" t="s">
        <v>122</v>
      </c>
    </row>
    <row r="179" s="2" customFormat="1" ht="16.5" customHeight="1">
      <c r="A179" s="40"/>
      <c r="B179" s="41"/>
      <c r="C179" s="206" t="s">
        <v>269</v>
      </c>
      <c r="D179" s="206" t="s">
        <v>125</v>
      </c>
      <c r="E179" s="207" t="s">
        <v>270</v>
      </c>
      <c r="F179" s="208" t="s">
        <v>271</v>
      </c>
      <c r="G179" s="209" t="s">
        <v>161</v>
      </c>
      <c r="H179" s="210">
        <v>418.89999999999998</v>
      </c>
      <c r="I179" s="211"/>
      <c r="J179" s="212">
        <f>ROUND(I179*H179,2)</f>
        <v>0</v>
      </c>
      <c r="K179" s="208" t="s">
        <v>129</v>
      </c>
      <c r="L179" s="46"/>
      <c r="M179" s="213" t="s">
        <v>19</v>
      </c>
      <c r="N179" s="214" t="s">
        <v>40</v>
      </c>
      <c r="O179" s="86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17" t="s">
        <v>130</v>
      </c>
      <c r="AT179" s="217" t="s">
        <v>125</v>
      </c>
      <c r="AU179" s="217" t="s">
        <v>79</v>
      </c>
      <c r="AY179" s="19" t="s">
        <v>122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9" t="s">
        <v>77</v>
      </c>
      <c r="BK179" s="218">
        <f>ROUND(I179*H179,2)</f>
        <v>0</v>
      </c>
      <c r="BL179" s="19" t="s">
        <v>130</v>
      </c>
      <c r="BM179" s="217" t="s">
        <v>272</v>
      </c>
    </row>
    <row r="180" s="2" customFormat="1">
      <c r="A180" s="40"/>
      <c r="B180" s="41"/>
      <c r="C180" s="42"/>
      <c r="D180" s="219" t="s">
        <v>132</v>
      </c>
      <c r="E180" s="42"/>
      <c r="F180" s="220" t="s">
        <v>273</v>
      </c>
      <c r="G180" s="42"/>
      <c r="H180" s="42"/>
      <c r="I180" s="221"/>
      <c r="J180" s="42"/>
      <c r="K180" s="42"/>
      <c r="L180" s="46"/>
      <c r="M180" s="222"/>
      <c r="N180" s="223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132</v>
      </c>
      <c r="AU180" s="19" t="s">
        <v>79</v>
      </c>
    </row>
    <row r="181" s="2" customFormat="1" ht="24.15" customHeight="1">
      <c r="A181" s="40"/>
      <c r="B181" s="41"/>
      <c r="C181" s="206" t="s">
        <v>274</v>
      </c>
      <c r="D181" s="206" t="s">
        <v>125</v>
      </c>
      <c r="E181" s="207" t="s">
        <v>275</v>
      </c>
      <c r="F181" s="208" t="s">
        <v>276</v>
      </c>
      <c r="G181" s="209" t="s">
        <v>161</v>
      </c>
      <c r="H181" s="210">
        <v>55.799999999999997</v>
      </c>
      <c r="I181" s="211"/>
      <c r="J181" s="212">
        <f>ROUND(I181*H181,2)</f>
        <v>0</v>
      </c>
      <c r="K181" s="208" t="s">
        <v>129</v>
      </c>
      <c r="L181" s="46"/>
      <c r="M181" s="213" t="s">
        <v>19</v>
      </c>
      <c r="N181" s="214" t="s">
        <v>40</v>
      </c>
      <c r="O181" s="86"/>
      <c r="P181" s="215">
        <f>O181*H181</f>
        <v>0</v>
      </c>
      <c r="Q181" s="215">
        <v>0</v>
      </c>
      <c r="R181" s="215">
        <f>Q181*H181</f>
        <v>0</v>
      </c>
      <c r="S181" s="215">
        <v>0</v>
      </c>
      <c r="T181" s="216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17" t="s">
        <v>130</v>
      </c>
      <c r="AT181" s="217" t="s">
        <v>125</v>
      </c>
      <c r="AU181" s="217" t="s">
        <v>79</v>
      </c>
      <c r="AY181" s="19" t="s">
        <v>122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9" t="s">
        <v>77</v>
      </c>
      <c r="BK181" s="218">
        <f>ROUND(I181*H181,2)</f>
        <v>0</v>
      </c>
      <c r="BL181" s="19" t="s">
        <v>130</v>
      </c>
      <c r="BM181" s="217" t="s">
        <v>277</v>
      </c>
    </row>
    <row r="182" s="2" customFormat="1">
      <c r="A182" s="40"/>
      <c r="B182" s="41"/>
      <c r="C182" s="42"/>
      <c r="D182" s="219" t="s">
        <v>132</v>
      </c>
      <c r="E182" s="42"/>
      <c r="F182" s="220" t="s">
        <v>278</v>
      </c>
      <c r="G182" s="42"/>
      <c r="H182" s="42"/>
      <c r="I182" s="221"/>
      <c r="J182" s="42"/>
      <c r="K182" s="42"/>
      <c r="L182" s="46"/>
      <c r="M182" s="222"/>
      <c r="N182" s="223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132</v>
      </c>
      <c r="AU182" s="19" t="s">
        <v>79</v>
      </c>
    </row>
    <row r="183" s="13" customFormat="1">
      <c r="A183" s="13"/>
      <c r="B183" s="224"/>
      <c r="C183" s="225"/>
      <c r="D183" s="226" t="s">
        <v>164</v>
      </c>
      <c r="E183" s="227" t="s">
        <v>19</v>
      </c>
      <c r="F183" s="228" t="s">
        <v>177</v>
      </c>
      <c r="G183" s="225"/>
      <c r="H183" s="229">
        <v>55.800000000000004</v>
      </c>
      <c r="I183" s="230"/>
      <c r="J183" s="225"/>
      <c r="K183" s="225"/>
      <c r="L183" s="231"/>
      <c r="M183" s="232"/>
      <c r="N183" s="233"/>
      <c r="O183" s="233"/>
      <c r="P183" s="233"/>
      <c r="Q183" s="233"/>
      <c r="R183" s="233"/>
      <c r="S183" s="233"/>
      <c r="T183" s="23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5" t="s">
        <v>164</v>
      </c>
      <c r="AU183" s="235" t="s">
        <v>79</v>
      </c>
      <c r="AV183" s="13" t="s">
        <v>79</v>
      </c>
      <c r="AW183" s="13" t="s">
        <v>166</v>
      </c>
      <c r="AX183" s="13" t="s">
        <v>77</v>
      </c>
      <c r="AY183" s="235" t="s">
        <v>122</v>
      </c>
    </row>
    <row r="184" s="12" customFormat="1" ht="22.8" customHeight="1">
      <c r="A184" s="12"/>
      <c r="B184" s="190"/>
      <c r="C184" s="191"/>
      <c r="D184" s="192" t="s">
        <v>68</v>
      </c>
      <c r="E184" s="204" t="s">
        <v>79</v>
      </c>
      <c r="F184" s="204" t="s">
        <v>279</v>
      </c>
      <c r="G184" s="191"/>
      <c r="H184" s="191"/>
      <c r="I184" s="194"/>
      <c r="J184" s="205">
        <f>BK184</f>
        <v>0</v>
      </c>
      <c r="K184" s="191"/>
      <c r="L184" s="196"/>
      <c r="M184" s="197"/>
      <c r="N184" s="198"/>
      <c r="O184" s="198"/>
      <c r="P184" s="199">
        <f>SUM(P185:P207)</f>
        <v>0</v>
      </c>
      <c r="Q184" s="198"/>
      <c r="R184" s="199">
        <f>SUM(R185:R207)</f>
        <v>269.24557855999996</v>
      </c>
      <c r="S184" s="198"/>
      <c r="T184" s="200">
        <f>SUM(T185:T207)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1" t="s">
        <v>77</v>
      </c>
      <c r="AT184" s="202" t="s">
        <v>68</v>
      </c>
      <c r="AU184" s="202" t="s">
        <v>77</v>
      </c>
      <c r="AY184" s="201" t="s">
        <v>122</v>
      </c>
      <c r="BK184" s="203">
        <f>SUM(BK185:BK207)</f>
        <v>0</v>
      </c>
    </row>
    <row r="185" s="2" customFormat="1" ht="16.5" customHeight="1">
      <c r="A185" s="40"/>
      <c r="B185" s="41"/>
      <c r="C185" s="206" t="s">
        <v>280</v>
      </c>
      <c r="D185" s="206" t="s">
        <v>125</v>
      </c>
      <c r="E185" s="207" t="s">
        <v>281</v>
      </c>
      <c r="F185" s="208" t="s">
        <v>282</v>
      </c>
      <c r="G185" s="209" t="s">
        <v>181</v>
      </c>
      <c r="H185" s="210">
        <v>41.890000000000001</v>
      </c>
      <c r="I185" s="211"/>
      <c r="J185" s="212">
        <f>ROUND(I185*H185,2)</f>
        <v>0</v>
      </c>
      <c r="K185" s="208" t="s">
        <v>129</v>
      </c>
      <c r="L185" s="46"/>
      <c r="M185" s="213" t="s">
        <v>19</v>
      </c>
      <c r="N185" s="214" t="s">
        <v>40</v>
      </c>
      <c r="O185" s="86"/>
      <c r="P185" s="215">
        <f>O185*H185</f>
        <v>0</v>
      </c>
      <c r="Q185" s="215">
        <v>2.5018699999999998</v>
      </c>
      <c r="R185" s="215">
        <f>Q185*H185</f>
        <v>104.80333429999999</v>
      </c>
      <c r="S185" s="215">
        <v>0</v>
      </c>
      <c r="T185" s="216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17" t="s">
        <v>130</v>
      </c>
      <c r="AT185" s="217" t="s">
        <v>125</v>
      </c>
      <c r="AU185" s="217" t="s">
        <v>79</v>
      </c>
      <c r="AY185" s="19" t="s">
        <v>122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9" t="s">
        <v>77</v>
      </c>
      <c r="BK185" s="218">
        <f>ROUND(I185*H185,2)</f>
        <v>0</v>
      </c>
      <c r="BL185" s="19" t="s">
        <v>130</v>
      </c>
      <c r="BM185" s="217" t="s">
        <v>283</v>
      </c>
    </row>
    <row r="186" s="2" customFormat="1">
      <c r="A186" s="40"/>
      <c r="B186" s="41"/>
      <c r="C186" s="42"/>
      <c r="D186" s="219" t="s">
        <v>132</v>
      </c>
      <c r="E186" s="42"/>
      <c r="F186" s="220" t="s">
        <v>284</v>
      </c>
      <c r="G186" s="42"/>
      <c r="H186" s="42"/>
      <c r="I186" s="221"/>
      <c r="J186" s="42"/>
      <c r="K186" s="42"/>
      <c r="L186" s="46"/>
      <c r="M186" s="222"/>
      <c r="N186" s="223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132</v>
      </c>
      <c r="AU186" s="19" t="s">
        <v>79</v>
      </c>
    </row>
    <row r="187" s="13" customFormat="1">
      <c r="A187" s="13"/>
      <c r="B187" s="224"/>
      <c r="C187" s="225"/>
      <c r="D187" s="226" t="s">
        <v>164</v>
      </c>
      <c r="E187" s="227" t="s">
        <v>19</v>
      </c>
      <c r="F187" s="228" t="s">
        <v>285</v>
      </c>
      <c r="G187" s="225"/>
      <c r="H187" s="229">
        <v>41.890000000000001</v>
      </c>
      <c r="I187" s="230"/>
      <c r="J187" s="225"/>
      <c r="K187" s="225"/>
      <c r="L187" s="231"/>
      <c r="M187" s="232"/>
      <c r="N187" s="233"/>
      <c r="O187" s="233"/>
      <c r="P187" s="233"/>
      <c r="Q187" s="233"/>
      <c r="R187" s="233"/>
      <c r="S187" s="233"/>
      <c r="T187" s="23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5" t="s">
        <v>164</v>
      </c>
      <c r="AU187" s="235" t="s">
        <v>79</v>
      </c>
      <c r="AV187" s="13" t="s">
        <v>79</v>
      </c>
      <c r="AW187" s="13" t="s">
        <v>166</v>
      </c>
      <c r="AX187" s="13" t="s">
        <v>77</v>
      </c>
      <c r="AY187" s="235" t="s">
        <v>122</v>
      </c>
    </row>
    <row r="188" s="2" customFormat="1" ht="16.5" customHeight="1">
      <c r="A188" s="40"/>
      <c r="B188" s="41"/>
      <c r="C188" s="206" t="s">
        <v>7</v>
      </c>
      <c r="D188" s="206" t="s">
        <v>125</v>
      </c>
      <c r="E188" s="207" t="s">
        <v>286</v>
      </c>
      <c r="F188" s="208" t="s">
        <v>287</v>
      </c>
      <c r="G188" s="209" t="s">
        <v>181</v>
      </c>
      <c r="H188" s="210">
        <v>65.649000000000001</v>
      </c>
      <c r="I188" s="211"/>
      <c r="J188" s="212">
        <f>ROUND(I188*H188,2)</f>
        <v>0</v>
      </c>
      <c r="K188" s="208" t="s">
        <v>129</v>
      </c>
      <c r="L188" s="46"/>
      <c r="M188" s="213" t="s">
        <v>19</v>
      </c>
      <c r="N188" s="214" t="s">
        <v>40</v>
      </c>
      <c r="O188" s="86"/>
      <c r="P188" s="215">
        <f>O188*H188</f>
        <v>0</v>
      </c>
      <c r="Q188" s="215">
        <v>2.5018699999999998</v>
      </c>
      <c r="R188" s="215">
        <f>Q188*H188</f>
        <v>164.24526362999998</v>
      </c>
      <c r="S188" s="215">
        <v>0</v>
      </c>
      <c r="T188" s="216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7" t="s">
        <v>130</v>
      </c>
      <c r="AT188" s="217" t="s">
        <v>125</v>
      </c>
      <c r="AU188" s="217" t="s">
        <v>79</v>
      </c>
      <c r="AY188" s="19" t="s">
        <v>122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9" t="s">
        <v>77</v>
      </c>
      <c r="BK188" s="218">
        <f>ROUND(I188*H188,2)</f>
        <v>0</v>
      </c>
      <c r="BL188" s="19" t="s">
        <v>130</v>
      </c>
      <c r="BM188" s="217" t="s">
        <v>288</v>
      </c>
    </row>
    <row r="189" s="2" customFormat="1">
      <c r="A189" s="40"/>
      <c r="B189" s="41"/>
      <c r="C189" s="42"/>
      <c r="D189" s="219" t="s">
        <v>132</v>
      </c>
      <c r="E189" s="42"/>
      <c r="F189" s="220" t="s">
        <v>289</v>
      </c>
      <c r="G189" s="42"/>
      <c r="H189" s="42"/>
      <c r="I189" s="221"/>
      <c r="J189" s="42"/>
      <c r="K189" s="42"/>
      <c r="L189" s="46"/>
      <c r="M189" s="222"/>
      <c r="N189" s="223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132</v>
      </c>
      <c r="AU189" s="19" t="s">
        <v>79</v>
      </c>
    </row>
    <row r="190" s="13" customFormat="1">
      <c r="A190" s="13"/>
      <c r="B190" s="224"/>
      <c r="C190" s="225"/>
      <c r="D190" s="226" t="s">
        <v>164</v>
      </c>
      <c r="E190" s="227" t="s">
        <v>19</v>
      </c>
      <c r="F190" s="228" t="s">
        <v>290</v>
      </c>
      <c r="G190" s="225"/>
      <c r="H190" s="229">
        <v>9.1630000000000003</v>
      </c>
      <c r="I190" s="230"/>
      <c r="J190" s="225"/>
      <c r="K190" s="225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164</v>
      </c>
      <c r="AU190" s="235" t="s">
        <v>79</v>
      </c>
      <c r="AV190" s="13" t="s">
        <v>79</v>
      </c>
      <c r="AW190" s="13" t="s">
        <v>166</v>
      </c>
      <c r="AX190" s="13" t="s">
        <v>69</v>
      </c>
      <c r="AY190" s="235" t="s">
        <v>122</v>
      </c>
    </row>
    <row r="191" s="13" customFormat="1">
      <c r="A191" s="13"/>
      <c r="B191" s="224"/>
      <c r="C191" s="225"/>
      <c r="D191" s="226" t="s">
        <v>164</v>
      </c>
      <c r="E191" s="227" t="s">
        <v>19</v>
      </c>
      <c r="F191" s="228" t="s">
        <v>291</v>
      </c>
      <c r="G191" s="225"/>
      <c r="H191" s="229">
        <v>13.970000000000001</v>
      </c>
      <c r="I191" s="230"/>
      <c r="J191" s="225"/>
      <c r="K191" s="225"/>
      <c r="L191" s="231"/>
      <c r="M191" s="232"/>
      <c r="N191" s="233"/>
      <c r="O191" s="233"/>
      <c r="P191" s="233"/>
      <c r="Q191" s="233"/>
      <c r="R191" s="233"/>
      <c r="S191" s="233"/>
      <c r="T191" s="23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5" t="s">
        <v>164</v>
      </c>
      <c r="AU191" s="235" t="s">
        <v>79</v>
      </c>
      <c r="AV191" s="13" t="s">
        <v>79</v>
      </c>
      <c r="AW191" s="13" t="s">
        <v>166</v>
      </c>
      <c r="AX191" s="13" t="s">
        <v>69</v>
      </c>
      <c r="AY191" s="235" t="s">
        <v>122</v>
      </c>
    </row>
    <row r="192" s="13" customFormat="1">
      <c r="A192" s="13"/>
      <c r="B192" s="224"/>
      <c r="C192" s="225"/>
      <c r="D192" s="226" t="s">
        <v>164</v>
      </c>
      <c r="E192" s="227" t="s">
        <v>19</v>
      </c>
      <c r="F192" s="228" t="s">
        <v>292</v>
      </c>
      <c r="G192" s="225"/>
      <c r="H192" s="229">
        <v>12.430000000000002</v>
      </c>
      <c r="I192" s="230"/>
      <c r="J192" s="225"/>
      <c r="K192" s="225"/>
      <c r="L192" s="231"/>
      <c r="M192" s="232"/>
      <c r="N192" s="233"/>
      <c r="O192" s="233"/>
      <c r="P192" s="233"/>
      <c r="Q192" s="233"/>
      <c r="R192" s="233"/>
      <c r="S192" s="233"/>
      <c r="T192" s="23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5" t="s">
        <v>164</v>
      </c>
      <c r="AU192" s="235" t="s">
        <v>79</v>
      </c>
      <c r="AV192" s="13" t="s">
        <v>79</v>
      </c>
      <c r="AW192" s="13" t="s">
        <v>166</v>
      </c>
      <c r="AX192" s="13" t="s">
        <v>69</v>
      </c>
      <c r="AY192" s="235" t="s">
        <v>122</v>
      </c>
    </row>
    <row r="193" s="13" customFormat="1">
      <c r="A193" s="13"/>
      <c r="B193" s="224"/>
      <c r="C193" s="225"/>
      <c r="D193" s="226" t="s">
        <v>164</v>
      </c>
      <c r="E193" s="227" t="s">
        <v>19</v>
      </c>
      <c r="F193" s="228" t="s">
        <v>293</v>
      </c>
      <c r="G193" s="225"/>
      <c r="H193" s="229">
        <v>12.430000000000002</v>
      </c>
      <c r="I193" s="230"/>
      <c r="J193" s="225"/>
      <c r="K193" s="225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164</v>
      </c>
      <c r="AU193" s="235" t="s">
        <v>79</v>
      </c>
      <c r="AV193" s="13" t="s">
        <v>79</v>
      </c>
      <c r="AW193" s="13" t="s">
        <v>166</v>
      </c>
      <c r="AX193" s="13" t="s">
        <v>69</v>
      </c>
      <c r="AY193" s="235" t="s">
        <v>122</v>
      </c>
    </row>
    <row r="194" s="13" customFormat="1">
      <c r="A194" s="13"/>
      <c r="B194" s="224"/>
      <c r="C194" s="225"/>
      <c r="D194" s="226" t="s">
        <v>164</v>
      </c>
      <c r="E194" s="227" t="s">
        <v>19</v>
      </c>
      <c r="F194" s="228" t="s">
        <v>294</v>
      </c>
      <c r="G194" s="225"/>
      <c r="H194" s="229">
        <v>9.4050000000000011</v>
      </c>
      <c r="I194" s="230"/>
      <c r="J194" s="225"/>
      <c r="K194" s="225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164</v>
      </c>
      <c r="AU194" s="235" t="s">
        <v>79</v>
      </c>
      <c r="AV194" s="13" t="s">
        <v>79</v>
      </c>
      <c r="AW194" s="13" t="s">
        <v>166</v>
      </c>
      <c r="AX194" s="13" t="s">
        <v>69</v>
      </c>
      <c r="AY194" s="235" t="s">
        <v>122</v>
      </c>
    </row>
    <row r="195" s="13" customFormat="1">
      <c r="A195" s="13"/>
      <c r="B195" s="224"/>
      <c r="C195" s="225"/>
      <c r="D195" s="226" t="s">
        <v>164</v>
      </c>
      <c r="E195" s="227" t="s">
        <v>19</v>
      </c>
      <c r="F195" s="228" t="s">
        <v>295</v>
      </c>
      <c r="G195" s="225"/>
      <c r="H195" s="229">
        <v>8.251100000000001</v>
      </c>
      <c r="I195" s="230"/>
      <c r="J195" s="225"/>
      <c r="K195" s="225"/>
      <c r="L195" s="231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5" t="s">
        <v>164</v>
      </c>
      <c r="AU195" s="235" t="s">
        <v>79</v>
      </c>
      <c r="AV195" s="13" t="s">
        <v>79</v>
      </c>
      <c r="AW195" s="13" t="s">
        <v>166</v>
      </c>
      <c r="AX195" s="13" t="s">
        <v>69</v>
      </c>
      <c r="AY195" s="235" t="s">
        <v>122</v>
      </c>
    </row>
    <row r="196" s="14" customFormat="1">
      <c r="A196" s="14"/>
      <c r="B196" s="236"/>
      <c r="C196" s="237"/>
      <c r="D196" s="226" t="s">
        <v>164</v>
      </c>
      <c r="E196" s="238" t="s">
        <v>19</v>
      </c>
      <c r="F196" s="239" t="s">
        <v>191</v>
      </c>
      <c r="G196" s="237"/>
      <c r="H196" s="240">
        <v>65.649100000000004</v>
      </c>
      <c r="I196" s="241"/>
      <c r="J196" s="237"/>
      <c r="K196" s="237"/>
      <c r="L196" s="242"/>
      <c r="M196" s="243"/>
      <c r="N196" s="244"/>
      <c r="O196" s="244"/>
      <c r="P196" s="244"/>
      <c r="Q196" s="244"/>
      <c r="R196" s="244"/>
      <c r="S196" s="244"/>
      <c r="T196" s="24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6" t="s">
        <v>164</v>
      </c>
      <c r="AU196" s="246" t="s">
        <v>79</v>
      </c>
      <c r="AV196" s="14" t="s">
        <v>130</v>
      </c>
      <c r="AW196" s="14" t="s">
        <v>166</v>
      </c>
      <c r="AX196" s="14" t="s">
        <v>77</v>
      </c>
      <c r="AY196" s="246" t="s">
        <v>122</v>
      </c>
    </row>
    <row r="197" s="2" customFormat="1" ht="16.5" customHeight="1">
      <c r="A197" s="40"/>
      <c r="B197" s="41"/>
      <c r="C197" s="206" t="s">
        <v>296</v>
      </c>
      <c r="D197" s="206" t="s">
        <v>125</v>
      </c>
      <c r="E197" s="207" t="s">
        <v>297</v>
      </c>
      <c r="F197" s="208" t="s">
        <v>298</v>
      </c>
      <c r="G197" s="209" t="s">
        <v>161</v>
      </c>
      <c r="H197" s="210">
        <v>73.227000000000004</v>
      </c>
      <c r="I197" s="211"/>
      <c r="J197" s="212">
        <f>ROUND(I197*H197,2)</f>
        <v>0</v>
      </c>
      <c r="K197" s="208" t="s">
        <v>129</v>
      </c>
      <c r="L197" s="46"/>
      <c r="M197" s="213" t="s">
        <v>19</v>
      </c>
      <c r="N197" s="214" t="s">
        <v>40</v>
      </c>
      <c r="O197" s="86"/>
      <c r="P197" s="215">
        <f>O197*H197</f>
        <v>0</v>
      </c>
      <c r="Q197" s="215">
        <v>0.0026900000000000001</v>
      </c>
      <c r="R197" s="215">
        <f>Q197*H197</f>
        <v>0.19698063000000002</v>
      </c>
      <c r="S197" s="215">
        <v>0</v>
      </c>
      <c r="T197" s="216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7" t="s">
        <v>130</v>
      </c>
      <c r="AT197" s="217" t="s">
        <v>125</v>
      </c>
      <c r="AU197" s="217" t="s">
        <v>79</v>
      </c>
      <c r="AY197" s="19" t="s">
        <v>122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9" t="s">
        <v>77</v>
      </c>
      <c r="BK197" s="218">
        <f>ROUND(I197*H197,2)</f>
        <v>0</v>
      </c>
      <c r="BL197" s="19" t="s">
        <v>130</v>
      </c>
      <c r="BM197" s="217" t="s">
        <v>299</v>
      </c>
    </row>
    <row r="198" s="2" customFormat="1">
      <c r="A198" s="40"/>
      <c r="B198" s="41"/>
      <c r="C198" s="42"/>
      <c r="D198" s="219" t="s">
        <v>132</v>
      </c>
      <c r="E198" s="42"/>
      <c r="F198" s="220" t="s">
        <v>300</v>
      </c>
      <c r="G198" s="42"/>
      <c r="H198" s="42"/>
      <c r="I198" s="221"/>
      <c r="J198" s="42"/>
      <c r="K198" s="42"/>
      <c r="L198" s="46"/>
      <c r="M198" s="222"/>
      <c r="N198" s="223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132</v>
      </c>
      <c r="AU198" s="19" t="s">
        <v>79</v>
      </c>
    </row>
    <row r="199" s="13" customFormat="1">
      <c r="A199" s="13"/>
      <c r="B199" s="224"/>
      <c r="C199" s="225"/>
      <c r="D199" s="226" t="s">
        <v>164</v>
      </c>
      <c r="E199" s="227" t="s">
        <v>19</v>
      </c>
      <c r="F199" s="228" t="s">
        <v>301</v>
      </c>
      <c r="G199" s="225"/>
      <c r="H199" s="229">
        <v>9.1630000000000003</v>
      </c>
      <c r="I199" s="230"/>
      <c r="J199" s="225"/>
      <c r="K199" s="225"/>
      <c r="L199" s="231"/>
      <c r="M199" s="232"/>
      <c r="N199" s="233"/>
      <c r="O199" s="233"/>
      <c r="P199" s="233"/>
      <c r="Q199" s="233"/>
      <c r="R199" s="233"/>
      <c r="S199" s="233"/>
      <c r="T199" s="23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5" t="s">
        <v>164</v>
      </c>
      <c r="AU199" s="235" t="s">
        <v>79</v>
      </c>
      <c r="AV199" s="13" t="s">
        <v>79</v>
      </c>
      <c r="AW199" s="13" t="s">
        <v>166</v>
      </c>
      <c r="AX199" s="13" t="s">
        <v>69</v>
      </c>
      <c r="AY199" s="235" t="s">
        <v>122</v>
      </c>
    </row>
    <row r="200" s="13" customFormat="1">
      <c r="A200" s="13"/>
      <c r="B200" s="224"/>
      <c r="C200" s="225"/>
      <c r="D200" s="226" t="s">
        <v>164</v>
      </c>
      <c r="E200" s="227" t="s">
        <v>19</v>
      </c>
      <c r="F200" s="228" t="s">
        <v>302</v>
      </c>
      <c r="G200" s="225"/>
      <c r="H200" s="229">
        <v>13.970000000000001</v>
      </c>
      <c r="I200" s="230"/>
      <c r="J200" s="225"/>
      <c r="K200" s="225"/>
      <c r="L200" s="231"/>
      <c r="M200" s="232"/>
      <c r="N200" s="233"/>
      <c r="O200" s="233"/>
      <c r="P200" s="233"/>
      <c r="Q200" s="233"/>
      <c r="R200" s="233"/>
      <c r="S200" s="233"/>
      <c r="T200" s="23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5" t="s">
        <v>164</v>
      </c>
      <c r="AU200" s="235" t="s">
        <v>79</v>
      </c>
      <c r="AV200" s="13" t="s">
        <v>79</v>
      </c>
      <c r="AW200" s="13" t="s">
        <v>166</v>
      </c>
      <c r="AX200" s="13" t="s">
        <v>69</v>
      </c>
      <c r="AY200" s="235" t="s">
        <v>122</v>
      </c>
    </row>
    <row r="201" s="13" customFormat="1">
      <c r="A201" s="13"/>
      <c r="B201" s="224"/>
      <c r="C201" s="225"/>
      <c r="D201" s="226" t="s">
        <v>164</v>
      </c>
      <c r="E201" s="227" t="s">
        <v>19</v>
      </c>
      <c r="F201" s="228" t="s">
        <v>303</v>
      </c>
      <c r="G201" s="225"/>
      <c r="H201" s="229">
        <v>12.430000000000002</v>
      </c>
      <c r="I201" s="230"/>
      <c r="J201" s="225"/>
      <c r="K201" s="225"/>
      <c r="L201" s="231"/>
      <c r="M201" s="232"/>
      <c r="N201" s="233"/>
      <c r="O201" s="233"/>
      <c r="P201" s="233"/>
      <c r="Q201" s="233"/>
      <c r="R201" s="233"/>
      <c r="S201" s="233"/>
      <c r="T201" s="23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5" t="s">
        <v>164</v>
      </c>
      <c r="AU201" s="235" t="s">
        <v>79</v>
      </c>
      <c r="AV201" s="13" t="s">
        <v>79</v>
      </c>
      <c r="AW201" s="13" t="s">
        <v>166</v>
      </c>
      <c r="AX201" s="13" t="s">
        <v>69</v>
      </c>
      <c r="AY201" s="235" t="s">
        <v>122</v>
      </c>
    </row>
    <row r="202" s="13" customFormat="1">
      <c r="A202" s="13"/>
      <c r="B202" s="224"/>
      <c r="C202" s="225"/>
      <c r="D202" s="226" t="s">
        <v>164</v>
      </c>
      <c r="E202" s="227" t="s">
        <v>19</v>
      </c>
      <c r="F202" s="228" t="s">
        <v>304</v>
      </c>
      <c r="G202" s="225"/>
      <c r="H202" s="229">
        <v>12.430000000000002</v>
      </c>
      <c r="I202" s="230"/>
      <c r="J202" s="225"/>
      <c r="K202" s="225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164</v>
      </c>
      <c r="AU202" s="235" t="s">
        <v>79</v>
      </c>
      <c r="AV202" s="13" t="s">
        <v>79</v>
      </c>
      <c r="AW202" s="13" t="s">
        <v>166</v>
      </c>
      <c r="AX202" s="13" t="s">
        <v>69</v>
      </c>
      <c r="AY202" s="235" t="s">
        <v>122</v>
      </c>
    </row>
    <row r="203" s="13" customFormat="1">
      <c r="A203" s="13"/>
      <c r="B203" s="224"/>
      <c r="C203" s="225"/>
      <c r="D203" s="226" t="s">
        <v>164</v>
      </c>
      <c r="E203" s="227" t="s">
        <v>19</v>
      </c>
      <c r="F203" s="228" t="s">
        <v>305</v>
      </c>
      <c r="G203" s="225"/>
      <c r="H203" s="229">
        <v>12.540000000000001</v>
      </c>
      <c r="I203" s="230"/>
      <c r="J203" s="225"/>
      <c r="K203" s="225"/>
      <c r="L203" s="231"/>
      <c r="M203" s="232"/>
      <c r="N203" s="233"/>
      <c r="O203" s="233"/>
      <c r="P203" s="233"/>
      <c r="Q203" s="233"/>
      <c r="R203" s="233"/>
      <c r="S203" s="233"/>
      <c r="T203" s="23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5" t="s">
        <v>164</v>
      </c>
      <c r="AU203" s="235" t="s">
        <v>79</v>
      </c>
      <c r="AV203" s="13" t="s">
        <v>79</v>
      </c>
      <c r="AW203" s="13" t="s">
        <v>166</v>
      </c>
      <c r="AX203" s="13" t="s">
        <v>69</v>
      </c>
      <c r="AY203" s="235" t="s">
        <v>122</v>
      </c>
    </row>
    <row r="204" s="13" customFormat="1">
      <c r="A204" s="13"/>
      <c r="B204" s="224"/>
      <c r="C204" s="225"/>
      <c r="D204" s="226" t="s">
        <v>164</v>
      </c>
      <c r="E204" s="227" t="s">
        <v>19</v>
      </c>
      <c r="F204" s="228" t="s">
        <v>306</v>
      </c>
      <c r="G204" s="225"/>
      <c r="H204" s="229">
        <v>12.694000000000001</v>
      </c>
      <c r="I204" s="230"/>
      <c r="J204" s="225"/>
      <c r="K204" s="225"/>
      <c r="L204" s="231"/>
      <c r="M204" s="232"/>
      <c r="N204" s="233"/>
      <c r="O204" s="233"/>
      <c r="P204" s="233"/>
      <c r="Q204" s="233"/>
      <c r="R204" s="233"/>
      <c r="S204" s="233"/>
      <c r="T204" s="23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5" t="s">
        <v>164</v>
      </c>
      <c r="AU204" s="235" t="s">
        <v>79</v>
      </c>
      <c r="AV204" s="13" t="s">
        <v>79</v>
      </c>
      <c r="AW204" s="13" t="s">
        <v>166</v>
      </c>
      <c r="AX204" s="13" t="s">
        <v>69</v>
      </c>
      <c r="AY204" s="235" t="s">
        <v>122</v>
      </c>
    </row>
    <row r="205" s="14" customFormat="1">
      <c r="A205" s="14"/>
      <c r="B205" s="236"/>
      <c r="C205" s="237"/>
      <c r="D205" s="226" t="s">
        <v>164</v>
      </c>
      <c r="E205" s="238" t="s">
        <v>19</v>
      </c>
      <c r="F205" s="239" t="s">
        <v>191</v>
      </c>
      <c r="G205" s="237"/>
      <c r="H205" s="240">
        <v>73.227000000000004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6" t="s">
        <v>164</v>
      </c>
      <c r="AU205" s="246" t="s">
        <v>79</v>
      </c>
      <c r="AV205" s="14" t="s">
        <v>130</v>
      </c>
      <c r="AW205" s="14" t="s">
        <v>166</v>
      </c>
      <c r="AX205" s="14" t="s">
        <v>77</v>
      </c>
      <c r="AY205" s="246" t="s">
        <v>122</v>
      </c>
    </row>
    <row r="206" s="2" customFormat="1" ht="16.5" customHeight="1">
      <c r="A206" s="40"/>
      <c r="B206" s="41"/>
      <c r="C206" s="206" t="s">
        <v>307</v>
      </c>
      <c r="D206" s="206" t="s">
        <v>125</v>
      </c>
      <c r="E206" s="207" t="s">
        <v>308</v>
      </c>
      <c r="F206" s="208" t="s">
        <v>309</v>
      </c>
      <c r="G206" s="209" t="s">
        <v>161</v>
      </c>
      <c r="H206" s="210">
        <v>73.227000000000004</v>
      </c>
      <c r="I206" s="211"/>
      <c r="J206" s="212">
        <f>ROUND(I206*H206,2)</f>
        <v>0</v>
      </c>
      <c r="K206" s="208" t="s">
        <v>129</v>
      </c>
      <c r="L206" s="46"/>
      <c r="M206" s="213" t="s">
        <v>19</v>
      </c>
      <c r="N206" s="214" t="s">
        <v>40</v>
      </c>
      <c r="O206" s="86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7" t="s">
        <v>130</v>
      </c>
      <c r="AT206" s="217" t="s">
        <v>125</v>
      </c>
      <c r="AU206" s="217" t="s">
        <v>79</v>
      </c>
      <c r="AY206" s="19" t="s">
        <v>122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9" t="s">
        <v>77</v>
      </c>
      <c r="BK206" s="218">
        <f>ROUND(I206*H206,2)</f>
        <v>0</v>
      </c>
      <c r="BL206" s="19" t="s">
        <v>130</v>
      </c>
      <c r="BM206" s="217" t="s">
        <v>310</v>
      </c>
    </row>
    <row r="207" s="2" customFormat="1">
      <c r="A207" s="40"/>
      <c r="B207" s="41"/>
      <c r="C207" s="42"/>
      <c r="D207" s="219" t="s">
        <v>132</v>
      </c>
      <c r="E207" s="42"/>
      <c r="F207" s="220" t="s">
        <v>311</v>
      </c>
      <c r="G207" s="42"/>
      <c r="H207" s="42"/>
      <c r="I207" s="221"/>
      <c r="J207" s="42"/>
      <c r="K207" s="42"/>
      <c r="L207" s="46"/>
      <c r="M207" s="222"/>
      <c r="N207" s="223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132</v>
      </c>
      <c r="AU207" s="19" t="s">
        <v>79</v>
      </c>
    </row>
    <row r="208" s="12" customFormat="1" ht="22.8" customHeight="1">
      <c r="A208" s="12"/>
      <c r="B208" s="190"/>
      <c r="C208" s="191"/>
      <c r="D208" s="192" t="s">
        <v>68</v>
      </c>
      <c r="E208" s="204" t="s">
        <v>178</v>
      </c>
      <c r="F208" s="204" t="s">
        <v>312</v>
      </c>
      <c r="G208" s="191"/>
      <c r="H208" s="191"/>
      <c r="I208" s="194"/>
      <c r="J208" s="205">
        <f>BK208</f>
        <v>0</v>
      </c>
      <c r="K208" s="191"/>
      <c r="L208" s="196"/>
      <c r="M208" s="197"/>
      <c r="N208" s="198"/>
      <c r="O208" s="198"/>
      <c r="P208" s="199">
        <f>SUM(P209:P228)</f>
        <v>0</v>
      </c>
      <c r="Q208" s="198"/>
      <c r="R208" s="199">
        <f>SUM(R209:R228)</f>
        <v>279.56969593999997</v>
      </c>
      <c r="S208" s="198"/>
      <c r="T208" s="200">
        <f>SUM(T209:T228)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1" t="s">
        <v>77</v>
      </c>
      <c r="AT208" s="202" t="s">
        <v>68</v>
      </c>
      <c r="AU208" s="202" t="s">
        <v>77</v>
      </c>
      <c r="AY208" s="201" t="s">
        <v>122</v>
      </c>
      <c r="BK208" s="203">
        <f>SUM(BK209:BK228)</f>
        <v>0</v>
      </c>
    </row>
    <row r="209" s="2" customFormat="1" ht="24.15" customHeight="1">
      <c r="A209" s="40"/>
      <c r="B209" s="41"/>
      <c r="C209" s="206" t="s">
        <v>313</v>
      </c>
      <c r="D209" s="206" t="s">
        <v>125</v>
      </c>
      <c r="E209" s="207" t="s">
        <v>314</v>
      </c>
      <c r="F209" s="208" t="s">
        <v>315</v>
      </c>
      <c r="G209" s="209" t="s">
        <v>316</v>
      </c>
      <c r="H209" s="210">
        <v>58.375</v>
      </c>
      <c r="I209" s="211"/>
      <c r="J209" s="212">
        <f>ROUND(I209*H209,2)</f>
        <v>0</v>
      </c>
      <c r="K209" s="208" t="s">
        <v>19</v>
      </c>
      <c r="L209" s="46"/>
      <c r="M209" s="213" t="s">
        <v>19</v>
      </c>
      <c r="N209" s="214" t="s">
        <v>40</v>
      </c>
      <c r="O209" s="86"/>
      <c r="P209" s="215">
        <f>O209*H209</f>
        <v>0</v>
      </c>
      <c r="Q209" s="215">
        <v>0.125</v>
      </c>
      <c r="R209" s="215">
        <f>Q209*H209</f>
        <v>7.296875</v>
      </c>
      <c r="S209" s="215">
        <v>0</v>
      </c>
      <c r="T209" s="216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7" t="s">
        <v>130</v>
      </c>
      <c r="AT209" s="217" t="s">
        <v>125</v>
      </c>
      <c r="AU209" s="217" t="s">
        <v>79</v>
      </c>
      <c r="AY209" s="19" t="s">
        <v>122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9" t="s">
        <v>77</v>
      </c>
      <c r="BK209" s="218">
        <f>ROUND(I209*H209,2)</f>
        <v>0</v>
      </c>
      <c r="BL209" s="19" t="s">
        <v>130</v>
      </c>
      <c r="BM209" s="217" t="s">
        <v>317</v>
      </c>
    </row>
    <row r="210" s="13" customFormat="1">
      <c r="A210" s="13"/>
      <c r="B210" s="224"/>
      <c r="C210" s="225"/>
      <c r="D210" s="226" t="s">
        <v>164</v>
      </c>
      <c r="E210" s="227" t="s">
        <v>19</v>
      </c>
      <c r="F210" s="228" t="s">
        <v>318</v>
      </c>
      <c r="G210" s="225"/>
      <c r="H210" s="229">
        <v>58.375000000000007</v>
      </c>
      <c r="I210" s="230"/>
      <c r="J210" s="225"/>
      <c r="K210" s="225"/>
      <c r="L210" s="231"/>
      <c r="M210" s="232"/>
      <c r="N210" s="233"/>
      <c r="O210" s="233"/>
      <c r="P210" s="233"/>
      <c r="Q210" s="233"/>
      <c r="R210" s="233"/>
      <c r="S210" s="233"/>
      <c r="T210" s="23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5" t="s">
        <v>164</v>
      </c>
      <c r="AU210" s="235" t="s">
        <v>79</v>
      </c>
      <c r="AV210" s="13" t="s">
        <v>79</v>
      </c>
      <c r="AW210" s="13" t="s">
        <v>166</v>
      </c>
      <c r="AX210" s="13" t="s">
        <v>77</v>
      </c>
      <c r="AY210" s="235" t="s">
        <v>122</v>
      </c>
    </row>
    <row r="211" s="2" customFormat="1" ht="24.15" customHeight="1">
      <c r="A211" s="40"/>
      <c r="B211" s="41"/>
      <c r="C211" s="206" t="s">
        <v>319</v>
      </c>
      <c r="D211" s="206" t="s">
        <v>125</v>
      </c>
      <c r="E211" s="207" t="s">
        <v>320</v>
      </c>
      <c r="F211" s="208" t="s">
        <v>321</v>
      </c>
      <c r="G211" s="209" t="s">
        <v>181</v>
      </c>
      <c r="H211" s="210">
        <v>72.780000000000001</v>
      </c>
      <c r="I211" s="211"/>
      <c r="J211" s="212">
        <f>ROUND(I211*H211,2)</f>
        <v>0</v>
      </c>
      <c r="K211" s="208" t="s">
        <v>19</v>
      </c>
      <c r="L211" s="46"/>
      <c r="M211" s="213" t="s">
        <v>19</v>
      </c>
      <c r="N211" s="214" t="s">
        <v>40</v>
      </c>
      <c r="O211" s="86"/>
      <c r="P211" s="215">
        <f>O211*H211</f>
        <v>0</v>
      </c>
      <c r="Q211" s="215">
        <v>2.8888799999999999</v>
      </c>
      <c r="R211" s="215">
        <f>Q211*H211</f>
        <v>210.25268639999999</v>
      </c>
      <c r="S211" s="215">
        <v>0</v>
      </c>
      <c r="T211" s="216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7" t="s">
        <v>130</v>
      </c>
      <c r="AT211" s="217" t="s">
        <v>125</v>
      </c>
      <c r="AU211" s="217" t="s">
        <v>79</v>
      </c>
      <c r="AY211" s="19" t="s">
        <v>122</v>
      </c>
      <c r="BE211" s="218">
        <f>IF(N211="základní",J211,0)</f>
        <v>0</v>
      </c>
      <c r="BF211" s="218">
        <f>IF(N211="snížená",J211,0)</f>
        <v>0</v>
      </c>
      <c r="BG211" s="218">
        <f>IF(N211="zákl. přenesená",J211,0)</f>
        <v>0</v>
      </c>
      <c r="BH211" s="218">
        <f>IF(N211="sníž. přenesená",J211,0)</f>
        <v>0</v>
      </c>
      <c r="BI211" s="218">
        <f>IF(N211="nulová",J211,0)</f>
        <v>0</v>
      </c>
      <c r="BJ211" s="19" t="s">
        <v>77</v>
      </c>
      <c r="BK211" s="218">
        <f>ROUND(I211*H211,2)</f>
        <v>0</v>
      </c>
      <c r="BL211" s="19" t="s">
        <v>130</v>
      </c>
      <c r="BM211" s="217" t="s">
        <v>322</v>
      </c>
    </row>
    <row r="212" s="13" customFormat="1">
      <c r="A212" s="13"/>
      <c r="B212" s="224"/>
      <c r="C212" s="225"/>
      <c r="D212" s="226" t="s">
        <v>164</v>
      </c>
      <c r="E212" s="227" t="s">
        <v>19</v>
      </c>
      <c r="F212" s="228" t="s">
        <v>323</v>
      </c>
      <c r="G212" s="225"/>
      <c r="H212" s="229">
        <v>11.870249999999999</v>
      </c>
      <c r="I212" s="230"/>
      <c r="J212" s="225"/>
      <c r="K212" s="225"/>
      <c r="L212" s="231"/>
      <c r="M212" s="232"/>
      <c r="N212" s="233"/>
      <c r="O212" s="233"/>
      <c r="P212" s="233"/>
      <c r="Q212" s="233"/>
      <c r="R212" s="233"/>
      <c r="S212" s="233"/>
      <c r="T212" s="23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5" t="s">
        <v>164</v>
      </c>
      <c r="AU212" s="235" t="s">
        <v>79</v>
      </c>
      <c r="AV212" s="13" t="s">
        <v>79</v>
      </c>
      <c r="AW212" s="13" t="s">
        <v>166</v>
      </c>
      <c r="AX212" s="13" t="s">
        <v>69</v>
      </c>
      <c r="AY212" s="235" t="s">
        <v>122</v>
      </c>
    </row>
    <row r="213" s="13" customFormat="1">
      <c r="A213" s="13"/>
      <c r="B213" s="224"/>
      <c r="C213" s="225"/>
      <c r="D213" s="226" t="s">
        <v>164</v>
      </c>
      <c r="E213" s="227" t="s">
        <v>19</v>
      </c>
      <c r="F213" s="228" t="s">
        <v>324</v>
      </c>
      <c r="G213" s="225"/>
      <c r="H213" s="229">
        <v>18.097499999999997</v>
      </c>
      <c r="I213" s="230"/>
      <c r="J213" s="225"/>
      <c r="K213" s="225"/>
      <c r="L213" s="231"/>
      <c r="M213" s="232"/>
      <c r="N213" s="233"/>
      <c r="O213" s="233"/>
      <c r="P213" s="233"/>
      <c r="Q213" s="233"/>
      <c r="R213" s="233"/>
      <c r="S213" s="233"/>
      <c r="T213" s="23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5" t="s">
        <v>164</v>
      </c>
      <c r="AU213" s="235" t="s">
        <v>79</v>
      </c>
      <c r="AV213" s="13" t="s">
        <v>79</v>
      </c>
      <c r="AW213" s="13" t="s">
        <v>166</v>
      </c>
      <c r="AX213" s="13" t="s">
        <v>69</v>
      </c>
      <c r="AY213" s="235" t="s">
        <v>122</v>
      </c>
    </row>
    <row r="214" s="13" customFormat="1">
      <c r="A214" s="13"/>
      <c r="B214" s="224"/>
      <c r="C214" s="225"/>
      <c r="D214" s="226" t="s">
        <v>164</v>
      </c>
      <c r="E214" s="227" t="s">
        <v>19</v>
      </c>
      <c r="F214" s="228" t="s">
        <v>325</v>
      </c>
      <c r="G214" s="225"/>
      <c r="H214" s="229">
        <v>13.164500000000002</v>
      </c>
      <c r="I214" s="230"/>
      <c r="J214" s="225"/>
      <c r="K214" s="225"/>
      <c r="L214" s="231"/>
      <c r="M214" s="232"/>
      <c r="N214" s="233"/>
      <c r="O214" s="233"/>
      <c r="P214" s="233"/>
      <c r="Q214" s="233"/>
      <c r="R214" s="233"/>
      <c r="S214" s="233"/>
      <c r="T214" s="23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5" t="s">
        <v>164</v>
      </c>
      <c r="AU214" s="235" t="s">
        <v>79</v>
      </c>
      <c r="AV214" s="13" t="s">
        <v>79</v>
      </c>
      <c r="AW214" s="13" t="s">
        <v>166</v>
      </c>
      <c r="AX214" s="13" t="s">
        <v>69</v>
      </c>
      <c r="AY214" s="235" t="s">
        <v>122</v>
      </c>
    </row>
    <row r="215" s="13" customFormat="1">
      <c r="A215" s="13"/>
      <c r="B215" s="224"/>
      <c r="C215" s="225"/>
      <c r="D215" s="226" t="s">
        <v>164</v>
      </c>
      <c r="E215" s="227" t="s">
        <v>19</v>
      </c>
      <c r="F215" s="228" t="s">
        <v>326</v>
      </c>
      <c r="G215" s="225"/>
      <c r="H215" s="229">
        <v>13.164500000000002</v>
      </c>
      <c r="I215" s="230"/>
      <c r="J215" s="225"/>
      <c r="K215" s="225"/>
      <c r="L215" s="231"/>
      <c r="M215" s="232"/>
      <c r="N215" s="233"/>
      <c r="O215" s="233"/>
      <c r="P215" s="233"/>
      <c r="Q215" s="233"/>
      <c r="R215" s="233"/>
      <c r="S215" s="233"/>
      <c r="T215" s="23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5" t="s">
        <v>164</v>
      </c>
      <c r="AU215" s="235" t="s">
        <v>79</v>
      </c>
      <c r="AV215" s="13" t="s">
        <v>79</v>
      </c>
      <c r="AW215" s="13" t="s">
        <v>166</v>
      </c>
      <c r="AX215" s="13" t="s">
        <v>69</v>
      </c>
      <c r="AY215" s="235" t="s">
        <v>122</v>
      </c>
    </row>
    <row r="216" s="13" customFormat="1">
      <c r="A216" s="13"/>
      <c r="B216" s="224"/>
      <c r="C216" s="225"/>
      <c r="D216" s="226" t="s">
        <v>164</v>
      </c>
      <c r="E216" s="227" t="s">
        <v>19</v>
      </c>
      <c r="F216" s="228" t="s">
        <v>327</v>
      </c>
      <c r="G216" s="225"/>
      <c r="H216" s="229">
        <v>13.281000000000001</v>
      </c>
      <c r="I216" s="230"/>
      <c r="J216" s="225"/>
      <c r="K216" s="225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164</v>
      </c>
      <c r="AU216" s="235" t="s">
        <v>79</v>
      </c>
      <c r="AV216" s="13" t="s">
        <v>79</v>
      </c>
      <c r="AW216" s="13" t="s">
        <v>166</v>
      </c>
      <c r="AX216" s="13" t="s">
        <v>69</v>
      </c>
      <c r="AY216" s="235" t="s">
        <v>122</v>
      </c>
    </row>
    <row r="217" s="13" customFormat="1">
      <c r="A217" s="13"/>
      <c r="B217" s="224"/>
      <c r="C217" s="225"/>
      <c r="D217" s="226" t="s">
        <v>164</v>
      </c>
      <c r="E217" s="227" t="s">
        <v>19</v>
      </c>
      <c r="F217" s="228" t="s">
        <v>328</v>
      </c>
      <c r="G217" s="225"/>
      <c r="H217" s="229">
        <v>3.20235</v>
      </c>
      <c r="I217" s="230"/>
      <c r="J217" s="225"/>
      <c r="K217" s="225"/>
      <c r="L217" s="231"/>
      <c r="M217" s="232"/>
      <c r="N217" s="233"/>
      <c r="O217" s="233"/>
      <c r="P217" s="233"/>
      <c r="Q217" s="233"/>
      <c r="R217" s="233"/>
      <c r="S217" s="233"/>
      <c r="T217" s="23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5" t="s">
        <v>164</v>
      </c>
      <c r="AU217" s="235" t="s">
        <v>79</v>
      </c>
      <c r="AV217" s="13" t="s">
        <v>79</v>
      </c>
      <c r="AW217" s="13" t="s">
        <v>166</v>
      </c>
      <c r="AX217" s="13" t="s">
        <v>69</v>
      </c>
      <c r="AY217" s="235" t="s">
        <v>122</v>
      </c>
    </row>
    <row r="218" s="14" customFormat="1">
      <c r="A218" s="14"/>
      <c r="B218" s="236"/>
      <c r="C218" s="237"/>
      <c r="D218" s="226" t="s">
        <v>164</v>
      </c>
      <c r="E218" s="238" t="s">
        <v>19</v>
      </c>
      <c r="F218" s="239" t="s">
        <v>191</v>
      </c>
      <c r="G218" s="237"/>
      <c r="H218" s="240">
        <v>72.780100000000004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6" t="s">
        <v>164</v>
      </c>
      <c r="AU218" s="246" t="s">
        <v>79</v>
      </c>
      <c r="AV218" s="14" t="s">
        <v>130</v>
      </c>
      <c r="AW218" s="14" t="s">
        <v>166</v>
      </c>
      <c r="AX218" s="14" t="s">
        <v>77</v>
      </c>
      <c r="AY218" s="246" t="s">
        <v>122</v>
      </c>
    </row>
    <row r="219" s="2" customFormat="1" ht="21.75" customHeight="1">
      <c r="A219" s="40"/>
      <c r="B219" s="41"/>
      <c r="C219" s="206" t="s">
        <v>329</v>
      </c>
      <c r="D219" s="206" t="s">
        <v>125</v>
      </c>
      <c r="E219" s="207" t="s">
        <v>330</v>
      </c>
      <c r="F219" s="208" t="s">
        <v>331</v>
      </c>
      <c r="G219" s="209" t="s">
        <v>181</v>
      </c>
      <c r="H219" s="210">
        <v>29.757000000000001</v>
      </c>
      <c r="I219" s="211"/>
      <c r="J219" s="212">
        <f>ROUND(I219*H219,2)</f>
        <v>0</v>
      </c>
      <c r="K219" s="208" t="s">
        <v>129</v>
      </c>
      <c r="L219" s="46"/>
      <c r="M219" s="213" t="s">
        <v>19</v>
      </c>
      <c r="N219" s="214" t="s">
        <v>40</v>
      </c>
      <c r="O219" s="86"/>
      <c r="P219" s="215">
        <f>O219*H219</f>
        <v>0</v>
      </c>
      <c r="Q219" s="215">
        <v>2.0842200000000002</v>
      </c>
      <c r="R219" s="215">
        <f>Q219*H219</f>
        <v>62.020134540000008</v>
      </c>
      <c r="S219" s="215">
        <v>0</v>
      </c>
      <c r="T219" s="216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7" t="s">
        <v>130</v>
      </c>
      <c r="AT219" s="217" t="s">
        <v>125</v>
      </c>
      <c r="AU219" s="217" t="s">
        <v>79</v>
      </c>
      <c r="AY219" s="19" t="s">
        <v>122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9" t="s">
        <v>77</v>
      </c>
      <c r="BK219" s="218">
        <f>ROUND(I219*H219,2)</f>
        <v>0</v>
      </c>
      <c r="BL219" s="19" t="s">
        <v>130</v>
      </c>
      <c r="BM219" s="217" t="s">
        <v>332</v>
      </c>
    </row>
    <row r="220" s="2" customFormat="1">
      <c r="A220" s="40"/>
      <c r="B220" s="41"/>
      <c r="C220" s="42"/>
      <c r="D220" s="219" t="s">
        <v>132</v>
      </c>
      <c r="E220" s="42"/>
      <c r="F220" s="220" t="s">
        <v>333</v>
      </c>
      <c r="G220" s="42"/>
      <c r="H220" s="42"/>
      <c r="I220" s="221"/>
      <c r="J220" s="42"/>
      <c r="K220" s="42"/>
      <c r="L220" s="46"/>
      <c r="M220" s="222"/>
      <c r="N220" s="223"/>
      <c r="O220" s="86"/>
      <c r="P220" s="86"/>
      <c r="Q220" s="86"/>
      <c r="R220" s="86"/>
      <c r="S220" s="86"/>
      <c r="T220" s="87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132</v>
      </c>
      <c r="AU220" s="19" t="s">
        <v>79</v>
      </c>
    </row>
    <row r="221" s="13" customFormat="1">
      <c r="A221" s="13"/>
      <c r="B221" s="224"/>
      <c r="C221" s="225"/>
      <c r="D221" s="226" t="s">
        <v>164</v>
      </c>
      <c r="E221" s="227" t="s">
        <v>19</v>
      </c>
      <c r="F221" s="228" t="s">
        <v>334</v>
      </c>
      <c r="G221" s="225"/>
      <c r="H221" s="229">
        <v>6.8174999999999999</v>
      </c>
      <c r="I221" s="230"/>
      <c r="J221" s="225"/>
      <c r="K221" s="225"/>
      <c r="L221" s="231"/>
      <c r="M221" s="232"/>
      <c r="N221" s="233"/>
      <c r="O221" s="233"/>
      <c r="P221" s="233"/>
      <c r="Q221" s="233"/>
      <c r="R221" s="233"/>
      <c r="S221" s="233"/>
      <c r="T221" s="23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5" t="s">
        <v>164</v>
      </c>
      <c r="AU221" s="235" t="s">
        <v>79</v>
      </c>
      <c r="AV221" s="13" t="s">
        <v>79</v>
      </c>
      <c r="AW221" s="13" t="s">
        <v>166</v>
      </c>
      <c r="AX221" s="13" t="s">
        <v>69</v>
      </c>
      <c r="AY221" s="235" t="s">
        <v>122</v>
      </c>
    </row>
    <row r="222" s="13" customFormat="1">
      <c r="A222" s="13"/>
      <c r="B222" s="224"/>
      <c r="C222" s="225"/>
      <c r="D222" s="226" t="s">
        <v>164</v>
      </c>
      <c r="E222" s="227" t="s">
        <v>19</v>
      </c>
      <c r="F222" s="228" t="s">
        <v>335</v>
      </c>
      <c r="G222" s="225"/>
      <c r="H222" s="229">
        <v>2.811375</v>
      </c>
      <c r="I222" s="230"/>
      <c r="J222" s="225"/>
      <c r="K222" s="225"/>
      <c r="L222" s="231"/>
      <c r="M222" s="232"/>
      <c r="N222" s="233"/>
      <c r="O222" s="233"/>
      <c r="P222" s="233"/>
      <c r="Q222" s="233"/>
      <c r="R222" s="233"/>
      <c r="S222" s="233"/>
      <c r="T222" s="23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5" t="s">
        <v>164</v>
      </c>
      <c r="AU222" s="235" t="s">
        <v>79</v>
      </c>
      <c r="AV222" s="13" t="s">
        <v>79</v>
      </c>
      <c r="AW222" s="13" t="s">
        <v>166</v>
      </c>
      <c r="AX222" s="13" t="s">
        <v>69</v>
      </c>
      <c r="AY222" s="235" t="s">
        <v>122</v>
      </c>
    </row>
    <row r="223" s="13" customFormat="1">
      <c r="A223" s="13"/>
      <c r="B223" s="224"/>
      <c r="C223" s="225"/>
      <c r="D223" s="226" t="s">
        <v>164</v>
      </c>
      <c r="E223" s="227" t="s">
        <v>19</v>
      </c>
      <c r="F223" s="228" t="s">
        <v>336</v>
      </c>
      <c r="G223" s="225"/>
      <c r="H223" s="229">
        <v>4.5899999999999999</v>
      </c>
      <c r="I223" s="230"/>
      <c r="J223" s="225"/>
      <c r="K223" s="225"/>
      <c r="L223" s="231"/>
      <c r="M223" s="232"/>
      <c r="N223" s="233"/>
      <c r="O223" s="233"/>
      <c r="P223" s="233"/>
      <c r="Q223" s="233"/>
      <c r="R223" s="233"/>
      <c r="S223" s="233"/>
      <c r="T223" s="23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5" t="s">
        <v>164</v>
      </c>
      <c r="AU223" s="235" t="s">
        <v>79</v>
      </c>
      <c r="AV223" s="13" t="s">
        <v>79</v>
      </c>
      <c r="AW223" s="13" t="s">
        <v>166</v>
      </c>
      <c r="AX223" s="13" t="s">
        <v>69</v>
      </c>
      <c r="AY223" s="235" t="s">
        <v>122</v>
      </c>
    </row>
    <row r="224" s="13" customFormat="1">
      <c r="A224" s="13"/>
      <c r="B224" s="224"/>
      <c r="C224" s="225"/>
      <c r="D224" s="226" t="s">
        <v>164</v>
      </c>
      <c r="E224" s="227" t="s">
        <v>19</v>
      </c>
      <c r="F224" s="228" t="s">
        <v>337</v>
      </c>
      <c r="G224" s="225"/>
      <c r="H224" s="229">
        <v>3.9656250000000002</v>
      </c>
      <c r="I224" s="230"/>
      <c r="J224" s="225"/>
      <c r="K224" s="225"/>
      <c r="L224" s="231"/>
      <c r="M224" s="232"/>
      <c r="N224" s="233"/>
      <c r="O224" s="233"/>
      <c r="P224" s="233"/>
      <c r="Q224" s="233"/>
      <c r="R224" s="233"/>
      <c r="S224" s="233"/>
      <c r="T224" s="23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5" t="s">
        <v>164</v>
      </c>
      <c r="AU224" s="235" t="s">
        <v>79</v>
      </c>
      <c r="AV224" s="13" t="s">
        <v>79</v>
      </c>
      <c r="AW224" s="13" t="s">
        <v>166</v>
      </c>
      <c r="AX224" s="13" t="s">
        <v>69</v>
      </c>
      <c r="AY224" s="235" t="s">
        <v>122</v>
      </c>
    </row>
    <row r="225" s="13" customFormat="1">
      <c r="A225" s="13"/>
      <c r="B225" s="224"/>
      <c r="C225" s="225"/>
      <c r="D225" s="226" t="s">
        <v>164</v>
      </c>
      <c r="E225" s="227" t="s">
        <v>19</v>
      </c>
      <c r="F225" s="228" t="s">
        <v>338</v>
      </c>
      <c r="G225" s="225"/>
      <c r="H225" s="229">
        <v>3.9656250000000002</v>
      </c>
      <c r="I225" s="230"/>
      <c r="J225" s="225"/>
      <c r="K225" s="225"/>
      <c r="L225" s="231"/>
      <c r="M225" s="232"/>
      <c r="N225" s="233"/>
      <c r="O225" s="233"/>
      <c r="P225" s="233"/>
      <c r="Q225" s="233"/>
      <c r="R225" s="233"/>
      <c r="S225" s="233"/>
      <c r="T225" s="23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5" t="s">
        <v>164</v>
      </c>
      <c r="AU225" s="235" t="s">
        <v>79</v>
      </c>
      <c r="AV225" s="13" t="s">
        <v>79</v>
      </c>
      <c r="AW225" s="13" t="s">
        <v>166</v>
      </c>
      <c r="AX225" s="13" t="s">
        <v>69</v>
      </c>
      <c r="AY225" s="235" t="s">
        <v>122</v>
      </c>
    </row>
    <row r="226" s="13" customFormat="1">
      <c r="A226" s="13"/>
      <c r="B226" s="224"/>
      <c r="C226" s="225"/>
      <c r="D226" s="226" t="s">
        <v>164</v>
      </c>
      <c r="E226" s="227" t="s">
        <v>19</v>
      </c>
      <c r="F226" s="228" t="s">
        <v>339</v>
      </c>
      <c r="G226" s="225"/>
      <c r="H226" s="229">
        <v>3.9993749999999997</v>
      </c>
      <c r="I226" s="230"/>
      <c r="J226" s="225"/>
      <c r="K226" s="225"/>
      <c r="L226" s="231"/>
      <c r="M226" s="232"/>
      <c r="N226" s="233"/>
      <c r="O226" s="233"/>
      <c r="P226" s="233"/>
      <c r="Q226" s="233"/>
      <c r="R226" s="233"/>
      <c r="S226" s="233"/>
      <c r="T226" s="23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5" t="s">
        <v>164</v>
      </c>
      <c r="AU226" s="235" t="s">
        <v>79</v>
      </c>
      <c r="AV226" s="13" t="s">
        <v>79</v>
      </c>
      <c r="AW226" s="13" t="s">
        <v>166</v>
      </c>
      <c r="AX226" s="13" t="s">
        <v>69</v>
      </c>
      <c r="AY226" s="235" t="s">
        <v>122</v>
      </c>
    </row>
    <row r="227" s="13" customFormat="1">
      <c r="A227" s="13"/>
      <c r="B227" s="224"/>
      <c r="C227" s="225"/>
      <c r="D227" s="226" t="s">
        <v>164</v>
      </c>
      <c r="E227" s="227" t="s">
        <v>19</v>
      </c>
      <c r="F227" s="228" t="s">
        <v>340</v>
      </c>
      <c r="G227" s="225"/>
      <c r="H227" s="229">
        <v>3.6078749999999999</v>
      </c>
      <c r="I227" s="230"/>
      <c r="J227" s="225"/>
      <c r="K227" s="225"/>
      <c r="L227" s="231"/>
      <c r="M227" s="232"/>
      <c r="N227" s="233"/>
      <c r="O227" s="233"/>
      <c r="P227" s="233"/>
      <c r="Q227" s="233"/>
      <c r="R227" s="233"/>
      <c r="S227" s="233"/>
      <c r="T227" s="23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5" t="s">
        <v>164</v>
      </c>
      <c r="AU227" s="235" t="s">
        <v>79</v>
      </c>
      <c r="AV227" s="13" t="s">
        <v>79</v>
      </c>
      <c r="AW227" s="13" t="s">
        <v>166</v>
      </c>
      <c r="AX227" s="13" t="s">
        <v>69</v>
      </c>
      <c r="AY227" s="235" t="s">
        <v>122</v>
      </c>
    </row>
    <row r="228" s="14" customFormat="1">
      <c r="A228" s="14"/>
      <c r="B228" s="236"/>
      <c r="C228" s="237"/>
      <c r="D228" s="226" t="s">
        <v>164</v>
      </c>
      <c r="E228" s="238" t="s">
        <v>19</v>
      </c>
      <c r="F228" s="239" t="s">
        <v>191</v>
      </c>
      <c r="G228" s="237"/>
      <c r="H228" s="240">
        <v>29.757375</v>
      </c>
      <c r="I228" s="241"/>
      <c r="J228" s="237"/>
      <c r="K228" s="237"/>
      <c r="L228" s="242"/>
      <c r="M228" s="243"/>
      <c r="N228" s="244"/>
      <c r="O228" s="244"/>
      <c r="P228" s="244"/>
      <c r="Q228" s="244"/>
      <c r="R228" s="244"/>
      <c r="S228" s="244"/>
      <c r="T228" s="245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6" t="s">
        <v>164</v>
      </c>
      <c r="AU228" s="246" t="s">
        <v>79</v>
      </c>
      <c r="AV228" s="14" t="s">
        <v>130</v>
      </c>
      <c r="AW228" s="14" t="s">
        <v>166</v>
      </c>
      <c r="AX228" s="14" t="s">
        <v>77</v>
      </c>
      <c r="AY228" s="246" t="s">
        <v>122</v>
      </c>
    </row>
    <row r="229" s="12" customFormat="1" ht="22.8" customHeight="1">
      <c r="A229" s="12"/>
      <c r="B229" s="190"/>
      <c r="C229" s="191"/>
      <c r="D229" s="192" t="s">
        <v>68</v>
      </c>
      <c r="E229" s="204" t="s">
        <v>341</v>
      </c>
      <c r="F229" s="204" t="s">
        <v>342</v>
      </c>
      <c r="G229" s="191"/>
      <c r="H229" s="191"/>
      <c r="I229" s="194"/>
      <c r="J229" s="205">
        <f>BK229</f>
        <v>0</v>
      </c>
      <c r="K229" s="191"/>
      <c r="L229" s="196"/>
      <c r="M229" s="197"/>
      <c r="N229" s="198"/>
      <c r="O229" s="198"/>
      <c r="P229" s="199">
        <f>SUM(P230:P236)</f>
        <v>0</v>
      </c>
      <c r="Q229" s="198"/>
      <c r="R229" s="199">
        <f>SUM(R230:R236)</f>
        <v>112.23763599999998</v>
      </c>
      <c r="S229" s="198"/>
      <c r="T229" s="200">
        <f>SUM(T230:T236)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01" t="s">
        <v>77</v>
      </c>
      <c r="AT229" s="202" t="s">
        <v>68</v>
      </c>
      <c r="AU229" s="202" t="s">
        <v>77</v>
      </c>
      <c r="AY229" s="201" t="s">
        <v>122</v>
      </c>
      <c r="BK229" s="203">
        <f>SUM(BK230:BK236)</f>
        <v>0</v>
      </c>
    </row>
    <row r="230" s="2" customFormat="1" ht="21.75" customHeight="1">
      <c r="A230" s="40"/>
      <c r="B230" s="41"/>
      <c r="C230" s="206" t="s">
        <v>343</v>
      </c>
      <c r="D230" s="206" t="s">
        <v>125</v>
      </c>
      <c r="E230" s="207" t="s">
        <v>344</v>
      </c>
      <c r="F230" s="208" t="s">
        <v>345</v>
      </c>
      <c r="G230" s="209" t="s">
        <v>161</v>
      </c>
      <c r="H230" s="210">
        <v>418.89999999999998</v>
      </c>
      <c r="I230" s="211"/>
      <c r="J230" s="212">
        <f>ROUND(I230*H230,2)</f>
        <v>0</v>
      </c>
      <c r="K230" s="208" t="s">
        <v>129</v>
      </c>
      <c r="L230" s="46"/>
      <c r="M230" s="213" t="s">
        <v>19</v>
      </c>
      <c r="N230" s="214" t="s">
        <v>40</v>
      </c>
      <c r="O230" s="86"/>
      <c r="P230" s="215">
        <f>O230*H230</f>
        <v>0</v>
      </c>
      <c r="Q230" s="215">
        <v>0</v>
      </c>
      <c r="R230" s="215">
        <f>Q230*H230</f>
        <v>0</v>
      </c>
      <c r="S230" s="215">
        <v>0</v>
      </c>
      <c r="T230" s="216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17" t="s">
        <v>130</v>
      </c>
      <c r="AT230" s="217" t="s">
        <v>125</v>
      </c>
      <c r="AU230" s="217" t="s">
        <v>79</v>
      </c>
      <c r="AY230" s="19" t="s">
        <v>122</v>
      </c>
      <c r="BE230" s="218">
        <f>IF(N230="základní",J230,0)</f>
        <v>0</v>
      </c>
      <c r="BF230" s="218">
        <f>IF(N230="snížená",J230,0)</f>
        <v>0</v>
      </c>
      <c r="BG230" s="218">
        <f>IF(N230="zákl. přenesená",J230,0)</f>
        <v>0</v>
      </c>
      <c r="BH230" s="218">
        <f>IF(N230="sníž. přenesená",J230,0)</f>
        <v>0</v>
      </c>
      <c r="BI230" s="218">
        <f>IF(N230="nulová",J230,0)</f>
        <v>0</v>
      </c>
      <c r="BJ230" s="19" t="s">
        <v>77</v>
      </c>
      <c r="BK230" s="218">
        <f>ROUND(I230*H230,2)</f>
        <v>0</v>
      </c>
      <c r="BL230" s="19" t="s">
        <v>130</v>
      </c>
      <c r="BM230" s="217" t="s">
        <v>346</v>
      </c>
    </row>
    <row r="231" s="2" customFormat="1">
      <c r="A231" s="40"/>
      <c r="B231" s="41"/>
      <c r="C231" s="42"/>
      <c r="D231" s="219" t="s">
        <v>132</v>
      </c>
      <c r="E231" s="42"/>
      <c r="F231" s="220" t="s">
        <v>347</v>
      </c>
      <c r="G231" s="42"/>
      <c r="H231" s="42"/>
      <c r="I231" s="221"/>
      <c r="J231" s="42"/>
      <c r="K231" s="42"/>
      <c r="L231" s="46"/>
      <c r="M231" s="222"/>
      <c r="N231" s="223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132</v>
      </c>
      <c r="AU231" s="19" t="s">
        <v>79</v>
      </c>
    </row>
    <row r="232" s="2" customFormat="1" ht="33" customHeight="1">
      <c r="A232" s="40"/>
      <c r="B232" s="41"/>
      <c r="C232" s="206" t="s">
        <v>348</v>
      </c>
      <c r="D232" s="206" t="s">
        <v>125</v>
      </c>
      <c r="E232" s="207" t="s">
        <v>349</v>
      </c>
      <c r="F232" s="208" t="s">
        <v>350</v>
      </c>
      <c r="G232" s="209" t="s">
        <v>161</v>
      </c>
      <c r="H232" s="210">
        <v>418.89999999999998</v>
      </c>
      <c r="I232" s="211"/>
      <c r="J232" s="212">
        <f>ROUND(I232*H232,2)</f>
        <v>0</v>
      </c>
      <c r="K232" s="208" t="s">
        <v>129</v>
      </c>
      <c r="L232" s="46"/>
      <c r="M232" s="213" t="s">
        <v>19</v>
      </c>
      <c r="N232" s="214" t="s">
        <v>40</v>
      </c>
      <c r="O232" s="86"/>
      <c r="P232" s="215">
        <f>O232*H232</f>
        <v>0</v>
      </c>
      <c r="Q232" s="215">
        <v>0.1837</v>
      </c>
      <c r="R232" s="215">
        <f>Q232*H232</f>
        <v>76.95192999999999</v>
      </c>
      <c r="S232" s="215">
        <v>0</v>
      </c>
      <c r="T232" s="216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7" t="s">
        <v>130</v>
      </c>
      <c r="AT232" s="217" t="s">
        <v>125</v>
      </c>
      <c r="AU232" s="217" t="s">
        <v>79</v>
      </c>
      <c r="AY232" s="19" t="s">
        <v>122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9" t="s">
        <v>77</v>
      </c>
      <c r="BK232" s="218">
        <f>ROUND(I232*H232,2)</f>
        <v>0</v>
      </c>
      <c r="BL232" s="19" t="s">
        <v>130</v>
      </c>
      <c r="BM232" s="217" t="s">
        <v>351</v>
      </c>
    </row>
    <row r="233" s="2" customFormat="1">
      <c r="A233" s="40"/>
      <c r="B233" s="41"/>
      <c r="C233" s="42"/>
      <c r="D233" s="219" t="s">
        <v>132</v>
      </c>
      <c r="E233" s="42"/>
      <c r="F233" s="220" t="s">
        <v>352</v>
      </c>
      <c r="G233" s="42"/>
      <c r="H233" s="42"/>
      <c r="I233" s="221"/>
      <c r="J233" s="42"/>
      <c r="K233" s="42"/>
      <c r="L233" s="46"/>
      <c r="M233" s="222"/>
      <c r="N233" s="223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132</v>
      </c>
      <c r="AU233" s="19" t="s">
        <v>79</v>
      </c>
    </row>
    <row r="234" s="2" customFormat="1" ht="16.5" customHeight="1">
      <c r="A234" s="40"/>
      <c r="B234" s="41"/>
      <c r="C234" s="247" t="s">
        <v>353</v>
      </c>
      <c r="D234" s="247" t="s">
        <v>263</v>
      </c>
      <c r="E234" s="248" t="s">
        <v>354</v>
      </c>
      <c r="F234" s="249" t="s">
        <v>355</v>
      </c>
      <c r="G234" s="250" t="s">
        <v>161</v>
      </c>
      <c r="H234" s="251">
        <v>84.617999999999995</v>
      </c>
      <c r="I234" s="252"/>
      <c r="J234" s="253">
        <f>ROUND(I234*H234,2)</f>
        <v>0</v>
      </c>
      <c r="K234" s="249" t="s">
        <v>129</v>
      </c>
      <c r="L234" s="254"/>
      <c r="M234" s="255" t="s">
        <v>19</v>
      </c>
      <c r="N234" s="256" t="s">
        <v>40</v>
      </c>
      <c r="O234" s="86"/>
      <c r="P234" s="215">
        <f>O234*H234</f>
        <v>0</v>
      </c>
      <c r="Q234" s="215">
        <v>0.41699999999999998</v>
      </c>
      <c r="R234" s="215">
        <f>Q234*H234</f>
        <v>35.285705999999998</v>
      </c>
      <c r="S234" s="215">
        <v>0</v>
      </c>
      <c r="T234" s="216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17" t="s">
        <v>236</v>
      </c>
      <c r="AT234" s="217" t="s">
        <v>263</v>
      </c>
      <c r="AU234" s="217" t="s">
        <v>79</v>
      </c>
      <c r="AY234" s="19" t="s">
        <v>122</v>
      </c>
      <c r="BE234" s="218">
        <f>IF(N234="základní",J234,0)</f>
        <v>0</v>
      </c>
      <c r="BF234" s="218">
        <f>IF(N234="snížená",J234,0)</f>
        <v>0</v>
      </c>
      <c r="BG234" s="218">
        <f>IF(N234="zákl. přenesená",J234,0)</f>
        <v>0</v>
      </c>
      <c r="BH234" s="218">
        <f>IF(N234="sníž. přenesená",J234,0)</f>
        <v>0</v>
      </c>
      <c r="BI234" s="218">
        <f>IF(N234="nulová",J234,0)</f>
        <v>0</v>
      </c>
      <c r="BJ234" s="19" t="s">
        <v>77</v>
      </c>
      <c r="BK234" s="218">
        <f>ROUND(I234*H234,2)</f>
        <v>0</v>
      </c>
      <c r="BL234" s="19" t="s">
        <v>130</v>
      </c>
      <c r="BM234" s="217" t="s">
        <v>356</v>
      </c>
    </row>
    <row r="235" s="13" customFormat="1">
      <c r="A235" s="13"/>
      <c r="B235" s="224"/>
      <c r="C235" s="225"/>
      <c r="D235" s="226" t="s">
        <v>164</v>
      </c>
      <c r="E235" s="227" t="s">
        <v>19</v>
      </c>
      <c r="F235" s="228" t="s">
        <v>357</v>
      </c>
      <c r="G235" s="225"/>
      <c r="H235" s="229">
        <v>83.780000000000001</v>
      </c>
      <c r="I235" s="230"/>
      <c r="J235" s="225"/>
      <c r="K235" s="225"/>
      <c r="L235" s="231"/>
      <c r="M235" s="232"/>
      <c r="N235" s="233"/>
      <c r="O235" s="233"/>
      <c r="P235" s="233"/>
      <c r="Q235" s="233"/>
      <c r="R235" s="233"/>
      <c r="S235" s="233"/>
      <c r="T235" s="23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5" t="s">
        <v>164</v>
      </c>
      <c r="AU235" s="235" t="s">
        <v>79</v>
      </c>
      <c r="AV235" s="13" t="s">
        <v>79</v>
      </c>
      <c r="AW235" s="13" t="s">
        <v>166</v>
      </c>
      <c r="AX235" s="13" t="s">
        <v>77</v>
      </c>
      <c r="AY235" s="235" t="s">
        <v>122</v>
      </c>
    </row>
    <row r="236" s="13" customFormat="1">
      <c r="A236" s="13"/>
      <c r="B236" s="224"/>
      <c r="C236" s="225"/>
      <c r="D236" s="226" t="s">
        <v>164</v>
      </c>
      <c r="E236" s="225"/>
      <c r="F236" s="228" t="s">
        <v>358</v>
      </c>
      <c r="G236" s="225"/>
      <c r="H236" s="229">
        <v>84.617999999999995</v>
      </c>
      <c r="I236" s="230"/>
      <c r="J236" s="225"/>
      <c r="K236" s="225"/>
      <c r="L236" s="231"/>
      <c r="M236" s="232"/>
      <c r="N236" s="233"/>
      <c r="O236" s="233"/>
      <c r="P236" s="233"/>
      <c r="Q236" s="233"/>
      <c r="R236" s="233"/>
      <c r="S236" s="233"/>
      <c r="T236" s="23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5" t="s">
        <v>164</v>
      </c>
      <c r="AU236" s="235" t="s">
        <v>79</v>
      </c>
      <c r="AV236" s="13" t="s">
        <v>79</v>
      </c>
      <c r="AW236" s="13" t="s">
        <v>4</v>
      </c>
      <c r="AX236" s="13" t="s">
        <v>77</v>
      </c>
      <c r="AY236" s="235" t="s">
        <v>122</v>
      </c>
    </row>
    <row r="237" s="12" customFormat="1" ht="22.8" customHeight="1">
      <c r="A237" s="12"/>
      <c r="B237" s="190"/>
      <c r="C237" s="191"/>
      <c r="D237" s="192" t="s">
        <v>68</v>
      </c>
      <c r="E237" s="204" t="s">
        <v>221</v>
      </c>
      <c r="F237" s="204" t="s">
        <v>359</v>
      </c>
      <c r="G237" s="191"/>
      <c r="H237" s="191"/>
      <c r="I237" s="194"/>
      <c r="J237" s="205">
        <f>BK237</f>
        <v>0</v>
      </c>
      <c r="K237" s="191"/>
      <c r="L237" s="196"/>
      <c r="M237" s="197"/>
      <c r="N237" s="198"/>
      <c r="O237" s="198"/>
      <c r="P237" s="199">
        <f>SUM(P238:P274)</f>
        <v>0</v>
      </c>
      <c r="Q237" s="198"/>
      <c r="R237" s="199">
        <f>SUM(R238:R274)</f>
        <v>7.0746154099999998</v>
      </c>
      <c r="S237" s="198"/>
      <c r="T237" s="200">
        <f>SUM(T238:T274)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1" t="s">
        <v>77</v>
      </c>
      <c r="AT237" s="202" t="s">
        <v>68</v>
      </c>
      <c r="AU237" s="202" t="s">
        <v>77</v>
      </c>
      <c r="AY237" s="201" t="s">
        <v>122</v>
      </c>
      <c r="BK237" s="203">
        <f>SUM(BK238:BK274)</f>
        <v>0</v>
      </c>
    </row>
    <row r="238" s="2" customFormat="1" ht="16.5" customHeight="1">
      <c r="A238" s="40"/>
      <c r="B238" s="41"/>
      <c r="C238" s="206" t="s">
        <v>360</v>
      </c>
      <c r="D238" s="206" t="s">
        <v>125</v>
      </c>
      <c r="E238" s="207" t="s">
        <v>361</v>
      </c>
      <c r="F238" s="208" t="s">
        <v>362</v>
      </c>
      <c r="G238" s="209" t="s">
        <v>161</v>
      </c>
      <c r="H238" s="210">
        <v>178.16999999999999</v>
      </c>
      <c r="I238" s="211"/>
      <c r="J238" s="212">
        <f>ROUND(I238*H238,2)</f>
        <v>0</v>
      </c>
      <c r="K238" s="208" t="s">
        <v>129</v>
      </c>
      <c r="L238" s="46"/>
      <c r="M238" s="213" t="s">
        <v>19</v>
      </c>
      <c r="N238" s="214" t="s">
        <v>40</v>
      </c>
      <c r="O238" s="86"/>
      <c r="P238" s="215">
        <f>O238*H238</f>
        <v>0</v>
      </c>
      <c r="Q238" s="215">
        <v>0.00025999999999999998</v>
      </c>
      <c r="R238" s="215">
        <f>Q238*H238</f>
        <v>0.046324199999999996</v>
      </c>
      <c r="S238" s="215">
        <v>0</v>
      </c>
      <c r="T238" s="216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7" t="s">
        <v>130</v>
      </c>
      <c r="AT238" s="217" t="s">
        <v>125</v>
      </c>
      <c r="AU238" s="217" t="s">
        <v>79</v>
      </c>
      <c r="AY238" s="19" t="s">
        <v>122</v>
      </c>
      <c r="BE238" s="218">
        <f>IF(N238="základní",J238,0)</f>
        <v>0</v>
      </c>
      <c r="BF238" s="218">
        <f>IF(N238="snížená",J238,0)</f>
        <v>0</v>
      </c>
      <c r="BG238" s="218">
        <f>IF(N238="zákl. přenesená",J238,0)</f>
        <v>0</v>
      </c>
      <c r="BH238" s="218">
        <f>IF(N238="sníž. přenesená",J238,0)</f>
        <v>0</v>
      </c>
      <c r="BI238" s="218">
        <f>IF(N238="nulová",J238,0)</f>
        <v>0</v>
      </c>
      <c r="BJ238" s="19" t="s">
        <v>77</v>
      </c>
      <c r="BK238" s="218">
        <f>ROUND(I238*H238,2)</f>
        <v>0</v>
      </c>
      <c r="BL238" s="19" t="s">
        <v>130</v>
      </c>
      <c r="BM238" s="217" t="s">
        <v>363</v>
      </c>
    </row>
    <row r="239" s="2" customFormat="1">
      <c r="A239" s="40"/>
      <c r="B239" s="41"/>
      <c r="C239" s="42"/>
      <c r="D239" s="219" t="s">
        <v>132</v>
      </c>
      <c r="E239" s="42"/>
      <c r="F239" s="220" t="s">
        <v>364</v>
      </c>
      <c r="G239" s="42"/>
      <c r="H239" s="42"/>
      <c r="I239" s="221"/>
      <c r="J239" s="42"/>
      <c r="K239" s="42"/>
      <c r="L239" s="46"/>
      <c r="M239" s="222"/>
      <c r="N239" s="223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132</v>
      </c>
      <c r="AU239" s="19" t="s">
        <v>79</v>
      </c>
    </row>
    <row r="240" s="13" customFormat="1">
      <c r="A240" s="13"/>
      <c r="B240" s="224"/>
      <c r="C240" s="225"/>
      <c r="D240" s="226" t="s">
        <v>164</v>
      </c>
      <c r="E240" s="227" t="s">
        <v>19</v>
      </c>
      <c r="F240" s="228" t="s">
        <v>365</v>
      </c>
      <c r="G240" s="225"/>
      <c r="H240" s="229">
        <v>30.300000000000001</v>
      </c>
      <c r="I240" s="230"/>
      <c r="J240" s="225"/>
      <c r="K240" s="225"/>
      <c r="L240" s="231"/>
      <c r="M240" s="232"/>
      <c r="N240" s="233"/>
      <c r="O240" s="233"/>
      <c r="P240" s="233"/>
      <c r="Q240" s="233"/>
      <c r="R240" s="233"/>
      <c r="S240" s="233"/>
      <c r="T240" s="23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5" t="s">
        <v>164</v>
      </c>
      <c r="AU240" s="235" t="s">
        <v>79</v>
      </c>
      <c r="AV240" s="13" t="s">
        <v>79</v>
      </c>
      <c r="AW240" s="13" t="s">
        <v>166</v>
      </c>
      <c r="AX240" s="13" t="s">
        <v>69</v>
      </c>
      <c r="AY240" s="235" t="s">
        <v>122</v>
      </c>
    </row>
    <row r="241" s="13" customFormat="1">
      <c r="A241" s="13"/>
      <c r="B241" s="224"/>
      <c r="C241" s="225"/>
      <c r="D241" s="226" t="s">
        <v>164</v>
      </c>
      <c r="E241" s="227" t="s">
        <v>19</v>
      </c>
      <c r="F241" s="228" t="s">
        <v>366</v>
      </c>
      <c r="G241" s="225"/>
      <c r="H241" s="229">
        <v>18.7425</v>
      </c>
      <c r="I241" s="230"/>
      <c r="J241" s="225"/>
      <c r="K241" s="225"/>
      <c r="L241" s="231"/>
      <c r="M241" s="232"/>
      <c r="N241" s="233"/>
      <c r="O241" s="233"/>
      <c r="P241" s="233"/>
      <c r="Q241" s="233"/>
      <c r="R241" s="233"/>
      <c r="S241" s="233"/>
      <c r="T241" s="23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5" t="s">
        <v>164</v>
      </c>
      <c r="AU241" s="235" t="s">
        <v>79</v>
      </c>
      <c r="AV241" s="13" t="s">
        <v>79</v>
      </c>
      <c r="AW241" s="13" t="s">
        <v>166</v>
      </c>
      <c r="AX241" s="13" t="s">
        <v>69</v>
      </c>
      <c r="AY241" s="235" t="s">
        <v>122</v>
      </c>
    </row>
    <row r="242" s="13" customFormat="1">
      <c r="A242" s="13"/>
      <c r="B242" s="224"/>
      <c r="C242" s="225"/>
      <c r="D242" s="226" t="s">
        <v>164</v>
      </c>
      <c r="E242" s="227" t="s">
        <v>19</v>
      </c>
      <c r="F242" s="228" t="s">
        <v>367</v>
      </c>
      <c r="G242" s="225"/>
      <c r="H242" s="229">
        <v>28.575000000000003</v>
      </c>
      <c r="I242" s="230"/>
      <c r="J242" s="225"/>
      <c r="K242" s="225"/>
      <c r="L242" s="231"/>
      <c r="M242" s="232"/>
      <c r="N242" s="233"/>
      <c r="O242" s="233"/>
      <c r="P242" s="233"/>
      <c r="Q242" s="233"/>
      <c r="R242" s="233"/>
      <c r="S242" s="233"/>
      <c r="T242" s="23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5" t="s">
        <v>164</v>
      </c>
      <c r="AU242" s="235" t="s">
        <v>79</v>
      </c>
      <c r="AV242" s="13" t="s">
        <v>79</v>
      </c>
      <c r="AW242" s="13" t="s">
        <v>166</v>
      </c>
      <c r="AX242" s="13" t="s">
        <v>69</v>
      </c>
      <c r="AY242" s="235" t="s">
        <v>122</v>
      </c>
    </row>
    <row r="243" s="13" customFormat="1">
      <c r="A243" s="13"/>
      <c r="B243" s="224"/>
      <c r="C243" s="225"/>
      <c r="D243" s="226" t="s">
        <v>164</v>
      </c>
      <c r="E243" s="227" t="s">
        <v>19</v>
      </c>
      <c r="F243" s="228" t="s">
        <v>368</v>
      </c>
      <c r="G243" s="225"/>
      <c r="H243" s="229">
        <v>25.425000000000001</v>
      </c>
      <c r="I243" s="230"/>
      <c r="J243" s="225"/>
      <c r="K243" s="225"/>
      <c r="L243" s="231"/>
      <c r="M243" s="232"/>
      <c r="N243" s="233"/>
      <c r="O243" s="233"/>
      <c r="P243" s="233"/>
      <c r="Q243" s="233"/>
      <c r="R243" s="233"/>
      <c r="S243" s="233"/>
      <c r="T243" s="23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5" t="s">
        <v>164</v>
      </c>
      <c r="AU243" s="235" t="s">
        <v>79</v>
      </c>
      <c r="AV243" s="13" t="s">
        <v>79</v>
      </c>
      <c r="AW243" s="13" t="s">
        <v>166</v>
      </c>
      <c r="AX243" s="13" t="s">
        <v>69</v>
      </c>
      <c r="AY243" s="235" t="s">
        <v>122</v>
      </c>
    </row>
    <row r="244" s="13" customFormat="1">
      <c r="A244" s="13"/>
      <c r="B244" s="224"/>
      <c r="C244" s="225"/>
      <c r="D244" s="226" t="s">
        <v>164</v>
      </c>
      <c r="E244" s="227" t="s">
        <v>19</v>
      </c>
      <c r="F244" s="228" t="s">
        <v>369</v>
      </c>
      <c r="G244" s="225"/>
      <c r="H244" s="229">
        <v>25.425000000000001</v>
      </c>
      <c r="I244" s="230"/>
      <c r="J244" s="225"/>
      <c r="K244" s="225"/>
      <c r="L244" s="231"/>
      <c r="M244" s="232"/>
      <c r="N244" s="233"/>
      <c r="O244" s="233"/>
      <c r="P244" s="233"/>
      <c r="Q244" s="233"/>
      <c r="R244" s="233"/>
      <c r="S244" s="233"/>
      <c r="T244" s="23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5" t="s">
        <v>164</v>
      </c>
      <c r="AU244" s="235" t="s">
        <v>79</v>
      </c>
      <c r="AV244" s="13" t="s">
        <v>79</v>
      </c>
      <c r="AW244" s="13" t="s">
        <v>166</v>
      </c>
      <c r="AX244" s="13" t="s">
        <v>69</v>
      </c>
      <c r="AY244" s="235" t="s">
        <v>122</v>
      </c>
    </row>
    <row r="245" s="13" customFormat="1">
      <c r="A245" s="13"/>
      <c r="B245" s="224"/>
      <c r="C245" s="225"/>
      <c r="D245" s="226" t="s">
        <v>164</v>
      </c>
      <c r="E245" s="227" t="s">
        <v>19</v>
      </c>
      <c r="F245" s="228" t="s">
        <v>370</v>
      </c>
      <c r="G245" s="225"/>
      <c r="H245" s="229">
        <v>25.649999999999999</v>
      </c>
      <c r="I245" s="230"/>
      <c r="J245" s="225"/>
      <c r="K245" s="225"/>
      <c r="L245" s="231"/>
      <c r="M245" s="232"/>
      <c r="N245" s="233"/>
      <c r="O245" s="233"/>
      <c r="P245" s="233"/>
      <c r="Q245" s="233"/>
      <c r="R245" s="233"/>
      <c r="S245" s="233"/>
      <c r="T245" s="23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5" t="s">
        <v>164</v>
      </c>
      <c r="AU245" s="235" t="s">
        <v>79</v>
      </c>
      <c r="AV245" s="13" t="s">
        <v>79</v>
      </c>
      <c r="AW245" s="13" t="s">
        <v>166</v>
      </c>
      <c r="AX245" s="13" t="s">
        <v>69</v>
      </c>
      <c r="AY245" s="235" t="s">
        <v>122</v>
      </c>
    </row>
    <row r="246" s="13" customFormat="1">
      <c r="A246" s="13"/>
      <c r="B246" s="224"/>
      <c r="C246" s="225"/>
      <c r="D246" s="226" t="s">
        <v>164</v>
      </c>
      <c r="E246" s="227" t="s">
        <v>19</v>
      </c>
      <c r="F246" s="228" t="s">
        <v>371</v>
      </c>
      <c r="G246" s="225"/>
      <c r="H246" s="229">
        <v>24.052499999999998</v>
      </c>
      <c r="I246" s="230"/>
      <c r="J246" s="225"/>
      <c r="K246" s="225"/>
      <c r="L246" s="231"/>
      <c r="M246" s="232"/>
      <c r="N246" s="233"/>
      <c r="O246" s="233"/>
      <c r="P246" s="233"/>
      <c r="Q246" s="233"/>
      <c r="R246" s="233"/>
      <c r="S246" s="233"/>
      <c r="T246" s="234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5" t="s">
        <v>164</v>
      </c>
      <c r="AU246" s="235" t="s">
        <v>79</v>
      </c>
      <c r="AV246" s="13" t="s">
        <v>79</v>
      </c>
      <c r="AW246" s="13" t="s">
        <v>166</v>
      </c>
      <c r="AX246" s="13" t="s">
        <v>69</v>
      </c>
      <c r="AY246" s="235" t="s">
        <v>122</v>
      </c>
    </row>
    <row r="247" s="14" customFormat="1">
      <c r="A247" s="14"/>
      <c r="B247" s="236"/>
      <c r="C247" s="237"/>
      <c r="D247" s="226" t="s">
        <v>164</v>
      </c>
      <c r="E247" s="238" t="s">
        <v>19</v>
      </c>
      <c r="F247" s="239" t="s">
        <v>191</v>
      </c>
      <c r="G247" s="237"/>
      <c r="H247" s="240">
        <v>178.17000000000002</v>
      </c>
      <c r="I247" s="241"/>
      <c r="J247" s="237"/>
      <c r="K247" s="237"/>
      <c r="L247" s="242"/>
      <c r="M247" s="243"/>
      <c r="N247" s="244"/>
      <c r="O247" s="244"/>
      <c r="P247" s="244"/>
      <c r="Q247" s="244"/>
      <c r="R247" s="244"/>
      <c r="S247" s="244"/>
      <c r="T247" s="245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6" t="s">
        <v>164</v>
      </c>
      <c r="AU247" s="246" t="s">
        <v>79</v>
      </c>
      <c r="AV247" s="14" t="s">
        <v>130</v>
      </c>
      <c r="AW247" s="14" t="s">
        <v>166</v>
      </c>
      <c r="AX247" s="14" t="s">
        <v>77</v>
      </c>
      <c r="AY247" s="246" t="s">
        <v>122</v>
      </c>
    </row>
    <row r="248" s="2" customFormat="1" ht="24.15" customHeight="1">
      <c r="A248" s="40"/>
      <c r="B248" s="41"/>
      <c r="C248" s="206" t="s">
        <v>372</v>
      </c>
      <c r="D248" s="206" t="s">
        <v>125</v>
      </c>
      <c r="E248" s="207" t="s">
        <v>373</v>
      </c>
      <c r="F248" s="208" t="s">
        <v>374</v>
      </c>
      <c r="G248" s="209" t="s">
        <v>161</v>
      </c>
      <c r="H248" s="210">
        <v>178.16999999999999</v>
      </c>
      <c r="I248" s="211"/>
      <c r="J248" s="212">
        <f>ROUND(I248*H248,2)</f>
        <v>0</v>
      </c>
      <c r="K248" s="208" t="s">
        <v>129</v>
      </c>
      <c r="L248" s="46"/>
      <c r="M248" s="213" t="s">
        <v>19</v>
      </c>
      <c r="N248" s="214" t="s">
        <v>40</v>
      </c>
      <c r="O248" s="86"/>
      <c r="P248" s="215">
        <f>O248*H248</f>
        <v>0</v>
      </c>
      <c r="Q248" s="215">
        <v>0.026360000000000001</v>
      </c>
      <c r="R248" s="215">
        <f>Q248*H248</f>
        <v>4.6965611999999997</v>
      </c>
      <c r="S248" s="215">
        <v>0</v>
      </c>
      <c r="T248" s="216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17" t="s">
        <v>130</v>
      </c>
      <c r="AT248" s="217" t="s">
        <v>125</v>
      </c>
      <c r="AU248" s="217" t="s">
        <v>79</v>
      </c>
      <c r="AY248" s="19" t="s">
        <v>122</v>
      </c>
      <c r="BE248" s="218">
        <f>IF(N248="základní",J248,0)</f>
        <v>0</v>
      </c>
      <c r="BF248" s="218">
        <f>IF(N248="snížená",J248,0)</f>
        <v>0</v>
      </c>
      <c r="BG248" s="218">
        <f>IF(N248="zákl. přenesená",J248,0)</f>
        <v>0</v>
      </c>
      <c r="BH248" s="218">
        <f>IF(N248="sníž. přenesená",J248,0)</f>
        <v>0</v>
      </c>
      <c r="BI248" s="218">
        <f>IF(N248="nulová",J248,0)</f>
        <v>0</v>
      </c>
      <c r="BJ248" s="19" t="s">
        <v>77</v>
      </c>
      <c r="BK248" s="218">
        <f>ROUND(I248*H248,2)</f>
        <v>0</v>
      </c>
      <c r="BL248" s="19" t="s">
        <v>130</v>
      </c>
      <c r="BM248" s="217" t="s">
        <v>375</v>
      </c>
    </row>
    <row r="249" s="2" customFormat="1">
      <c r="A249" s="40"/>
      <c r="B249" s="41"/>
      <c r="C249" s="42"/>
      <c r="D249" s="219" t="s">
        <v>132</v>
      </c>
      <c r="E249" s="42"/>
      <c r="F249" s="220" t="s">
        <v>376</v>
      </c>
      <c r="G249" s="42"/>
      <c r="H249" s="42"/>
      <c r="I249" s="221"/>
      <c r="J249" s="42"/>
      <c r="K249" s="42"/>
      <c r="L249" s="46"/>
      <c r="M249" s="222"/>
      <c r="N249" s="223"/>
      <c r="O249" s="86"/>
      <c r="P249" s="86"/>
      <c r="Q249" s="86"/>
      <c r="R249" s="86"/>
      <c r="S249" s="86"/>
      <c r="T249" s="87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T249" s="19" t="s">
        <v>132</v>
      </c>
      <c r="AU249" s="19" t="s">
        <v>79</v>
      </c>
    </row>
    <row r="250" s="13" customFormat="1">
      <c r="A250" s="13"/>
      <c r="B250" s="224"/>
      <c r="C250" s="225"/>
      <c r="D250" s="226" t="s">
        <v>164</v>
      </c>
      <c r="E250" s="227" t="s">
        <v>19</v>
      </c>
      <c r="F250" s="228" t="s">
        <v>365</v>
      </c>
      <c r="G250" s="225"/>
      <c r="H250" s="229">
        <v>30.300000000000001</v>
      </c>
      <c r="I250" s="230"/>
      <c r="J250" s="225"/>
      <c r="K250" s="225"/>
      <c r="L250" s="231"/>
      <c r="M250" s="232"/>
      <c r="N250" s="233"/>
      <c r="O250" s="233"/>
      <c r="P250" s="233"/>
      <c r="Q250" s="233"/>
      <c r="R250" s="233"/>
      <c r="S250" s="233"/>
      <c r="T250" s="23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5" t="s">
        <v>164</v>
      </c>
      <c r="AU250" s="235" t="s">
        <v>79</v>
      </c>
      <c r="AV250" s="13" t="s">
        <v>79</v>
      </c>
      <c r="AW250" s="13" t="s">
        <v>166</v>
      </c>
      <c r="AX250" s="13" t="s">
        <v>69</v>
      </c>
      <c r="AY250" s="235" t="s">
        <v>122</v>
      </c>
    </row>
    <row r="251" s="13" customFormat="1">
      <c r="A251" s="13"/>
      <c r="B251" s="224"/>
      <c r="C251" s="225"/>
      <c r="D251" s="226" t="s">
        <v>164</v>
      </c>
      <c r="E251" s="227" t="s">
        <v>19</v>
      </c>
      <c r="F251" s="228" t="s">
        <v>366</v>
      </c>
      <c r="G251" s="225"/>
      <c r="H251" s="229">
        <v>18.7425</v>
      </c>
      <c r="I251" s="230"/>
      <c r="J251" s="225"/>
      <c r="K251" s="225"/>
      <c r="L251" s="231"/>
      <c r="M251" s="232"/>
      <c r="N251" s="233"/>
      <c r="O251" s="233"/>
      <c r="P251" s="233"/>
      <c r="Q251" s="233"/>
      <c r="R251" s="233"/>
      <c r="S251" s="233"/>
      <c r="T251" s="23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5" t="s">
        <v>164</v>
      </c>
      <c r="AU251" s="235" t="s">
        <v>79</v>
      </c>
      <c r="AV251" s="13" t="s">
        <v>79</v>
      </c>
      <c r="AW251" s="13" t="s">
        <v>166</v>
      </c>
      <c r="AX251" s="13" t="s">
        <v>69</v>
      </c>
      <c r="AY251" s="235" t="s">
        <v>122</v>
      </c>
    </row>
    <row r="252" s="13" customFormat="1">
      <c r="A252" s="13"/>
      <c r="B252" s="224"/>
      <c r="C252" s="225"/>
      <c r="D252" s="226" t="s">
        <v>164</v>
      </c>
      <c r="E252" s="227" t="s">
        <v>19</v>
      </c>
      <c r="F252" s="228" t="s">
        <v>367</v>
      </c>
      <c r="G252" s="225"/>
      <c r="H252" s="229">
        <v>28.575000000000003</v>
      </c>
      <c r="I252" s="230"/>
      <c r="J252" s="225"/>
      <c r="K252" s="225"/>
      <c r="L252" s="231"/>
      <c r="M252" s="232"/>
      <c r="N252" s="233"/>
      <c r="O252" s="233"/>
      <c r="P252" s="233"/>
      <c r="Q252" s="233"/>
      <c r="R252" s="233"/>
      <c r="S252" s="233"/>
      <c r="T252" s="234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5" t="s">
        <v>164</v>
      </c>
      <c r="AU252" s="235" t="s">
        <v>79</v>
      </c>
      <c r="AV252" s="13" t="s">
        <v>79</v>
      </c>
      <c r="AW252" s="13" t="s">
        <v>166</v>
      </c>
      <c r="AX252" s="13" t="s">
        <v>69</v>
      </c>
      <c r="AY252" s="235" t="s">
        <v>122</v>
      </c>
    </row>
    <row r="253" s="13" customFormat="1">
      <c r="A253" s="13"/>
      <c r="B253" s="224"/>
      <c r="C253" s="225"/>
      <c r="D253" s="226" t="s">
        <v>164</v>
      </c>
      <c r="E253" s="227" t="s">
        <v>19</v>
      </c>
      <c r="F253" s="228" t="s">
        <v>368</v>
      </c>
      <c r="G253" s="225"/>
      <c r="H253" s="229">
        <v>25.425000000000001</v>
      </c>
      <c r="I253" s="230"/>
      <c r="J253" s="225"/>
      <c r="K253" s="225"/>
      <c r="L253" s="231"/>
      <c r="M253" s="232"/>
      <c r="N253" s="233"/>
      <c r="O253" s="233"/>
      <c r="P253" s="233"/>
      <c r="Q253" s="233"/>
      <c r="R253" s="233"/>
      <c r="S253" s="233"/>
      <c r="T253" s="23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5" t="s">
        <v>164</v>
      </c>
      <c r="AU253" s="235" t="s">
        <v>79</v>
      </c>
      <c r="AV253" s="13" t="s">
        <v>79</v>
      </c>
      <c r="AW253" s="13" t="s">
        <v>166</v>
      </c>
      <c r="AX253" s="13" t="s">
        <v>69</v>
      </c>
      <c r="AY253" s="235" t="s">
        <v>122</v>
      </c>
    </row>
    <row r="254" s="13" customFormat="1">
      <c r="A254" s="13"/>
      <c r="B254" s="224"/>
      <c r="C254" s="225"/>
      <c r="D254" s="226" t="s">
        <v>164</v>
      </c>
      <c r="E254" s="227" t="s">
        <v>19</v>
      </c>
      <c r="F254" s="228" t="s">
        <v>369</v>
      </c>
      <c r="G254" s="225"/>
      <c r="H254" s="229">
        <v>25.425000000000001</v>
      </c>
      <c r="I254" s="230"/>
      <c r="J254" s="225"/>
      <c r="K254" s="225"/>
      <c r="L254" s="231"/>
      <c r="M254" s="232"/>
      <c r="N254" s="233"/>
      <c r="O254" s="233"/>
      <c r="P254" s="233"/>
      <c r="Q254" s="233"/>
      <c r="R254" s="233"/>
      <c r="S254" s="233"/>
      <c r="T254" s="23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5" t="s">
        <v>164</v>
      </c>
      <c r="AU254" s="235" t="s">
        <v>79</v>
      </c>
      <c r="AV254" s="13" t="s">
        <v>79</v>
      </c>
      <c r="AW254" s="13" t="s">
        <v>166</v>
      </c>
      <c r="AX254" s="13" t="s">
        <v>69</v>
      </c>
      <c r="AY254" s="235" t="s">
        <v>122</v>
      </c>
    </row>
    <row r="255" s="13" customFormat="1">
      <c r="A255" s="13"/>
      <c r="B255" s="224"/>
      <c r="C255" s="225"/>
      <c r="D255" s="226" t="s">
        <v>164</v>
      </c>
      <c r="E255" s="227" t="s">
        <v>19</v>
      </c>
      <c r="F255" s="228" t="s">
        <v>370</v>
      </c>
      <c r="G255" s="225"/>
      <c r="H255" s="229">
        <v>25.649999999999999</v>
      </c>
      <c r="I255" s="230"/>
      <c r="J255" s="225"/>
      <c r="K255" s="225"/>
      <c r="L255" s="231"/>
      <c r="M255" s="232"/>
      <c r="N255" s="233"/>
      <c r="O255" s="233"/>
      <c r="P255" s="233"/>
      <c r="Q255" s="233"/>
      <c r="R255" s="233"/>
      <c r="S255" s="233"/>
      <c r="T255" s="234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5" t="s">
        <v>164</v>
      </c>
      <c r="AU255" s="235" t="s">
        <v>79</v>
      </c>
      <c r="AV255" s="13" t="s">
        <v>79</v>
      </c>
      <c r="AW255" s="13" t="s">
        <v>166</v>
      </c>
      <c r="AX255" s="13" t="s">
        <v>69</v>
      </c>
      <c r="AY255" s="235" t="s">
        <v>122</v>
      </c>
    </row>
    <row r="256" s="13" customFormat="1">
      <c r="A256" s="13"/>
      <c r="B256" s="224"/>
      <c r="C256" s="225"/>
      <c r="D256" s="226" t="s">
        <v>164</v>
      </c>
      <c r="E256" s="227" t="s">
        <v>19</v>
      </c>
      <c r="F256" s="228" t="s">
        <v>371</v>
      </c>
      <c r="G256" s="225"/>
      <c r="H256" s="229">
        <v>24.052499999999998</v>
      </c>
      <c r="I256" s="230"/>
      <c r="J256" s="225"/>
      <c r="K256" s="225"/>
      <c r="L256" s="231"/>
      <c r="M256" s="232"/>
      <c r="N256" s="233"/>
      <c r="O256" s="233"/>
      <c r="P256" s="233"/>
      <c r="Q256" s="233"/>
      <c r="R256" s="233"/>
      <c r="S256" s="233"/>
      <c r="T256" s="23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5" t="s">
        <v>164</v>
      </c>
      <c r="AU256" s="235" t="s">
        <v>79</v>
      </c>
      <c r="AV256" s="13" t="s">
        <v>79</v>
      </c>
      <c r="AW256" s="13" t="s">
        <v>166</v>
      </c>
      <c r="AX256" s="13" t="s">
        <v>69</v>
      </c>
      <c r="AY256" s="235" t="s">
        <v>122</v>
      </c>
    </row>
    <row r="257" s="14" customFormat="1">
      <c r="A257" s="14"/>
      <c r="B257" s="236"/>
      <c r="C257" s="237"/>
      <c r="D257" s="226" t="s">
        <v>164</v>
      </c>
      <c r="E257" s="238" t="s">
        <v>19</v>
      </c>
      <c r="F257" s="239" t="s">
        <v>191</v>
      </c>
      <c r="G257" s="237"/>
      <c r="H257" s="240">
        <v>178.17000000000002</v>
      </c>
      <c r="I257" s="241"/>
      <c r="J257" s="237"/>
      <c r="K257" s="237"/>
      <c r="L257" s="242"/>
      <c r="M257" s="243"/>
      <c r="N257" s="244"/>
      <c r="O257" s="244"/>
      <c r="P257" s="244"/>
      <c r="Q257" s="244"/>
      <c r="R257" s="244"/>
      <c r="S257" s="244"/>
      <c r="T257" s="24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6" t="s">
        <v>164</v>
      </c>
      <c r="AU257" s="246" t="s">
        <v>79</v>
      </c>
      <c r="AV257" s="14" t="s">
        <v>130</v>
      </c>
      <c r="AW257" s="14" t="s">
        <v>166</v>
      </c>
      <c r="AX257" s="14" t="s">
        <v>77</v>
      </c>
      <c r="AY257" s="246" t="s">
        <v>122</v>
      </c>
    </row>
    <row r="258" s="2" customFormat="1" ht="24.15" customHeight="1">
      <c r="A258" s="40"/>
      <c r="B258" s="41"/>
      <c r="C258" s="206" t="s">
        <v>377</v>
      </c>
      <c r="D258" s="206" t="s">
        <v>125</v>
      </c>
      <c r="E258" s="207" t="s">
        <v>378</v>
      </c>
      <c r="F258" s="208" t="s">
        <v>379</v>
      </c>
      <c r="G258" s="209" t="s">
        <v>161</v>
      </c>
      <c r="H258" s="210">
        <v>93.082999999999998</v>
      </c>
      <c r="I258" s="211"/>
      <c r="J258" s="212">
        <f>ROUND(I258*H258,2)</f>
        <v>0</v>
      </c>
      <c r="K258" s="208" t="s">
        <v>129</v>
      </c>
      <c r="L258" s="46"/>
      <c r="M258" s="213" t="s">
        <v>19</v>
      </c>
      <c r="N258" s="214" t="s">
        <v>40</v>
      </c>
      <c r="O258" s="86"/>
      <c r="P258" s="215">
        <f>O258*H258</f>
        <v>0</v>
      </c>
      <c r="Q258" s="215">
        <v>0.024670000000000001</v>
      </c>
      <c r="R258" s="215">
        <f>Q258*H258</f>
        <v>2.2963576100000003</v>
      </c>
      <c r="S258" s="215">
        <v>0</v>
      </c>
      <c r="T258" s="216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17" t="s">
        <v>130</v>
      </c>
      <c r="AT258" s="217" t="s">
        <v>125</v>
      </c>
      <c r="AU258" s="217" t="s">
        <v>79</v>
      </c>
      <c r="AY258" s="19" t="s">
        <v>122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9" t="s">
        <v>77</v>
      </c>
      <c r="BK258" s="218">
        <f>ROUND(I258*H258,2)</f>
        <v>0</v>
      </c>
      <c r="BL258" s="19" t="s">
        <v>130</v>
      </c>
      <c r="BM258" s="217" t="s">
        <v>380</v>
      </c>
    </row>
    <row r="259" s="2" customFormat="1">
      <c r="A259" s="40"/>
      <c r="B259" s="41"/>
      <c r="C259" s="42"/>
      <c r="D259" s="219" t="s">
        <v>132</v>
      </c>
      <c r="E259" s="42"/>
      <c r="F259" s="220" t="s">
        <v>381</v>
      </c>
      <c r="G259" s="42"/>
      <c r="H259" s="42"/>
      <c r="I259" s="221"/>
      <c r="J259" s="42"/>
      <c r="K259" s="42"/>
      <c r="L259" s="46"/>
      <c r="M259" s="222"/>
      <c r="N259" s="223"/>
      <c r="O259" s="86"/>
      <c r="P259" s="86"/>
      <c r="Q259" s="86"/>
      <c r="R259" s="86"/>
      <c r="S259" s="86"/>
      <c r="T259" s="87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T259" s="19" t="s">
        <v>132</v>
      </c>
      <c r="AU259" s="19" t="s">
        <v>79</v>
      </c>
    </row>
    <row r="260" s="13" customFormat="1">
      <c r="A260" s="13"/>
      <c r="B260" s="224"/>
      <c r="C260" s="225"/>
      <c r="D260" s="226" t="s">
        <v>164</v>
      </c>
      <c r="E260" s="227" t="s">
        <v>19</v>
      </c>
      <c r="F260" s="228" t="s">
        <v>382</v>
      </c>
      <c r="G260" s="225"/>
      <c r="H260" s="229">
        <v>34.886249999999997</v>
      </c>
      <c r="I260" s="230"/>
      <c r="J260" s="225"/>
      <c r="K260" s="225"/>
      <c r="L260" s="231"/>
      <c r="M260" s="232"/>
      <c r="N260" s="233"/>
      <c r="O260" s="233"/>
      <c r="P260" s="233"/>
      <c r="Q260" s="233"/>
      <c r="R260" s="233"/>
      <c r="S260" s="233"/>
      <c r="T260" s="234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5" t="s">
        <v>164</v>
      </c>
      <c r="AU260" s="235" t="s">
        <v>79</v>
      </c>
      <c r="AV260" s="13" t="s">
        <v>79</v>
      </c>
      <c r="AW260" s="13" t="s">
        <v>166</v>
      </c>
      <c r="AX260" s="13" t="s">
        <v>69</v>
      </c>
      <c r="AY260" s="235" t="s">
        <v>122</v>
      </c>
    </row>
    <row r="261" s="13" customFormat="1">
      <c r="A261" s="13"/>
      <c r="B261" s="224"/>
      <c r="C261" s="225"/>
      <c r="D261" s="226" t="s">
        <v>164</v>
      </c>
      <c r="E261" s="227" t="s">
        <v>19</v>
      </c>
      <c r="F261" s="228" t="s">
        <v>383</v>
      </c>
      <c r="G261" s="225"/>
      <c r="H261" s="229">
        <v>42.221249999999998</v>
      </c>
      <c r="I261" s="230"/>
      <c r="J261" s="225"/>
      <c r="K261" s="225"/>
      <c r="L261" s="231"/>
      <c r="M261" s="232"/>
      <c r="N261" s="233"/>
      <c r="O261" s="233"/>
      <c r="P261" s="233"/>
      <c r="Q261" s="233"/>
      <c r="R261" s="233"/>
      <c r="S261" s="233"/>
      <c r="T261" s="23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5" t="s">
        <v>164</v>
      </c>
      <c r="AU261" s="235" t="s">
        <v>79</v>
      </c>
      <c r="AV261" s="13" t="s">
        <v>79</v>
      </c>
      <c r="AW261" s="13" t="s">
        <v>166</v>
      </c>
      <c r="AX261" s="13" t="s">
        <v>69</v>
      </c>
      <c r="AY261" s="235" t="s">
        <v>122</v>
      </c>
    </row>
    <row r="262" s="13" customFormat="1">
      <c r="A262" s="13"/>
      <c r="B262" s="224"/>
      <c r="C262" s="225"/>
      <c r="D262" s="226" t="s">
        <v>164</v>
      </c>
      <c r="E262" s="227" t="s">
        <v>19</v>
      </c>
      <c r="F262" s="228" t="s">
        <v>384</v>
      </c>
      <c r="G262" s="225"/>
      <c r="H262" s="229">
        <v>15.975</v>
      </c>
      <c r="I262" s="230"/>
      <c r="J262" s="225"/>
      <c r="K262" s="225"/>
      <c r="L262" s="231"/>
      <c r="M262" s="232"/>
      <c r="N262" s="233"/>
      <c r="O262" s="233"/>
      <c r="P262" s="233"/>
      <c r="Q262" s="233"/>
      <c r="R262" s="233"/>
      <c r="S262" s="233"/>
      <c r="T262" s="23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5" t="s">
        <v>164</v>
      </c>
      <c r="AU262" s="235" t="s">
        <v>79</v>
      </c>
      <c r="AV262" s="13" t="s">
        <v>79</v>
      </c>
      <c r="AW262" s="13" t="s">
        <v>166</v>
      </c>
      <c r="AX262" s="13" t="s">
        <v>69</v>
      </c>
      <c r="AY262" s="235" t="s">
        <v>122</v>
      </c>
    </row>
    <row r="263" s="14" customFormat="1">
      <c r="A263" s="14"/>
      <c r="B263" s="236"/>
      <c r="C263" s="237"/>
      <c r="D263" s="226" t="s">
        <v>164</v>
      </c>
      <c r="E263" s="238" t="s">
        <v>19</v>
      </c>
      <c r="F263" s="239" t="s">
        <v>191</v>
      </c>
      <c r="G263" s="237"/>
      <c r="H263" s="240">
        <v>93.082499999999982</v>
      </c>
      <c r="I263" s="241"/>
      <c r="J263" s="237"/>
      <c r="K263" s="237"/>
      <c r="L263" s="242"/>
      <c r="M263" s="243"/>
      <c r="N263" s="244"/>
      <c r="O263" s="244"/>
      <c r="P263" s="244"/>
      <c r="Q263" s="244"/>
      <c r="R263" s="244"/>
      <c r="S263" s="244"/>
      <c r="T263" s="245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6" t="s">
        <v>164</v>
      </c>
      <c r="AU263" s="246" t="s">
        <v>79</v>
      </c>
      <c r="AV263" s="14" t="s">
        <v>130</v>
      </c>
      <c r="AW263" s="14" t="s">
        <v>166</v>
      </c>
      <c r="AX263" s="14" t="s">
        <v>77</v>
      </c>
      <c r="AY263" s="246" t="s">
        <v>122</v>
      </c>
    </row>
    <row r="264" s="2" customFormat="1" ht="16.5" customHeight="1">
      <c r="A264" s="40"/>
      <c r="B264" s="41"/>
      <c r="C264" s="206" t="s">
        <v>385</v>
      </c>
      <c r="D264" s="206" t="s">
        <v>125</v>
      </c>
      <c r="E264" s="207" t="s">
        <v>386</v>
      </c>
      <c r="F264" s="208" t="s">
        <v>387</v>
      </c>
      <c r="G264" s="209" t="s">
        <v>161</v>
      </c>
      <c r="H264" s="210">
        <v>25.265999999999998</v>
      </c>
      <c r="I264" s="211"/>
      <c r="J264" s="212">
        <f>ROUND(I264*H264,2)</f>
        <v>0</v>
      </c>
      <c r="K264" s="208" t="s">
        <v>129</v>
      </c>
      <c r="L264" s="46"/>
      <c r="M264" s="213" t="s">
        <v>19</v>
      </c>
      <c r="N264" s="214" t="s">
        <v>40</v>
      </c>
      <c r="O264" s="86"/>
      <c r="P264" s="215">
        <f>O264*H264</f>
        <v>0</v>
      </c>
      <c r="Q264" s="215">
        <v>0.0014</v>
      </c>
      <c r="R264" s="215">
        <f>Q264*H264</f>
        <v>0.035372399999999998</v>
      </c>
      <c r="S264" s="215">
        <v>0</v>
      </c>
      <c r="T264" s="216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17" t="s">
        <v>130</v>
      </c>
      <c r="AT264" s="217" t="s">
        <v>125</v>
      </c>
      <c r="AU264" s="217" t="s">
        <v>79</v>
      </c>
      <c r="AY264" s="19" t="s">
        <v>122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9" t="s">
        <v>77</v>
      </c>
      <c r="BK264" s="218">
        <f>ROUND(I264*H264,2)</f>
        <v>0</v>
      </c>
      <c r="BL264" s="19" t="s">
        <v>130</v>
      </c>
      <c r="BM264" s="217" t="s">
        <v>388</v>
      </c>
    </row>
    <row r="265" s="2" customFormat="1">
      <c r="A265" s="40"/>
      <c r="B265" s="41"/>
      <c r="C265" s="42"/>
      <c r="D265" s="219" t="s">
        <v>132</v>
      </c>
      <c r="E265" s="42"/>
      <c r="F265" s="220" t="s">
        <v>389</v>
      </c>
      <c r="G265" s="42"/>
      <c r="H265" s="42"/>
      <c r="I265" s="221"/>
      <c r="J265" s="42"/>
      <c r="K265" s="42"/>
      <c r="L265" s="46"/>
      <c r="M265" s="222"/>
      <c r="N265" s="223"/>
      <c r="O265" s="86"/>
      <c r="P265" s="86"/>
      <c r="Q265" s="86"/>
      <c r="R265" s="86"/>
      <c r="S265" s="86"/>
      <c r="T265" s="87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9" t="s">
        <v>132</v>
      </c>
      <c r="AU265" s="19" t="s">
        <v>79</v>
      </c>
    </row>
    <row r="266" s="13" customFormat="1">
      <c r="A266" s="13"/>
      <c r="B266" s="224"/>
      <c r="C266" s="225"/>
      <c r="D266" s="226" t="s">
        <v>164</v>
      </c>
      <c r="E266" s="227" t="s">
        <v>19</v>
      </c>
      <c r="F266" s="228" t="s">
        <v>390</v>
      </c>
      <c r="G266" s="225"/>
      <c r="H266" s="229">
        <v>19.31625</v>
      </c>
      <c r="I266" s="230"/>
      <c r="J266" s="225"/>
      <c r="K266" s="225"/>
      <c r="L266" s="231"/>
      <c r="M266" s="232"/>
      <c r="N266" s="233"/>
      <c r="O266" s="233"/>
      <c r="P266" s="233"/>
      <c r="Q266" s="233"/>
      <c r="R266" s="233"/>
      <c r="S266" s="233"/>
      <c r="T266" s="23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5" t="s">
        <v>164</v>
      </c>
      <c r="AU266" s="235" t="s">
        <v>79</v>
      </c>
      <c r="AV266" s="13" t="s">
        <v>79</v>
      </c>
      <c r="AW266" s="13" t="s">
        <v>166</v>
      </c>
      <c r="AX266" s="13" t="s">
        <v>69</v>
      </c>
      <c r="AY266" s="235" t="s">
        <v>122</v>
      </c>
    </row>
    <row r="267" s="13" customFormat="1">
      <c r="A267" s="13"/>
      <c r="B267" s="224"/>
      <c r="C267" s="225"/>
      <c r="D267" s="226" t="s">
        <v>164</v>
      </c>
      <c r="E267" s="227" t="s">
        <v>19</v>
      </c>
      <c r="F267" s="228" t="s">
        <v>391</v>
      </c>
      <c r="G267" s="225"/>
      <c r="H267" s="229">
        <v>5.9499999999999993</v>
      </c>
      <c r="I267" s="230"/>
      <c r="J267" s="225"/>
      <c r="K267" s="225"/>
      <c r="L267" s="231"/>
      <c r="M267" s="232"/>
      <c r="N267" s="233"/>
      <c r="O267" s="233"/>
      <c r="P267" s="233"/>
      <c r="Q267" s="233"/>
      <c r="R267" s="233"/>
      <c r="S267" s="233"/>
      <c r="T267" s="234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5" t="s">
        <v>164</v>
      </c>
      <c r="AU267" s="235" t="s">
        <v>79</v>
      </c>
      <c r="AV267" s="13" t="s">
        <v>79</v>
      </c>
      <c r="AW267" s="13" t="s">
        <v>166</v>
      </c>
      <c r="AX267" s="13" t="s">
        <v>69</v>
      </c>
      <c r="AY267" s="235" t="s">
        <v>122</v>
      </c>
    </row>
    <row r="268" s="14" customFormat="1">
      <c r="A268" s="14"/>
      <c r="B268" s="236"/>
      <c r="C268" s="237"/>
      <c r="D268" s="226" t="s">
        <v>164</v>
      </c>
      <c r="E268" s="238" t="s">
        <v>19</v>
      </c>
      <c r="F268" s="239" t="s">
        <v>191</v>
      </c>
      <c r="G268" s="237"/>
      <c r="H268" s="240">
        <v>25.266249999999999</v>
      </c>
      <c r="I268" s="241"/>
      <c r="J268" s="237"/>
      <c r="K268" s="237"/>
      <c r="L268" s="242"/>
      <c r="M268" s="243"/>
      <c r="N268" s="244"/>
      <c r="O268" s="244"/>
      <c r="P268" s="244"/>
      <c r="Q268" s="244"/>
      <c r="R268" s="244"/>
      <c r="S268" s="244"/>
      <c r="T268" s="24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6" t="s">
        <v>164</v>
      </c>
      <c r="AU268" s="246" t="s">
        <v>79</v>
      </c>
      <c r="AV268" s="14" t="s">
        <v>130</v>
      </c>
      <c r="AW268" s="14" t="s">
        <v>166</v>
      </c>
      <c r="AX268" s="14" t="s">
        <v>77</v>
      </c>
      <c r="AY268" s="246" t="s">
        <v>122</v>
      </c>
    </row>
    <row r="269" s="2" customFormat="1" ht="16.5" customHeight="1">
      <c r="A269" s="40"/>
      <c r="B269" s="41"/>
      <c r="C269" s="206" t="s">
        <v>392</v>
      </c>
      <c r="D269" s="206" t="s">
        <v>125</v>
      </c>
      <c r="E269" s="207" t="s">
        <v>393</v>
      </c>
      <c r="F269" s="208" t="s">
        <v>394</v>
      </c>
      <c r="G269" s="209" t="s">
        <v>161</v>
      </c>
      <c r="H269" s="210">
        <v>93.082999999999998</v>
      </c>
      <c r="I269" s="211"/>
      <c r="J269" s="212">
        <f>ROUND(I269*H269,2)</f>
        <v>0</v>
      </c>
      <c r="K269" s="208" t="s">
        <v>129</v>
      </c>
      <c r="L269" s="46"/>
      <c r="M269" s="213" t="s">
        <v>19</v>
      </c>
      <c r="N269" s="214" t="s">
        <v>40</v>
      </c>
      <c r="O269" s="86"/>
      <c r="P269" s="215">
        <f>O269*H269</f>
        <v>0</v>
      </c>
      <c r="Q269" s="215">
        <v>0</v>
      </c>
      <c r="R269" s="215">
        <f>Q269*H269</f>
        <v>0</v>
      </c>
      <c r="S269" s="215">
        <v>0</v>
      </c>
      <c r="T269" s="216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17" t="s">
        <v>130</v>
      </c>
      <c r="AT269" s="217" t="s">
        <v>125</v>
      </c>
      <c r="AU269" s="217" t="s">
        <v>79</v>
      </c>
      <c r="AY269" s="19" t="s">
        <v>122</v>
      </c>
      <c r="BE269" s="218">
        <f>IF(N269="základní",J269,0)</f>
        <v>0</v>
      </c>
      <c r="BF269" s="218">
        <f>IF(N269="snížená",J269,0)</f>
        <v>0</v>
      </c>
      <c r="BG269" s="218">
        <f>IF(N269="zákl. přenesená",J269,0)</f>
        <v>0</v>
      </c>
      <c r="BH269" s="218">
        <f>IF(N269="sníž. přenesená",J269,0)</f>
        <v>0</v>
      </c>
      <c r="BI269" s="218">
        <f>IF(N269="nulová",J269,0)</f>
        <v>0</v>
      </c>
      <c r="BJ269" s="19" t="s">
        <v>77</v>
      </c>
      <c r="BK269" s="218">
        <f>ROUND(I269*H269,2)</f>
        <v>0</v>
      </c>
      <c r="BL269" s="19" t="s">
        <v>130</v>
      </c>
      <c r="BM269" s="217" t="s">
        <v>395</v>
      </c>
    </row>
    <row r="270" s="2" customFormat="1">
      <c r="A270" s="40"/>
      <c r="B270" s="41"/>
      <c r="C270" s="42"/>
      <c r="D270" s="219" t="s">
        <v>132</v>
      </c>
      <c r="E270" s="42"/>
      <c r="F270" s="220" t="s">
        <v>396</v>
      </c>
      <c r="G270" s="42"/>
      <c r="H270" s="42"/>
      <c r="I270" s="221"/>
      <c r="J270" s="42"/>
      <c r="K270" s="42"/>
      <c r="L270" s="46"/>
      <c r="M270" s="222"/>
      <c r="N270" s="223"/>
      <c r="O270" s="86"/>
      <c r="P270" s="86"/>
      <c r="Q270" s="86"/>
      <c r="R270" s="86"/>
      <c r="S270" s="86"/>
      <c r="T270" s="87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9" t="s">
        <v>132</v>
      </c>
      <c r="AU270" s="19" t="s">
        <v>79</v>
      </c>
    </row>
    <row r="271" s="13" customFormat="1">
      <c r="A271" s="13"/>
      <c r="B271" s="224"/>
      <c r="C271" s="225"/>
      <c r="D271" s="226" t="s">
        <v>164</v>
      </c>
      <c r="E271" s="227" t="s">
        <v>19</v>
      </c>
      <c r="F271" s="228" t="s">
        <v>382</v>
      </c>
      <c r="G271" s="225"/>
      <c r="H271" s="229">
        <v>34.886249999999997</v>
      </c>
      <c r="I271" s="230"/>
      <c r="J271" s="225"/>
      <c r="K271" s="225"/>
      <c r="L271" s="231"/>
      <c r="M271" s="232"/>
      <c r="N271" s="233"/>
      <c r="O271" s="233"/>
      <c r="P271" s="233"/>
      <c r="Q271" s="233"/>
      <c r="R271" s="233"/>
      <c r="S271" s="233"/>
      <c r="T271" s="23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5" t="s">
        <v>164</v>
      </c>
      <c r="AU271" s="235" t="s">
        <v>79</v>
      </c>
      <c r="AV271" s="13" t="s">
        <v>79</v>
      </c>
      <c r="AW271" s="13" t="s">
        <v>166</v>
      </c>
      <c r="AX271" s="13" t="s">
        <v>69</v>
      </c>
      <c r="AY271" s="235" t="s">
        <v>122</v>
      </c>
    </row>
    <row r="272" s="13" customFormat="1">
      <c r="A272" s="13"/>
      <c r="B272" s="224"/>
      <c r="C272" s="225"/>
      <c r="D272" s="226" t="s">
        <v>164</v>
      </c>
      <c r="E272" s="227" t="s">
        <v>19</v>
      </c>
      <c r="F272" s="228" t="s">
        <v>383</v>
      </c>
      <c r="G272" s="225"/>
      <c r="H272" s="229">
        <v>42.221249999999998</v>
      </c>
      <c r="I272" s="230"/>
      <c r="J272" s="225"/>
      <c r="K272" s="225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164</v>
      </c>
      <c r="AU272" s="235" t="s">
        <v>79</v>
      </c>
      <c r="AV272" s="13" t="s">
        <v>79</v>
      </c>
      <c r="AW272" s="13" t="s">
        <v>166</v>
      </c>
      <c r="AX272" s="13" t="s">
        <v>69</v>
      </c>
      <c r="AY272" s="235" t="s">
        <v>122</v>
      </c>
    </row>
    <row r="273" s="13" customFormat="1">
      <c r="A273" s="13"/>
      <c r="B273" s="224"/>
      <c r="C273" s="225"/>
      <c r="D273" s="226" t="s">
        <v>164</v>
      </c>
      <c r="E273" s="227" t="s">
        <v>19</v>
      </c>
      <c r="F273" s="228" t="s">
        <v>384</v>
      </c>
      <c r="G273" s="225"/>
      <c r="H273" s="229">
        <v>15.975</v>
      </c>
      <c r="I273" s="230"/>
      <c r="J273" s="225"/>
      <c r="K273" s="225"/>
      <c r="L273" s="231"/>
      <c r="M273" s="232"/>
      <c r="N273" s="233"/>
      <c r="O273" s="233"/>
      <c r="P273" s="233"/>
      <c r="Q273" s="233"/>
      <c r="R273" s="233"/>
      <c r="S273" s="233"/>
      <c r="T273" s="23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5" t="s">
        <v>164</v>
      </c>
      <c r="AU273" s="235" t="s">
        <v>79</v>
      </c>
      <c r="AV273" s="13" t="s">
        <v>79</v>
      </c>
      <c r="AW273" s="13" t="s">
        <v>166</v>
      </c>
      <c r="AX273" s="13" t="s">
        <v>69</v>
      </c>
      <c r="AY273" s="235" t="s">
        <v>122</v>
      </c>
    </row>
    <row r="274" s="14" customFormat="1">
      <c r="A274" s="14"/>
      <c r="B274" s="236"/>
      <c r="C274" s="237"/>
      <c r="D274" s="226" t="s">
        <v>164</v>
      </c>
      <c r="E274" s="238" t="s">
        <v>19</v>
      </c>
      <c r="F274" s="239" t="s">
        <v>191</v>
      </c>
      <c r="G274" s="237"/>
      <c r="H274" s="240">
        <v>93.082499999999982</v>
      </c>
      <c r="I274" s="241"/>
      <c r="J274" s="237"/>
      <c r="K274" s="237"/>
      <c r="L274" s="242"/>
      <c r="M274" s="243"/>
      <c r="N274" s="244"/>
      <c r="O274" s="244"/>
      <c r="P274" s="244"/>
      <c r="Q274" s="244"/>
      <c r="R274" s="244"/>
      <c r="S274" s="244"/>
      <c r="T274" s="245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6" t="s">
        <v>164</v>
      </c>
      <c r="AU274" s="246" t="s">
        <v>79</v>
      </c>
      <c r="AV274" s="14" t="s">
        <v>130</v>
      </c>
      <c r="AW274" s="14" t="s">
        <v>166</v>
      </c>
      <c r="AX274" s="14" t="s">
        <v>77</v>
      </c>
      <c r="AY274" s="246" t="s">
        <v>122</v>
      </c>
    </row>
    <row r="275" s="12" customFormat="1" ht="22.8" customHeight="1">
      <c r="A275" s="12"/>
      <c r="B275" s="190"/>
      <c r="C275" s="191"/>
      <c r="D275" s="192" t="s">
        <v>68</v>
      </c>
      <c r="E275" s="204" t="s">
        <v>246</v>
      </c>
      <c r="F275" s="204" t="s">
        <v>397</v>
      </c>
      <c r="G275" s="191"/>
      <c r="H275" s="191"/>
      <c r="I275" s="194"/>
      <c r="J275" s="205">
        <f>BK275</f>
        <v>0</v>
      </c>
      <c r="K275" s="191"/>
      <c r="L275" s="196"/>
      <c r="M275" s="197"/>
      <c r="N275" s="198"/>
      <c r="O275" s="198"/>
      <c r="P275" s="199">
        <f>SUM(P276:P341)</f>
        <v>0</v>
      </c>
      <c r="Q275" s="198"/>
      <c r="R275" s="199">
        <f>SUM(R276:R341)</f>
        <v>0.39361018999999992</v>
      </c>
      <c r="S275" s="198"/>
      <c r="T275" s="200">
        <f>SUM(T276:T341)</f>
        <v>240.32987399999999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01" t="s">
        <v>77</v>
      </c>
      <c r="AT275" s="202" t="s">
        <v>68</v>
      </c>
      <c r="AU275" s="202" t="s">
        <v>77</v>
      </c>
      <c r="AY275" s="201" t="s">
        <v>122</v>
      </c>
      <c r="BK275" s="203">
        <f>SUM(BK276:BK341)</f>
        <v>0</v>
      </c>
    </row>
    <row r="276" s="2" customFormat="1" ht="24.15" customHeight="1">
      <c r="A276" s="40"/>
      <c r="B276" s="41"/>
      <c r="C276" s="206" t="s">
        <v>398</v>
      </c>
      <c r="D276" s="206" t="s">
        <v>125</v>
      </c>
      <c r="E276" s="207" t="s">
        <v>399</v>
      </c>
      <c r="F276" s="208" t="s">
        <v>400</v>
      </c>
      <c r="G276" s="209" t="s">
        <v>161</v>
      </c>
      <c r="H276" s="210">
        <v>135.529</v>
      </c>
      <c r="I276" s="211"/>
      <c r="J276" s="212">
        <f>ROUND(I276*H276,2)</f>
        <v>0</v>
      </c>
      <c r="K276" s="208" t="s">
        <v>129</v>
      </c>
      <c r="L276" s="46"/>
      <c r="M276" s="213" t="s">
        <v>19</v>
      </c>
      <c r="N276" s="214" t="s">
        <v>40</v>
      </c>
      <c r="O276" s="86"/>
      <c r="P276" s="215">
        <f>O276*H276</f>
        <v>0</v>
      </c>
      <c r="Q276" s="215">
        <v>0</v>
      </c>
      <c r="R276" s="215">
        <f>Q276*H276</f>
        <v>0</v>
      </c>
      <c r="S276" s="215">
        <v>0</v>
      </c>
      <c r="T276" s="216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17" t="s">
        <v>130</v>
      </c>
      <c r="AT276" s="217" t="s">
        <v>125</v>
      </c>
      <c r="AU276" s="217" t="s">
        <v>79</v>
      </c>
      <c r="AY276" s="19" t="s">
        <v>122</v>
      </c>
      <c r="BE276" s="218">
        <f>IF(N276="základní",J276,0)</f>
        <v>0</v>
      </c>
      <c r="BF276" s="218">
        <f>IF(N276="snížená",J276,0)</f>
        <v>0</v>
      </c>
      <c r="BG276" s="218">
        <f>IF(N276="zákl. přenesená",J276,0)</f>
        <v>0</v>
      </c>
      <c r="BH276" s="218">
        <f>IF(N276="sníž. přenesená",J276,0)</f>
        <v>0</v>
      </c>
      <c r="BI276" s="218">
        <f>IF(N276="nulová",J276,0)</f>
        <v>0</v>
      </c>
      <c r="BJ276" s="19" t="s">
        <v>77</v>
      </c>
      <c r="BK276" s="218">
        <f>ROUND(I276*H276,2)</f>
        <v>0</v>
      </c>
      <c r="BL276" s="19" t="s">
        <v>130</v>
      </c>
      <c r="BM276" s="217" t="s">
        <v>401</v>
      </c>
    </row>
    <row r="277" s="2" customFormat="1">
      <c r="A277" s="40"/>
      <c r="B277" s="41"/>
      <c r="C277" s="42"/>
      <c r="D277" s="219" t="s">
        <v>132</v>
      </c>
      <c r="E277" s="42"/>
      <c r="F277" s="220" t="s">
        <v>402</v>
      </c>
      <c r="G277" s="42"/>
      <c r="H277" s="42"/>
      <c r="I277" s="221"/>
      <c r="J277" s="42"/>
      <c r="K277" s="42"/>
      <c r="L277" s="46"/>
      <c r="M277" s="222"/>
      <c r="N277" s="223"/>
      <c r="O277" s="86"/>
      <c r="P277" s="86"/>
      <c r="Q277" s="86"/>
      <c r="R277" s="86"/>
      <c r="S277" s="86"/>
      <c r="T277" s="87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T277" s="19" t="s">
        <v>132</v>
      </c>
      <c r="AU277" s="19" t="s">
        <v>79</v>
      </c>
    </row>
    <row r="278" s="13" customFormat="1">
      <c r="A278" s="13"/>
      <c r="B278" s="224"/>
      <c r="C278" s="225"/>
      <c r="D278" s="226" t="s">
        <v>164</v>
      </c>
      <c r="E278" s="227" t="s">
        <v>19</v>
      </c>
      <c r="F278" s="228" t="s">
        <v>403</v>
      </c>
      <c r="G278" s="225"/>
      <c r="H278" s="229">
        <v>23.157399999999999</v>
      </c>
      <c r="I278" s="230"/>
      <c r="J278" s="225"/>
      <c r="K278" s="225"/>
      <c r="L278" s="231"/>
      <c r="M278" s="232"/>
      <c r="N278" s="233"/>
      <c r="O278" s="233"/>
      <c r="P278" s="233"/>
      <c r="Q278" s="233"/>
      <c r="R278" s="233"/>
      <c r="S278" s="233"/>
      <c r="T278" s="23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5" t="s">
        <v>164</v>
      </c>
      <c r="AU278" s="235" t="s">
        <v>79</v>
      </c>
      <c r="AV278" s="13" t="s">
        <v>79</v>
      </c>
      <c r="AW278" s="13" t="s">
        <v>166</v>
      </c>
      <c r="AX278" s="13" t="s">
        <v>69</v>
      </c>
      <c r="AY278" s="235" t="s">
        <v>122</v>
      </c>
    </row>
    <row r="279" s="13" customFormat="1">
      <c r="A279" s="13"/>
      <c r="B279" s="224"/>
      <c r="C279" s="225"/>
      <c r="D279" s="226" t="s">
        <v>164</v>
      </c>
      <c r="E279" s="227" t="s">
        <v>19</v>
      </c>
      <c r="F279" s="228" t="s">
        <v>404</v>
      </c>
      <c r="G279" s="225"/>
      <c r="H279" s="229">
        <v>28.130499999999998</v>
      </c>
      <c r="I279" s="230"/>
      <c r="J279" s="225"/>
      <c r="K279" s="225"/>
      <c r="L279" s="231"/>
      <c r="M279" s="232"/>
      <c r="N279" s="233"/>
      <c r="O279" s="233"/>
      <c r="P279" s="233"/>
      <c r="Q279" s="233"/>
      <c r="R279" s="233"/>
      <c r="S279" s="233"/>
      <c r="T279" s="23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5" t="s">
        <v>164</v>
      </c>
      <c r="AU279" s="235" t="s">
        <v>79</v>
      </c>
      <c r="AV279" s="13" t="s">
        <v>79</v>
      </c>
      <c r="AW279" s="13" t="s">
        <v>166</v>
      </c>
      <c r="AX279" s="13" t="s">
        <v>69</v>
      </c>
      <c r="AY279" s="235" t="s">
        <v>122</v>
      </c>
    </row>
    <row r="280" s="13" customFormat="1">
      <c r="A280" s="13"/>
      <c r="B280" s="224"/>
      <c r="C280" s="225"/>
      <c r="D280" s="226" t="s">
        <v>164</v>
      </c>
      <c r="E280" s="227" t="s">
        <v>19</v>
      </c>
      <c r="F280" s="228" t="s">
        <v>405</v>
      </c>
      <c r="G280" s="225"/>
      <c r="H280" s="229">
        <v>23.617000000000001</v>
      </c>
      <c r="I280" s="230"/>
      <c r="J280" s="225"/>
      <c r="K280" s="225"/>
      <c r="L280" s="231"/>
      <c r="M280" s="232"/>
      <c r="N280" s="233"/>
      <c r="O280" s="233"/>
      <c r="P280" s="233"/>
      <c r="Q280" s="233"/>
      <c r="R280" s="233"/>
      <c r="S280" s="233"/>
      <c r="T280" s="234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5" t="s">
        <v>164</v>
      </c>
      <c r="AU280" s="235" t="s">
        <v>79</v>
      </c>
      <c r="AV280" s="13" t="s">
        <v>79</v>
      </c>
      <c r="AW280" s="13" t="s">
        <v>166</v>
      </c>
      <c r="AX280" s="13" t="s">
        <v>69</v>
      </c>
      <c r="AY280" s="235" t="s">
        <v>122</v>
      </c>
    </row>
    <row r="281" s="13" customFormat="1">
      <c r="A281" s="13"/>
      <c r="B281" s="224"/>
      <c r="C281" s="225"/>
      <c r="D281" s="226" t="s">
        <v>164</v>
      </c>
      <c r="E281" s="227" t="s">
        <v>19</v>
      </c>
      <c r="F281" s="228" t="s">
        <v>406</v>
      </c>
      <c r="G281" s="225"/>
      <c r="H281" s="229">
        <v>22.543500000000002</v>
      </c>
      <c r="I281" s="230"/>
      <c r="J281" s="225"/>
      <c r="K281" s="225"/>
      <c r="L281" s="231"/>
      <c r="M281" s="232"/>
      <c r="N281" s="233"/>
      <c r="O281" s="233"/>
      <c r="P281" s="233"/>
      <c r="Q281" s="233"/>
      <c r="R281" s="233"/>
      <c r="S281" s="233"/>
      <c r="T281" s="23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5" t="s">
        <v>164</v>
      </c>
      <c r="AU281" s="235" t="s">
        <v>79</v>
      </c>
      <c r="AV281" s="13" t="s">
        <v>79</v>
      </c>
      <c r="AW281" s="13" t="s">
        <v>166</v>
      </c>
      <c r="AX281" s="13" t="s">
        <v>69</v>
      </c>
      <c r="AY281" s="235" t="s">
        <v>122</v>
      </c>
    </row>
    <row r="282" s="13" customFormat="1">
      <c r="A282" s="13"/>
      <c r="B282" s="224"/>
      <c r="C282" s="225"/>
      <c r="D282" s="226" t="s">
        <v>164</v>
      </c>
      <c r="E282" s="227" t="s">
        <v>19</v>
      </c>
      <c r="F282" s="228" t="s">
        <v>407</v>
      </c>
      <c r="G282" s="225"/>
      <c r="H282" s="229">
        <v>18.923999999999999</v>
      </c>
      <c r="I282" s="230"/>
      <c r="J282" s="225"/>
      <c r="K282" s="225"/>
      <c r="L282" s="231"/>
      <c r="M282" s="232"/>
      <c r="N282" s="233"/>
      <c r="O282" s="233"/>
      <c r="P282" s="233"/>
      <c r="Q282" s="233"/>
      <c r="R282" s="233"/>
      <c r="S282" s="233"/>
      <c r="T282" s="23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5" t="s">
        <v>164</v>
      </c>
      <c r="AU282" s="235" t="s">
        <v>79</v>
      </c>
      <c r="AV282" s="13" t="s">
        <v>79</v>
      </c>
      <c r="AW282" s="13" t="s">
        <v>166</v>
      </c>
      <c r="AX282" s="13" t="s">
        <v>69</v>
      </c>
      <c r="AY282" s="235" t="s">
        <v>122</v>
      </c>
    </row>
    <row r="283" s="13" customFormat="1">
      <c r="A283" s="13"/>
      <c r="B283" s="224"/>
      <c r="C283" s="225"/>
      <c r="D283" s="226" t="s">
        <v>164</v>
      </c>
      <c r="E283" s="227" t="s">
        <v>19</v>
      </c>
      <c r="F283" s="228" t="s">
        <v>408</v>
      </c>
      <c r="G283" s="225"/>
      <c r="H283" s="229">
        <v>19.156399999999998</v>
      </c>
      <c r="I283" s="230"/>
      <c r="J283" s="225"/>
      <c r="K283" s="225"/>
      <c r="L283" s="231"/>
      <c r="M283" s="232"/>
      <c r="N283" s="233"/>
      <c r="O283" s="233"/>
      <c r="P283" s="233"/>
      <c r="Q283" s="233"/>
      <c r="R283" s="233"/>
      <c r="S283" s="233"/>
      <c r="T283" s="23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5" t="s">
        <v>164</v>
      </c>
      <c r="AU283" s="235" t="s">
        <v>79</v>
      </c>
      <c r="AV283" s="13" t="s">
        <v>79</v>
      </c>
      <c r="AW283" s="13" t="s">
        <v>166</v>
      </c>
      <c r="AX283" s="13" t="s">
        <v>69</v>
      </c>
      <c r="AY283" s="235" t="s">
        <v>122</v>
      </c>
    </row>
    <row r="284" s="14" customFormat="1">
      <c r="A284" s="14"/>
      <c r="B284" s="236"/>
      <c r="C284" s="237"/>
      <c r="D284" s="226" t="s">
        <v>164</v>
      </c>
      <c r="E284" s="238" t="s">
        <v>19</v>
      </c>
      <c r="F284" s="239" t="s">
        <v>191</v>
      </c>
      <c r="G284" s="237"/>
      <c r="H284" s="240">
        <v>135.52879999999999</v>
      </c>
      <c r="I284" s="241"/>
      <c r="J284" s="237"/>
      <c r="K284" s="237"/>
      <c r="L284" s="242"/>
      <c r="M284" s="243"/>
      <c r="N284" s="244"/>
      <c r="O284" s="244"/>
      <c r="P284" s="244"/>
      <c r="Q284" s="244"/>
      <c r="R284" s="244"/>
      <c r="S284" s="244"/>
      <c r="T284" s="24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6" t="s">
        <v>164</v>
      </c>
      <c r="AU284" s="246" t="s">
        <v>79</v>
      </c>
      <c r="AV284" s="14" t="s">
        <v>130</v>
      </c>
      <c r="AW284" s="14" t="s">
        <v>166</v>
      </c>
      <c r="AX284" s="14" t="s">
        <v>77</v>
      </c>
      <c r="AY284" s="246" t="s">
        <v>122</v>
      </c>
    </row>
    <row r="285" s="2" customFormat="1" ht="24.15" customHeight="1">
      <c r="A285" s="40"/>
      <c r="B285" s="41"/>
      <c r="C285" s="206" t="s">
        <v>409</v>
      </c>
      <c r="D285" s="206" t="s">
        <v>125</v>
      </c>
      <c r="E285" s="207" t="s">
        <v>410</v>
      </c>
      <c r="F285" s="208" t="s">
        <v>411</v>
      </c>
      <c r="G285" s="209" t="s">
        <v>161</v>
      </c>
      <c r="H285" s="210">
        <v>4065.864</v>
      </c>
      <c r="I285" s="211"/>
      <c r="J285" s="212">
        <f>ROUND(I285*H285,2)</f>
        <v>0</v>
      </c>
      <c r="K285" s="208" t="s">
        <v>129</v>
      </c>
      <c r="L285" s="46"/>
      <c r="M285" s="213" t="s">
        <v>19</v>
      </c>
      <c r="N285" s="214" t="s">
        <v>40</v>
      </c>
      <c r="O285" s="86"/>
      <c r="P285" s="215">
        <f>O285*H285</f>
        <v>0</v>
      </c>
      <c r="Q285" s="215">
        <v>0</v>
      </c>
      <c r="R285" s="215">
        <f>Q285*H285</f>
        <v>0</v>
      </c>
      <c r="S285" s="215">
        <v>0</v>
      </c>
      <c r="T285" s="216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7" t="s">
        <v>130</v>
      </c>
      <c r="AT285" s="217" t="s">
        <v>125</v>
      </c>
      <c r="AU285" s="217" t="s">
        <v>79</v>
      </c>
      <c r="AY285" s="19" t="s">
        <v>122</v>
      </c>
      <c r="BE285" s="218">
        <f>IF(N285="základní",J285,0)</f>
        <v>0</v>
      </c>
      <c r="BF285" s="218">
        <f>IF(N285="snížená",J285,0)</f>
        <v>0</v>
      </c>
      <c r="BG285" s="218">
        <f>IF(N285="zákl. přenesená",J285,0)</f>
        <v>0</v>
      </c>
      <c r="BH285" s="218">
        <f>IF(N285="sníž. přenesená",J285,0)</f>
        <v>0</v>
      </c>
      <c r="BI285" s="218">
        <f>IF(N285="nulová",J285,0)</f>
        <v>0</v>
      </c>
      <c r="BJ285" s="19" t="s">
        <v>77</v>
      </c>
      <c r="BK285" s="218">
        <f>ROUND(I285*H285,2)</f>
        <v>0</v>
      </c>
      <c r="BL285" s="19" t="s">
        <v>130</v>
      </c>
      <c r="BM285" s="217" t="s">
        <v>412</v>
      </c>
    </row>
    <row r="286" s="2" customFormat="1">
      <c r="A286" s="40"/>
      <c r="B286" s="41"/>
      <c r="C286" s="42"/>
      <c r="D286" s="219" t="s">
        <v>132</v>
      </c>
      <c r="E286" s="42"/>
      <c r="F286" s="220" t="s">
        <v>413</v>
      </c>
      <c r="G286" s="42"/>
      <c r="H286" s="42"/>
      <c r="I286" s="221"/>
      <c r="J286" s="42"/>
      <c r="K286" s="42"/>
      <c r="L286" s="46"/>
      <c r="M286" s="222"/>
      <c r="N286" s="223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132</v>
      </c>
      <c r="AU286" s="19" t="s">
        <v>79</v>
      </c>
    </row>
    <row r="287" s="13" customFormat="1">
      <c r="A287" s="13"/>
      <c r="B287" s="224"/>
      <c r="C287" s="225"/>
      <c r="D287" s="226" t="s">
        <v>164</v>
      </c>
      <c r="E287" s="227" t="s">
        <v>19</v>
      </c>
      <c r="F287" s="228" t="s">
        <v>414</v>
      </c>
      <c r="G287" s="225"/>
      <c r="H287" s="229">
        <v>694.72199999999998</v>
      </c>
      <c r="I287" s="230"/>
      <c r="J287" s="225"/>
      <c r="K287" s="225"/>
      <c r="L287" s="231"/>
      <c r="M287" s="232"/>
      <c r="N287" s="233"/>
      <c r="O287" s="233"/>
      <c r="P287" s="233"/>
      <c r="Q287" s="233"/>
      <c r="R287" s="233"/>
      <c r="S287" s="233"/>
      <c r="T287" s="23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5" t="s">
        <v>164</v>
      </c>
      <c r="AU287" s="235" t="s">
        <v>79</v>
      </c>
      <c r="AV287" s="13" t="s">
        <v>79</v>
      </c>
      <c r="AW287" s="13" t="s">
        <v>166</v>
      </c>
      <c r="AX287" s="13" t="s">
        <v>69</v>
      </c>
      <c r="AY287" s="235" t="s">
        <v>122</v>
      </c>
    </row>
    <row r="288" s="13" customFormat="1">
      <c r="A288" s="13"/>
      <c r="B288" s="224"/>
      <c r="C288" s="225"/>
      <c r="D288" s="226" t="s">
        <v>164</v>
      </c>
      <c r="E288" s="227" t="s">
        <v>19</v>
      </c>
      <c r="F288" s="228" t="s">
        <v>415</v>
      </c>
      <c r="G288" s="225"/>
      <c r="H288" s="229">
        <v>843.91499999999996</v>
      </c>
      <c r="I288" s="230"/>
      <c r="J288" s="225"/>
      <c r="K288" s="225"/>
      <c r="L288" s="231"/>
      <c r="M288" s="232"/>
      <c r="N288" s="233"/>
      <c r="O288" s="233"/>
      <c r="P288" s="233"/>
      <c r="Q288" s="233"/>
      <c r="R288" s="233"/>
      <c r="S288" s="233"/>
      <c r="T288" s="23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5" t="s">
        <v>164</v>
      </c>
      <c r="AU288" s="235" t="s">
        <v>79</v>
      </c>
      <c r="AV288" s="13" t="s">
        <v>79</v>
      </c>
      <c r="AW288" s="13" t="s">
        <v>166</v>
      </c>
      <c r="AX288" s="13" t="s">
        <v>69</v>
      </c>
      <c r="AY288" s="235" t="s">
        <v>122</v>
      </c>
    </row>
    <row r="289" s="13" customFormat="1">
      <c r="A289" s="13"/>
      <c r="B289" s="224"/>
      <c r="C289" s="225"/>
      <c r="D289" s="226" t="s">
        <v>164</v>
      </c>
      <c r="E289" s="227" t="s">
        <v>19</v>
      </c>
      <c r="F289" s="228" t="s">
        <v>416</v>
      </c>
      <c r="G289" s="225"/>
      <c r="H289" s="229">
        <v>708.50999999999999</v>
      </c>
      <c r="I289" s="230"/>
      <c r="J289" s="225"/>
      <c r="K289" s="225"/>
      <c r="L289" s="231"/>
      <c r="M289" s="232"/>
      <c r="N289" s="233"/>
      <c r="O289" s="233"/>
      <c r="P289" s="233"/>
      <c r="Q289" s="233"/>
      <c r="R289" s="233"/>
      <c r="S289" s="233"/>
      <c r="T289" s="23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5" t="s">
        <v>164</v>
      </c>
      <c r="AU289" s="235" t="s">
        <v>79</v>
      </c>
      <c r="AV289" s="13" t="s">
        <v>79</v>
      </c>
      <c r="AW289" s="13" t="s">
        <v>166</v>
      </c>
      <c r="AX289" s="13" t="s">
        <v>69</v>
      </c>
      <c r="AY289" s="235" t="s">
        <v>122</v>
      </c>
    </row>
    <row r="290" s="13" customFormat="1">
      <c r="A290" s="13"/>
      <c r="B290" s="224"/>
      <c r="C290" s="225"/>
      <c r="D290" s="226" t="s">
        <v>164</v>
      </c>
      <c r="E290" s="227" t="s">
        <v>19</v>
      </c>
      <c r="F290" s="228" t="s">
        <v>417</v>
      </c>
      <c r="G290" s="225"/>
      <c r="H290" s="229">
        <v>676.30500000000006</v>
      </c>
      <c r="I290" s="230"/>
      <c r="J290" s="225"/>
      <c r="K290" s="225"/>
      <c r="L290" s="231"/>
      <c r="M290" s="232"/>
      <c r="N290" s="233"/>
      <c r="O290" s="233"/>
      <c r="P290" s="233"/>
      <c r="Q290" s="233"/>
      <c r="R290" s="233"/>
      <c r="S290" s="233"/>
      <c r="T290" s="234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5" t="s">
        <v>164</v>
      </c>
      <c r="AU290" s="235" t="s">
        <v>79</v>
      </c>
      <c r="AV290" s="13" t="s">
        <v>79</v>
      </c>
      <c r="AW290" s="13" t="s">
        <v>166</v>
      </c>
      <c r="AX290" s="13" t="s">
        <v>69</v>
      </c>
      <c r="AY290" s="235" t="s">
        <v>122</v>
      </c>
    </row>
    <row r="291" s="13" customFormat="1">
      <c r="A291" s="13"/>
      <c r="B291" s="224"/>
      <c r="C291" s="225"/>
      <c r="D291" s="226" t="s">
        <v>164</v>
      </c>
      <c r="E291" s="227" t="s">
        <v>19</v>
      </c>
      <c r="F291" s="228" t="s">
        <v>418</v>
      </c>
      <c r="G291" s="225"/>
      <c r="H291" s="229">
        <v>567.72000000000003</v>
      </c>
      <c r="I291" s="230"/>
      <c r="J291" s="225"/>
      <c r="K291" s="225"/>
      <c r="L291" s="231"/>
      <c r="M291" s="232"/>
      <c r="N291" s="233"/>
      <c r="O291" s="233"/>
      <c r="P291" s="233"/>
      <c r="Q291" s="233"/>
      <c r="R291" s="233"/>
      <c r="S291" s="233"/>
      <c r="T291" s="234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5" t="s">
        <v>164</v>
      </c>
      <c r="AU291" s="235" t="s">
        <v>79</v>
      </c>
      <c r="AV291" s="13" t="s">
        <v>79</v>
      </c>
      <c r="AW291" s="13" t="s">
        <v>166</v>
      </c>
      <c r="AX291" s="13" t="s">
        <v>69</v>
      </c>
      <c r="AY291" s="235" t="s">
        <v>122</v>
      </c>
    </row>
    <row r="292" s="13" customFormat="1">
      <c r="A292" s="13"/>
      <c r="B292" s="224"/>
      <c r="C292" s="225"/>
      <c r="D292" s="226" t="s">
        <v>164</v>
      </c>
      <c r="E292" s="227" t="s">
        <v>19</v>
      </c>
      <c r="F292" s="228" t="s">
        <v>419</v>
      </c>
      <c r="G292" s="225"/>
      <c r="H292" s="229">
        <v>574.69199999999989</v>
      </c>
      <c r="I292" s="230"/>
      <c r="J292" s="225"/>
      <c r="K292" s="225"/>
      <c r="L292" s="231"/>
      <c r="M292" s="232"/>
      <c r="N292" s="233"/>
      <c r="O292" s="233"/>
      <c r="P292" s="233"/>
      <c r="Q292" s="233"/>
      <c r="R292" s="233"/>
      <c r="S292" s="233"/>
      <c r="T292" s="234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5" t="s">
        <v>164</v>
      </c>
      <c r="AU292" s="235" t="s">
        <v>79</v>
      </c>
      <c r="AV292" s="13" t="s">
        <v>79</v>
      </c>
      <c r="AW292" s="13" t="s">
        <v>166</v>
      </c>
      <c r="AX292" s="13" t="s">
        <v>69</v>
      </c>
      <c r="AY292" s="235" t="s">
        <v>122</v>
      </c>
    </row>
    <row r="293" s="14" customFormat="1">
      <c r="A293" s="14"/>
      <c r="B293" s="236"/>
      <c r="C293" s="237"/>
      <c r="D293" s="226" t="s">
        <v>164</v>
      </c>
      <c r="E293" s="238" t="s">
        <v>19</v>
      </c>
      <c r="F293" s="239" t="s">
        <v>191</v>
      </c>
      <c r="G293" s="237"/>
      <c r="H293" s="240">
        <v>4065.8640000000005</v>
      </c>
      <c r="I293" s="241"/>
      <c r="J293" s="237"/>
      <c r="K293" s="237"/>
      <c r="L293" s="242"/>
      <c r="M293" s="243"/>
      <c r="N293" s="244"/>
      <c r="O293" s="244"/>
      <c r="P293" s="244"/>
      <c r="Q293" s="244"/>
      <c r="R293" s="244"/>
      <c r="S293" s="244"/>
      <c r="T293" s="245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6" t="s">
        <v>164</v>
      </c>
      <c r="AU293" s="246" t="s">
        <v>79</v>
      </c>
      <c r="AV293" s="14" t="s">
        <v>130</v>
      </c>
      <c r="AW293" s="14" t="s">
        <v>166</v>
      </c>
      <c r="AX293" s="14" t="s">
        <v>77</v>
      </c>
      <c r="AY293" s="246" t="s">
        <v>122</v>
      </c>
    </row>
    <row r="294" s="2" customFormat="1" ht="24.15" customHeight="1">
      <c r="A294" s="40"/>
      <c r="B294" s="41"/>
      <c r="C294" s="206" t="s">
        <v>420</v>
      </c>
      <c r="D294" s="206" t="s">
        <v>125</v>
      </c>
      <c r="E294" s="207" t="s">
        <v>421</v>
      </c>
      <c r="F294" s="208" t="s">
        <v>422</v>
      </c>
      <c r="G294" s="209" t="s">
        <v>161</v>
      </c>
      <c r="H294" s="210">
        <v>135.529</v>
      </c>
      <c r="I294" s="211"/>
      <c r="J294" s="212">
        <f>ROUND(I294*H294,2)</f>
        <v>0</v>
      </c>
      <c r="K294" s="208" t="s">
        <v>129</v>
      </c>
      <c r="L294" s="46"/>
      <c r="M294" s="213" t="s">
        <v>19</v>
      </c>
      <c r="N294" s="214" t="s">
        <v>40</v>
      </c>
      <c r="O294" s="86"/>
      <c r="P294" s="215">
        <f>O294*H294</f>
        <v>0</v>
      </c>
      <c r="Q294" s="215">
        <v>0</v>
      </c>
      <c r="R294" s="215">
        <f>Q294*H294</f>
        <v>0</v>
      </c>
      <c r="S294" s="215">
        <v>0</v>
      </c>
      <c r="T294" s="216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17" t="s">
        <v>130</v>
      </c>
      <c r="AT294" s="217" t="s">
        <v>125</v>
      </c>
      <c r="AU294" s="217" t="s">
        <v>79</v>
      </c>
      <c r="AY294" s="19" t="s">
        <v>122</v>
      </c>
      <c r="BE294" s="218">
        <f>IF(N294="základní",J294,0)</f>
        <v>0</v>
      </c>
      <c r="BF294" s="218">
        <f>IF(N294="snížená",J294,0)</f>
        <v>0</v>
      </c>
      <c r="BG294" s="218">
        <f>IF(N294="zákl. přenesená",J294,0)</f>
        <v>0</v>
      </c>
      <c r="BH294" s="218">
        <f>IF(N294="sníž. přenesená",J294,0)</f>
        <v>0</v>
      </c>
      <c r="BI294" s="218">
        <f>IF(N294="nulová",J294,0)</f>
        <v>0</v>
      </c>
      <c r="BJ294" s="19" t="s">
        <v>77</v>
      </c>
      <c r="BK294" s="218">
        <f>ROUND(I294*H294,2)</f>
        <v>0</v>
      </c>
      <c r="BL294" s="19" t="s">
        <v>130</v>
      </c>
      <c r="BM294" s="217" t="s">
        <v>423</v>
      </c>
    </row>
    <row r="295" s="2" customFormat="1">
      <c r="A295" s="40"/>
      <c r="B295" s="41"/>
      <c r="C295" s="42"/>
      <c r="D295" s="219" t="s">
        <v>132</v>
      </c>
      <c r="E295" s="42"/>
      <c r="F295" s="220" t="s">
        <v>424</v>
      </c>
      <c r="G295" s="42"/>
      <c r="H295" s="42"/>
      <c r="I295" s="221"/>
      <c r="J295" s="42"/>
      <c r="K295" s="42"/>
      <c r="L295" s="46"/>
      <c r="M295" s="222"/>
      <c r="N295" s="223"/>
      <c r="O295" s="86"/>
      <c r="P295" s="86"/>
      <c r="Q295" s="86"/>
      <c r="R295" s="86"/>
      <c r="S295" s="86"/>
      <c r="T295" s="87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9" t="s">
        <v>132</v>
      </c>
      <c r="AU295" s="19" t="s">
        <v>79</v>
      </c>
    </row>
    <row r="296" s="13" customFormat="1">
      <c r="A296" s="13"/>
      <c r="B296" s="224"/>
      <c r="C296" s="225"/>
      <c r="D296" s="226" t="s">
        <v>164</v>
      </c>
      <c r="E296" s="227" t="s">
        <v>19</v>
      </c>
      <c r="F296" s="228" t="s">
        <v>403</v>
      </c>
      <c r="G296" s="225"/>
      <c r="H296" s="229">
        <v>23.157399999999999</v>
      </c>
      <c r="I296" s="230"/>
      <c r="J296" s="225"/>
      <c r="K296" s="225"/>
      <c r="L296" s="231"/>
      <c r="M296" s="232"/>
      <c r="N296" s="233"/>
      <c r="O296" s="233"/>
      <c r="P296" s="233"/>
      <c r="Q296" s="233"/>
      <c r="R296" s="233"/>
      <c r="S296" s="233"/>
      <c r="T296" s="23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5" t="s">
        <v>164</v>
      </c>
      <c r="AU296" s="235" t="s">
        <v>79</v>
      </c>
      <c r="AV296" s="13" t="s">
        <v>79</v>
      </c>
      <c r="AW296" s="13" t="s">
        <v>166</v>
      </c>
      <c r="AX296" s="13" t="s">
        <v>69</v>
      </c>
      <c r="AY296" s="235" t="s">
        <v>122</v>
      </c>
    </row>
    <row r="297" s="13" customFormat="1">
      <c r="A297" s="13"/>
      <c r="B297" s="224"/>
      <c r="C297" s="225"/>
      <c r="D297" s="226" t="s">
        <v>164</v>
      </c>
      <c r="E297" s="227" t="s">
        <v>19</v>
      </c>
      <c r="F297" s="228" t="s">
        <v>404</v>
      </c>
      <c r="G297" s="225"/>
      <c r="H297" s="229">
        <v>28.130499999999998</v>
      </c>
      <c r="I297" s="230"/>
      <c r="J297" s="225"/>
      <c r="K297" s="225"/>
      <c r="L297" s="231"/>
      <c r="M297" s="232"/>
      <c r="N297" s="233"/>
      <c r="O297" s="233"/>
      <c r="P297" s="233"/>
      <c r="Q297" s="233"/>
      <c r="R297" s="233"/>
      <c r="S297" s="233"/>
      <c r="T297" s="234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5" t="s">
        <v>164</v>
      </c>
      <c r="AU297" s="235" t="s">
        <v>79</v>
      </c>
      <c r="AV297" s="13" t="s">
        <v>79</v>
      </c>
      <c r="AW297" s="13" t="s">
        <v>166</v>
      </c>
      <c r="AX297" s="13" t="s">
        <v>69</v>
      </c>
      <c r="AY297" s="235" t="s">
        <v>122</v>
      </c>
    </row>
    <row r="298" s="13" customFormat="1">
      <c r="A298" s="13"/>
      <c r="B298" s="224"/>
      <c r="C298" s="225"/>
      <c r="D298" s="226" t="s">
        <v>164</v>
      </c>
      <c r="E298" s="227" t="s">
        <v>19</v>
      </c>
      <c r="F298" s="228" t="s">
        <v>405</v>
      </c>
      <c r="G298" s="225"/>
      <c r="H298" s="229">
        <v>23.617000000000001</v>
      </c>
      <c r="I298" s="230"/>
      <c r="J298" s="225"/>
      <c r="K298" s="225"/>
      <c r="L298" s="231"/>
      <c r="M298" s="232"/>
      <c r="N298" s="233"/>
      <c r="O298" s="233"/>
      <c r="P298" s="233"/>
      <c r="Q298" s="233"/>
      <c r="R298" s="233"/>
      <c r="S298" s="233"/>
      <c r="T298" s="23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5" t="s">
        <v>164</v>
      </c>
      <c r="AU298" s="235" t="s">
        <v>79</v>
      </c>
      <c r="AV298" s="13" t="s">
        <v>79</v>
      </c>
      <c r="AW298" s="13" t="s">
        <v>166</v>
      </c>
      <c r="AX298" s="13" t="s">
        <v>69</v>
      </c>
      <c r="AY298" s="235" t="s">
        <v>122</v>
      </c>
    </row>
    <row r="299" s="13" customFormat="1">
      <c r="A299" s="13"/>
      <c r="B299" s="224"/>
      <c r="C299" s="225"/>
      <c r="D299" s="226" t="s">
        <v>164</v>
      </c>
      <c r="E299" s="227" t="s">
        <v>19</v>
      </c>
      <c r="F299" s="228" t="s">
        <v>406</v>
      </c>
      <c r="G299" s="225"/>
      <c r="H299" s="229">
        <v>22.543500000000002</v>
      </c>
      <c r="I299" s="230"/>
      <c r="J299" s="225"/>
      <c r="K299" s="225"/>
      <c r="L299" s="231"/>
      <c r="M299" s="232"/>
      <c r="N299" s="233"/>
      <c r="O299" s="233"/>
      <c r="P299" s="233"/>
      <c r="Q299" s="233"/>
      <c r="R299" s="233"/>
      <c r="S299" s="233"/>
      <c r="T299" s="23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5" t="s">
        <v>164</v>
      </c>
      <c r="AU299" s="235" t="s">
        <v>79</v>
      </c>
      <c r="AV299" s="13" t="s">
        <v>79</v>
      </c>
      <c r="AW299" s="13" t="s">
        <v>166</v>
      </c>
      <c r="AX299" s="13" t="s">
        <v>69</v>
      </c>
      <c r="AY299" s="235" t="s">
        <v>122</v>
      </c>
    </row>
    <row r="300" s="13" customFormat="1">
      <c r="A300" s="13"/>
      <c r="B300" s="224"/>
      <c r="C300" s="225"/>
      <c r="D300" s="226" t="s">
        <v>164</v>
      </c>
      <c r="E300" s="227" t="s">
        <v>19</v>
      </c>
      <c r="F300" s="228" t="s">
        <v>407</v>
      </c>
      <c r="G300" s="225"/>
      <c r="H300" s="229">
        <v>18.923999999999999</v>
      </c>
      <c r="I300" s="230"/>
      <c r="J300" s="225"/>
      <c r="K300" s="225"/>
      <c r="L300" s="231"/>
      <c r="M300" s="232"/>
      <c r="N300" s="233"/>
      <c r="O300" s="233"/>
      <c r="P300" s="233"/>
      <c r="Q300" s="233"/>
      <c r="R300" s="233"/>
      <c r="S300" s="233"/>
      <c r="T300" s="23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5" t="s">
        <v>164</v>
      </c>
      <c r="AU300" s="235" t="s">
        <v>79</v>
      </c>
      <c r="AV300" s="13" t="s">
        <v>79</v>
      </c>
      <c r="AW300" s="13" t="s">
        <v>166</v>
      </c>
      <c r="AX300" s="13" t="s">
        <v>69</v>
      </c>
      <c r="AY300" s="235" t="s">
        <v>122</v>
      </c>
    </row>
    <row r="301" s="13" customFormat="1">
      <c r="A301" s="13"/>
      <c r="B301" s="224"/>
      <c r="C301" s="225"/>
      <c r="D301" s="226" t="s">
        <v>164</v>
      </c>
      <c r="E301" s="227" t="s">
        <v>19</v>
      </c>
      <c r="F301" s="228" t="s">
        <v>408</v>
      </c>
      <c r="G301" s="225"/>
      <c r="H301" s="229">
        <v>19.156399999999998</v>
      </c>
      <c r="I301" s="230"/>
      <c r="J301" s="225"/>
      <c r="K301" s="225"/>
      <c r="L301" s="231"/>
      <c r="M301" s="232"/>
      <c r="N301" s="233"/>
      <c r="O301" s="233"/>
      <c r="P301" s="233"/>
      <c r="Q301" s="233"/>
      <c r="R301" s="233"/>
      <c r="S301" s="233"/>
      <c r="T301" s="23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5" t="s">
        <v>164</v>
      </c>
      <c r="AU301" s="235" t="s">
        <v>79</v>
      </c>
      <c r="AV301" s="13" t="s">
        <v>79</v>
      </c>
      <c r="AW301" s="13" t="s">
        <v>166</v>
      </c>
      <c r="AX301" s="13" t="s">
        <v>69</v>
      </c>
      <c r="AY301" s="235" t="s">
        <v>122</v>
      </c>
    </row>
    <row r="302" s="14" customFormat="1">
      <c r="A302" s="14"/>
      <c r="B302" s="236"/>
      <c r="C302" s="237"/>
      <c r="D302" s="226" t="s">
        <v>164</v>
      </c>
      <c r="E302" s="238" t="s">
        <v>19</v>
      </c>
      <c r="F302" s="239" t="s">
        <v>191</v>
      </c>
      <c r="G302" s="237"/>
      <c r="H302" s="240">
        <v>135.52879999999999</v>
      </c>
      <c r="I302" s="241"/>
      <c r="J302" s="237"/>
      <c r="K302" s="237"/>
      <c r="L302" s="242"/>
      <c r="M302" s="243"/>
      <c r="N302" s="244"/>
      <c r="O302" s="244"/>
      <c r="P302" s="244"/>
      <c r="Q302" s="244"/>
      <c r="R302" s="244"/>
      <c r="S302" s="244"/>
      <c r="T302" s="245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6" t="s">
        <v>164</v>
      </c>
      <c r="AU302" s="246" t="s">
        <v>79</v>
      </c>
      <c r="AV302" s="14" t="s">
        <v>130</v>
      </c>
      <c r="AW302" s="14" t="s">
        <v>166</v>
      </c>
      <c r="AX302" s="14" t="s">
        <v>77</v>
      </c>
      <c r="AY302" s="246" t="s">
        <v>122</v>
      </c>
    </row>
    <row r="303" s="2" customFormat="1" ht="24.15" customHeight="1">
      <c r="A303" s="40"/>
      <c r="B303" s="41"/>
      <c r="C303" s="206" t="s">
        <v>425</v>
      </c>
      <c r="D303" s="206" t="s">
        <v>125</v>
      </c>
      <c r="E303" s="207" t="s">
        <v>426</v>
      </c>
      <c r="F303" s="208" t="s">
        <v>427</v>
      </c>
      <c r="G303" s="209" t="s">
        <v>161</v>
      </c>
      <c r="H303" s="210">
        <v>36.664999999999999</v>
      </c>
      <c r="I303" s="211"/>
      <c r="J303" s="212">
        <f>ROUND(I303*H303,2)</f>
        <v>0</v>
      </c>
      <c r="K303" s="208" t="s">
        <v>129</v>
      </c>
      <c r="L303" s="46"/>
      <c r="M303" s="213" t="s">
        <v>19</v>
      </c>
      <c r="N303" s="214" t="s">
        <v>40</v>
      </c>
      <c r="O303" s="86"/>
      <c r="P303" s="215">
        <f>O303*H303</f>
        <v>0</v>
      </c>
      <c r="Q303" s="215">
        <v>0.00012999999999999999</v>
      </c>
      <c r="R303" s="215">
        <f>Q303*H303</f>
        <v>0.0047664499999999993</v>
      </c>
      <c r="S303" s="215">
        <v>0</v>
      </c>
      <c r="T303" s="216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17" t="s">
        <v>130</v>
      </c>
      <c r="AT303" s="217" t="s">
        <v>125</v>
      </c>
      <c r="AU303" s="217" t="s">
        <v>79</v>
      </c>
      <c r="AY303" s="19" t="s">
        <v>122</v>
      </c>
      <c r="BE303" s="218">
        <f>IF(N303="základní",J303,0)</f>
        <v>0</v>
      </c>
      <c r="BF303" s="218">
        <f>IF(N303="snížená",J303,0)</f>
        <v>0</v>
      </c>
      <c r="BG303" s="218">
        <f>IF(N303="zákl. přenesená",J303,0)</f>
        <v>0</v>
      </c>
      <c r="BH303" s="218">
        <f>IF(N303="sníž. přenesená",J303,0)</f>
        <v>0</v>
      </c>
      <c r="BI303" s="218">
        <f>IF(N303="nulová",J303,0)</f>
        <v>0</v>
      </c>
      <c r="BJ303" s="19" t="s">
        <v>77</v>
      </c>
      <c r="BK303" s="218">
        <f>ROUND(I303*H303,2)</f>
        <v>0</v>
      </c>
      <c r="BL303" s="19" t="s">
        <v>130</v>
      </c>
      <c r="BM303" s="217" t="s">
        <v>428</v>
      </c>
    </row>
    <row r="304" s="2" customFormat="1">
      <c r="A304" s="40"/>
      <c r="B304" s="41"/>
      <c r="C304" s="42"/>
      <c r="D304" s="219" t="s">
        <v>132</v>
      </c>
      <c r="E304" s="42"/>
      <c r="F304" s="220" t="s">
        <v>429</v>
      </c>
      <c r="G304" s="42"/>
      <c r="H304" s="42"/>
      <c r="I304" s="221"/>
      <c r="J304" s="42"/>
      <c r="K304" s="42"/>
      <c r="L304" s="46"/>
      <c r="M304" s="222"/>
      <c r="N304" s="223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132</v>
      </c>
      <c r="AU304" s="19" t="s">
        <v>79</v>
      </c>
    </row>
    <row r="305" s="13" customFormat="1">
      <c r="A305" s="13"/>
      <c r="B305" s="224"/>
      <c r="C305" s="225"/>
      <c r="D305" s="226" t="s">
        <v>164</v>
      </c>
      <c r="E305" s="227" t="s">
        <v>19</v>
      </c>
      <c r="F305" s="228" t="s">
        <v>430</v>
      </c>
      <c r="G305" s="225"/>
      <c r="H305" s="229">
        <v>36.664999999999999</v>
      </c>
      <c r="I305" s="230"/>
      <c r="J305" s="225"/>
      <c r="K305" s="225"/>
      <c r="L305" s="231"/>
      <c r="M305" s="232"/>
      <c r="N305" s="233"/>
      <c r="O305" s="233"/>
      <c r="P305" s="233"/>
      <c r="Q305" s="233"/>
      <c r="R305" s="233"/>
      <c r="S305" s="233"/>
      <c r="T305" s="23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5" t="s">
        <v>164</v>
      </c>
      <c r="AU305" s="235" t="s">
        <v>79</v>
      </c>
      <c r="AV305" s="13" t="s">
        <v>79</v>
      </c>
      <c r="AW305" s="13" t="s">
        <v>166</v>
      </c>
      <c r="AX305" s="13" t="s">
        <v>77</v>
      </c>
      <c r="AY305" s="235" t="s">
        <v>122</v>
      </c>
    </row>
    <row r="306" s="2" customFormat="1" ht="24.15" customHeight="1">
      <c r="A306" s="40"/>
      <c r="B306" s="41"/>
      <c r="C306" s="206" t="s">
        <v>431</v>
      </c>
      <c r="D306" s="206" t="s">
        <v>125</v>
      </c>
      <c r="E306" s="207" t="s">
        <v>432</v>
      </c>
      <c r="F306" s="208" t="s">
        <v>433</v>
      </c>
      <c r="G306" s="209" t="s">
        <v>181</v>
      </c>
      <c r="H306" s="210">
        <v>29.757000000000001</v>
      </c>
      <c r="I306" s="211"/>
      <c r="J306" s="212">
        <f>ROUND(I306*H306,2)</f>
        <v>0</v>
      </c>
      <c r="K306" s="208" t="s">
        <v>129</v>
      </c>
      <c r="L306" s="46"/>
      <c r="M306" s="213" t="s">
        <v>19</v>
      </c>
      <c r="N306" s="214" t="s">
        <v>40</v>
      </c>
      <c r="O306" s="86"/>
      <c r="P306" s="215">
        <f>O306*H306</f>
        <v>0</v>
      </c>
      <c r="Q306" s="215">
        <v>0</v>
      </c>
      <c r="R306" s="215">
        <f>Q306*H306</f>
        <v>0</v>
      </c>
      <c r="S306" s="215">
        <v>1.95</v>
      </c>
      <c r="T306" s="216">
        <f>S306*H306</f>
        <v>58.026150000000001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17" t="s">
        <v>130</v>
      </c>
      <c r="AT306" s="217" t="s">
        <v>125</v>
      </c>
      <c r="AU306" s="217" t="s">
        <v>79</v>
      </c>
      <c r="AY306" s="19" t="s">
        <v>122</v>
      </c>
      <c r="BE306" s="218">
        <f>IF(N306="základní",J306,0)</f>
        <v>0</v>
      </c>
      <c r="BF306" s="218">
        <f>IF(N306="snížená",J306,0)</f>
        <v>0</v>
      </c>
      <c r="BG306" s="218">
        <f>IF(N306="zákl. přenesená",J306,0)</f>
        <v>0</v>
      </c>
      <c r="BH306" s="218">
        <f>IF(N306="sníž. přenesená",J306,0)</f>
        <v>0</v>
      </c>
      <c r="BI306" s="218">
        <f>IF(N306="nulová",J306,0)</f>
        <v>0</v>
      </c>
      <c r="BJ306" s="19" t="s">
        <v>77</v>
      </c>
      <c r="BK306" s="218">
        <f>ROUND(I306*H306,2)</f>
        <v>0</v>
      </c>
      <c r="BL306" s="19" t="s">
        <v>130</v>
      </c>
      <c r="BM306" s="217" t="s">
        <v>434</v>
      </c>
    </row>
    <row r="307" s="2" customFormat="1">
      <c r="A307" s="40"/>
      <c r="B307" s="41"/>
      <c r="C307" s="42"/>
      <c r="D307" s="219" t="s">
        <v>132</v>
      </c>
      <c r="E307" s="42"/>
      <c r="F307" s="220" t="s">
        <v>435</v>
      </c>
      <c r="G307" s="42"/>
      <c r="H307" s="42"/>
      <c r="I307" s="221"/>
      <c r="J307" s="42"/>
      <c r="K307" s="42"/>
      <c r="L307" s="46"/>
      <c r="M307" s="222"/>
      <c r="N307" s="223"/>
      <c r="O307" s="86"/>
      <c r="P307" s="86"/>
      <c r="Q307" s="86"/>
      <c r="R307" s="86"/>
      <c r="S307" s="86"/>
      <c r="T307" s="87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T307" s="19" t="s">
        <v>132</v>
      </c>
      <c r="AU307" s="19" t="s">
        <v>79</v>
      </c>
    </row>
    <row r="308" s="13" customFormat="1">
      <c r="A308" s="13"/>
      <c r="B308" s="224"/>
      <c r="C308" s="225"/>
      <c r="D308" s="226" t="s">
        <v>164</v>
      </c>
      <c r="E308" s="227" t="s">
        <v>19</v>
      </c>
      <c r="F308" s="228" t="s">
        <v>334</v>
      </c>
      <c r="G308" s="225"/>
      <c r="H308" s="229">
        <v>6.8174999999999999</v>
      </c>
      <c r="I308" s="230"/>
      <c r="J308" s="225"/>
      <c r="K308" s="225"/>
      <c r="L308" s="231"/>
      <c r="M308" s="232"/>
      <c r="N308" s="233"/>
      <c r="O308" s="233"/>
      <c r="P308" s="233"/>
      <c r="Q308" s="233"/>
      <c r="R308" s="233"/>
      <c r="S308" s="233"/>
      <c r="T308" s="23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5" t="s">
        <v>164</v>
      </c>
      <c r="AU308" s="235" t="s">
        <v>79</v>
      </c>
      <c r="AV308" s="13" t="s">
        <v>79</v>
      </c>
      <c r="AW308" s="13" t="s">
        <v>166</v>
      </c>
      <c r="AX308" s="13" t="s">
        <v>69</v>
      </c>
      <c r="AY308" s="235" t="s">
        <v>122</v>
      </c>
    </row>
    <row r="309" s="13" customFormat="1">
      <c r="A309" s="13"/>
      <c r="B309" s="224"/>
      <c r="C309" s="225"/>
      <c r="D309" s="226" t="s">
        <v>164</v>
      </c>
      <c r="E309" s="227" t="s">
        <v>19</v>
      </c>
      <c r="F309" s="228" t="s">
        <v>335</v>
      </c>
      <c r="G309" s="225"/>
      <c r="H309" s="229">
        <v>2.811375</v>
      </c>
      <c r="I309" s="230"/>
      <c r="J309" s="225"/>
      <c r="K309" s="225"/>
      <c r="L309" s="231"/>
      <c r="M309" s="232"/>
      <c r="N309" s="233"/>
      <c r="O309" s="233"/>
      <c r="P309" s="233"/>
      <c r="Q309" s="233"/>
      <c r="R309" s="233"/>
      <c r="S309" s="233"/>
      <c r="T309" s="23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5" t="s">
        <v>164</v>
      </c>
      <c r="AU309" s="235" t="s">
        <v>79</v>
      </c>
      <c r="AV309" s="13" t="s">
        <v>79</v>
      </c>
      <c r="AW309" s="13" t="s">
        <v>166</v>
      </c>
      <c r="AX309" s="13" t="s">
        <v>69</v>
      </c>
      <c r="AY309" s="235" t="s">
        <v>122</v>
      </c>
    </row>
    <row r="310" s="13" customFormat="1">
      <c r="A310" s="13"/>
      <c r="B310" s="224"/>
      <c r="C310" s="225"/>
      <c r="D310" s="226" t="s">
        <v>164</v>
      </c>
      <c r="E310" s="227" t="s">
        <v>19</v>
      </c>
      <c r="F310" s="228" t="s">
        <v>336</v>
      </c>
      <c r="G310" s="225"/>
      <c r="H310" s="229">
        <v>4.5899999999999999</v>
      </c>
      <c r="I310" s="230"/>
      <c r="J310" s="225"/>
      <c r="K310" s="225"/>
      <c r="L310" s="231"/>
      <c r="M310" s="232"/>
      <c r="N310" s="233"/>
      <c r="O310" s="233"/>
      <c r="P310" s="233"/>
      <c r="Q310" s="233"/>
      <c r="R310" s="233"/>
      <c r="S310" s="233"/>
      <c r="T310" s="23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5" t="s">
        <v>164</v>
      </c>
      <c r="AU310" s="235" t="s">
        <v>79</v>
      </c>
      <c r="AV310" s="13" t="s">
        <v>79</v>
      </c>
      <c r="AW310" s="13" t="s">
        <v>166</v>
      </c>
      <c r="AX310" s="13" t="s">
        <v>69</v>
      </c>
      <c r="AY310" s="235" t="s">
        <v>122</v>
      </c>
    </row>
    <row r="311" s="13" customFormat="1">
      <c r="A311" s="13"/>
      <c r="B311" s="224"/>
      <c r="C311" s="225"/>
      <c r="D311" s="226" t="s">
        <v>164</v>
      </c>
      <c r="E311" s="227" t="s">
        <v>19</v>
      </c>
      <c r="F311" s="228" t="s">
        <v>337</v>
      </c>
      <c r="G311" s="225"/>
      <c r="H311" s="229">
        <v>3.9656250000000002</v>
      </c>
      <c r="I311" s="230"/>
      <c r="J311" s="225"/>
      <c r="K311" s="225"/>
      <c r="L311" s="231"/>
      <c r="M311" s="232"/>
      <c r="N311" s="233"/>
      <c r="O311" s="233"/>
      <c r="P311" s="233"/>
      <c r="Q311" s="233"/>
      <c r="R311" s="233"/>
      <c r="S311" s="233"/>
      <c r="T311" s="23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5" t="s">
        <v>164</v>
      </c>
      <c r="AU311" s="235" t="s">
        <v>79</v>
      </c>
      <c r="AV311" s="13" t="s">
        <v>79</v>
      </c>
      <c r="AW311" s="13" t="s">
        <v>166</v>
      </c>
      <c r="AX311" s="13" t="s">
        <v>69</v>
      </c>
      <c r="AY311" s="235" t="s">
        <v>122</v>
      </c>
    </row>
    <row r="312" s="13" customFormat="1">
      <c r="A312" s="13"/>
      <c r="B312" s="224"/>
      <c r="C312" s="225"/>
      <c r="D312" s="226" t="s">
        <v>164</v>
      </c>
      <c r="E312" s="227" t="s">
        <v>19</v>
      </c>
      <c r="F312" s="228" t="s">
        <v>338</v>
      </c>
      <c r="G312" s="225"/>
      <c r="H312" s="229">
        <v>3.9656250000000002</v>
      </c>
      <c r="I312" s="230"/>
      <c r="J312" s="225"/>
      <c r="K312" s="225"/>
      <c r="L312" s="231"/>
      <c r="M312" s="232"/>
      <c r="N312" s="233"/>
      <c r="O312" s="233"/>
      <c r="P312" s="233"/>
      <c r="Q312" s="233"/>
      <c r="R312" s="233"/>
      <c r="S312" s="233"/>
      <c r="T312" s="23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5" t="s">
        <v>164</v>
      </c>
      <c r="AU312" s="235" t="s">
        <v>79</v>
      </c>
      <c r="AV312" s="13" t="s">
        <v>79</v>
      </c>
      <c r="AW312" s="13" t="s">
        <v>166</v>
      </c>
      <c r="AX312" s="13" t="s">
        <v>69</v>
      </c>
      <c r="AY312" s="235" t="s">
        <v>122</v>
      </c>
    </row>
    <row r="313" s="13" customFormat="1">
      <c r="A313" s="13"/>
      <c r="B313" s="224"/>
      <c r="C313" s="225"/>
      <c r="D313" s="226" t="s">
        <v>164</v>
      </c>
      <c r="E313" s="227" t="s">
        <v>19</v>
      </c>
      <c r="F313" s="228" t="s">
        <v>339</v>
      </c>
      <c r="G313" s="225"/>
      <c r="H313" s="229">
        <v>3.9993749999999997</v>
      </c>
      <c r="I313" s="230"/>
      <c r="J313" s="225"/>
      <c r="K313" s="225"/>
      <c r="L313" s="231"/>
      <c r="M313" s="232"/>
      <c r="N313" s="233"/>
      <c r="O313" s="233"/>
      <c r="P313" s="233"/>
      <c r="Q313" s="233"/>
      <c r="R313" s="233"/>
      <c r="S313" s="233"/>
      <c r="T313" s="23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35" t="s">
        <v>164</v>
      </c>
      <c r="AU313" s="235" t="s">
        <v>79</v>
      </c>
      <c r="AV313" s="13" t="s">
        <v>79</v>
      </c>
      <c r="AW313" s="13" t="s">
        <v>166</v>
      </c>
      <c r="AX313" s="13" t="s">
        <v>69</v>
      </c>
      <c r="AY313" s="235" t="s">
        <v>122</v>
      </c>
    </row>
    <row r="314" s="13" customFormat="1">
      <c r="A314" s="13"/>
      <c r="B314" s="224"/>
      <c r="C314" s="225"/>
      <c r="D314" s="226" t="s">
        <v>164</v>
      </c>
      <c r="E314" s="227" t="s">
        <v>19</v>
      </c>
      <c r="F314" s="228" t="s">
        <v>340</v>
      </c>
      <c r="G314" s="225"/>
      <c r="H314" s="229">
        <v>3.6078749999999999</v>
      </c>
      <c r="I314" s="230"/>
      <c r="J314" s="225"/>
      <c r="K314" s="225"/>
      <c r="L314" s="231"/>
      <c r="M314" s="232"/>
      <c r="N314" s="233"/>
      <c r="O314" s="233"/>
      <c r="P314" s="233"/>
      <c r="Q314" s="233"/>
      <c r="R314" s="233"/>
      <c r="S314" s="233"/>
      <c r="T314" s="23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5" t="s">
        <v>164</v>
      </c>
      <c r="AU314" s="235" t="s">
        <v>79</v>
      </c>
      <c r="AV314" s="13" t="s">
        <v>79</v>
      </c>
      <c r="AW314" s="13" t="s">
        <v>166</v>
      </c>
      <c r="AX314" s="13" t="s">
        <v>69</v>
      </c>
      <c r="AY314" s="235" t="s">
        <v>122</v>
      </c>
    </row>
    <row r="315" s="14" customFormat="1">
      <c r="A315" s="14"/>
      <c r="B315" s="236"/>
      <c r="C315" s="237"/>
      <c r="D315" s="226" t="s">
        <v>164</v>
      </c>
      <c r="E315" s="238" t="s">
        <v>19</v>
      </c>
      <c r="F315" s="239" t="s">
        <v>191</v>
      </c>
      <c r="G315" s="237"/>
      <c r="H315" s="240">
        <v>29.757375</v>
      </c>
      <c r="I315" s="241"/>
      <c r="J315" s="237"/>
      <c r="K315" s="237"/>
      <c r="L315" s="242"/>
      <c r="M315" s="243"/>
      <c r="N315" s="244"/>
      <c r="O315" s="244"/>
      <c r="P315" s="244"/>
      <c r="Q315" s="244"/>
      <c r="R315" s="244"/>
      <c r="S315" s="244"/>
      <c r="T315" s="245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6" t="s">
        <v>164</v>
      </c>
      <c r="AU315" s="246" t="s">
        <v>79</v>
      </c>
      <c r="AV315" s="14" t="s">
        <v>130</v>
      </c>
      <c r="AW315" s="14" t="s">
        <v>166</v>
      </c>
      <c r="AX315" s="14" t="s">
        <v>77</v>
      </c>
      <c r="AY315" s="246" t="s">
        <v>122</v>
      </c>
    </row>
    <row r="316" s="2" customFormat="1" ht="16.5" customHeight="1">
      <c r="A316" s="40"/>
      <c r="B316" s="41"/>
      <c r="C316" s="206" t="s">
        <v>436</v>
      </c>
      <c r="D316" s="206" t="s">
        <v>125</v>
      </c>
      <c r="E316" s="207" t="s">
        <v>437</v>
      </c>
      <c r="F316" s="208" t="s">
        <v>438</v>
      </c>
      <c r="G316" s="209" t="s">
        <v>161</v>
      </c>
      <c r="H316" s="210">
        <v>25.265999999999998</v>
      </c>
      <c r="I316" s="211"/>
      <c r="J316" s="212">
        <f>ROUND(I316*H316,2)</f>
        <v>0</v>
      </c>
      <c r="K316" s="208" t="s">
        <v>129</v>
      </c>
      <c r="L316" s="46"/>
      <c r="M316" s="213" t="s">
        <v>19</v>
      </c>
      <c r="N316" s="214" t="s">
        <v>40</v>
      </c>
      <c r="O316" s="86"/>
      <c r="P316" s="215">
        <f>O316*H316</f>
        <v>0</v>
      </c>
      <c r="Q316" s="215">
        <v>0</v>
      </c>
      <c r="R316" s="215">
        <f>Q316*H316</f>
        <v>0</v>
      </c>
      <c r="S316" s="215">
        <v>0.014</v>
      </c>
      <c r="T316" s="216">
        <f>S316*H316</f>
        <v>0.35372399999999998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17" t="s">
        <v>130</v>
      </c>
      <c r="AT316" s="217" t="s">
        <v>125</v>
      </c>
      <c r="AU316" s="217" t="s">
        <v>79</v>
      </c>
      <c r="AY316" s="19" t="s">
        <v>122</v>
      </c>
      <c r="BE316" s="218">
        <f>IF(N316="základní",J316,0)</f>
        <v>0</v>
      </c>
      <c r="BF316" s="218">
        <f>IF(N316="snížená",J316,0)</f>
        <v>0</v>
      </c>
      <c r="BG316" s="218">
        <f>IF(N316="zákl. přenesená",J316,0)</f>
        <v>0</v>
      </c>
      <c r="BH316" s="218">
        <f>IF(N316="sníž. přenesená",J316,0)</f>
        <v>0</v>
      </c>
      <c r="BI316" s="218">
        <f>IF(N316="nulová",J316,0)</f>
        <v>0</v>
      </c>
      <c r="BJ316" s="19" t="s">
        <v>77</v>
      </c>
      <c r="BK316" s="218">
        <f>ROUND(I316*H316,2)</f>
        <v>0</v>
      </c>
      <c r="BL316" s="19" t="s">
        <v>130</v>
      </c>
      <c r="BM316" s="217" t="s">
        <v>439</v>
      </c>
    </row>
    <row r="317" s="2" customFormat="1">
      <c r="A317" s="40"/>
      <c r="B317" s="41"/>
      <c r="C317" s="42"/>
      <c r="D317" s="219" t="s">
        <v>132</v>
      </c>
      <c r="E317" s="42"/>
      <c r="F317" s="220" t="s">
        <v>440</v>
      </c>
      <c r="G317" s="42"/>
      <c r="H317" s="42"/>
      <c r="I317" s="221"/>
      <c r="J317" s="42"/>
      <c r="K317" s="42"/>
      <c r="L317" s="46"/>
      <c r="M317" s="222"/>
      <c r="N317" s="223"/>
      <c r="O317" s="86"/>
      <c r="P317" s="86"/>
      <c r="Q317" s="86"/>
      <c r="R317" s="86"/>
      <c r="S317" s="86"/>
      <c r="T317" s="87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T317" s="19" t="s">
        <v>132</v>
      </c>
      <c r="AU317" s="19" t="s">
        <v>79</v>
      </c>
    </row>
    <row r="318" s="13" customFormat="1">
      <c r="A318" s="13"/>
      <c r="B318" s="224"/>
      <c r="C318" s="225"/>
      <c r="D318" s="226" t="s">
        <v>164</v>
      </c>
      <c r="E318" s="227" t="s">
        <v>19</v>
      </c>
      <c r="F318" s="228" t="s">
        <v>390</v>
      </c>
      <c r="G318" s="225"/>
      <c r="H318" s="229">
        <v>19.31625</v>
      </c>
      <c r="I318" s="230"/>
      <c r="J318" s="225"/>
      <c r="K318" s="225"/>
      <c r="L318" s="231"/>
      <c r="M318" s="232"/>
      <c r="N318" s="233"/>
      <c r="O318" s="233"/>
      <c r="P318" s="233"/>
      <c r="Q318" s="233"/>
      <c r="R318" s="233"/>
      <c r="S318" s="233"/>
      <c r="T318" s="23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5" t="s">
        <v>164</v>
      </c>
      <c r="AU318" s="235" t="s">
        <v>79</v>
      </c>
      <c r="AV318" s="13" t="s">
        <v>79</v>
      </c>
      <c r="AW318" s="13" t="s">
        <v>166</v>
      </c>
      <c r="AX318" s="13" t="s">
        <v>69</v>
      </c>
      <c r="AY318" s="235" t="s">
        <v>122</v>
      </c>
    </row>
    <row r="319" s="13" customFormat="1">
      <c r="A319" s="13"/>
      <c r="B319" s="224"/>
      <c r="C319" s="225"/>
      <c r="D319" s="226" t="s">
        <v>164</v>
      </c>
      <c r="E319" s="227" t="s">
        <v>19</v>
      </c>
      <c r="F319" s="228" t="s">
        <v>391</v>
      </c>
      <c r="G319" s="225"/>
      <c r="H319" s="229">
        <v>5.9499999999999993</v>
      </c>
      <c r="I319" s="230"/>
      <c r="J319" s="225"/>
      <c r="K319" s="225"/>
      <c r="L319" s="231"/>
      <c r="M319" s="232"/>
      <c r="N319" s="233"/>
      <c r="O319" s="233"/>
      <c r="P319" s="233"/>
      <c r="Q319" s="233"/>
      <c r="R319" s="233"/>
      <c r="S319" s="233"/>
      <c r="T319" s="234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5" t="s">
        <v>164</v>
      </c>
      <c r="AU319" s="235" t="s">
        <v>79</v>
      </c>
      <c r="AV319" s="13" t="s">
        <v>79</v>
      </c>
      <c r="AW319" s="13" t="s">
        <v>166</v>
      </c>
      <c r="AX319" s="13" t="s">
        <v>69</v>
      </c>
      <c r="AY319" s="235" t="s">
        <v>122</v>
      </c>
    </row>
    <row r="320" s="14" customFormat="1">
      <c r="A320" s="14"/>
      <c r="B320" s="236"/>
      <c r="C320" s="237"/>
      <c r="D320" s="226" t="s">
        <v>164</v>
      </c>
      <c r="E320" s="238" t="s">
        <v>19</v>
      </c>
      <c r="F320" s="239" t="s">
        <v>191</v>
      </c>
      <c r="G320" s="237"/>
      <c r="H320" s="240">
        <v>25.266249999999999</v>
      </c>
      <c r="I320" s="241"/>
      <c r="J320" s="237"/>
      <c r="K320" s="237"/>
      <c r="L320" s="242"/>
      <c r="M320" s="243"/>
      <c r="N320" s="244"/>
      <c r="O320" s="244"/>
      <c r="P320" s="244"/>
      <c r="Q320" s="244"/>
      <c r="R320" s="244"/>
      <c r="S320" s="244"/>
      <c r="T320" s="245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6" t="s">
        <v>164</v>
      </c>
      <c r="AU320" s="246" t="s">
        <v>79</v>
      </c>
      <c r="AV320" s="14" t="s">
        <v>130</v>
      </c>
      <c r="AW320" s="14" t="s">
        <v>166</v>
      </c>
      <c r="AX320" s="14" t="s">
        <v>77</v>
      </c>
      <c r="AY320" s="246" t="s">
        <v>122</v>
      </c>
    </row>
    <row r="321" s="2" customFormat="1" ht="37.8" customHeight="1">
      <c r="A321" s="40"/>
      <c r="B321" s="41"/>
      <c r="C321" s="206" t="s">
        <v>341</v>
      </c>
      <c r="D321" s="206" t="s">
        <v>125</v>
      </c>
      <c r="E321" s="207" t="s">
        <v>441</v>
      </c>
      <c r="F321" s="208" t="s">
        <v>442</v>
      </c>
      <c r="G321" s="209" t="s">
        <v>161</v>
      </c>
      <c r="H321" s="210">
        <v>418.89999999999998</v>
      </c>
      <c r="I321" s="211"/>
      <c r="J321" s="212">
        <f>ROUND(I321*H321,2)</f>
        <v>0</v>
      </c>
      <c r="K321" s="208" t="s">
        <v>129</v>
      </c>
      <c r="L321" s="46"/>
      <c r="M321" s="213" t="s">
        <v>19</v>
      </c>
      <c r="N321" s="214" t="s">
        <v>40</v>
      </c>
      <c r="O321" s="86"/>
      <c r="P321" s="215">
        <f>O321*H321</f>
        <v>0</v>
      </c>
      <c r="Q321" s="215">
        <v>0</v>
      </c>
      <c r="R321" s="215">
        <f>Q321*H321</f>
        <v>0</v>
      </c>
      <c r="S321" s="215">
        <v>0</v>
      </c>
      <c r="T321" s="216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7" t="s">
        <v>130</v>
      </c>
      <c r="AT321" s="217" t="s">
        <v>125</v>
      </c>
      <c r="AU321" s="217" t="s">
        <v>79</v>
      </c>
      <c r="AY321" s="19" t="s">
        <v>122</v>
      </c>
      <c r="BE321" s="218">
        <f>IF(N321="základní",J321,0)</f>
        <v>0</v>
      </c>
      <c r="BF321" s="218">
        <f>IF(N321="snížená",J321,0)</f>
        <v>0</v>
      </c>
      <c r="BG321" s="218">
        <f>IF(N321="zákl. přenesená",J321,0)</f>
        <v>0</v>
      </c>
      <c r="BH321" s="218">
        <f>IF(N321="sníž. přenesená",J321,0)</f>
        <v>0</v>
      </c>
      <c r="BI321" s="218">
        <f>IF(N321="nulová",J321,0)</f>
        <v>0</v>
      </c>
      <c r="BJ321" s="19" t="s">
        <v>77</v>
      </c>
      <c r="BK321" s="218">
        <f>ROUND(I321*H321,2)</f>
        <v>0</v>
      </c>
      <c r="BL321" s="19" t="s">
        <v>130</v>
      </c>
      <c r="BM321" s="217" t="s">
        <v>443</v>
      </c>
    </row>
    <row r="322" s="2" customFormat="1">
      <c r="A322" s="40"/>
      <c r="B322" s="41"/>
      <c r="C322" s="42"/>
      <c r="D322" s="219" t="s">
        <v>132</v>
      </c>
      <c r="E322" s="42"/>
      <c r="F322" s="220" t="s">
        <v>444</v>
      </c>
      <c r="G322" s="42"/>
      <c r="H322" s="42"/>
      <c r="I322" s="221"/>
      <c r="J322" s="42"/>
      <c r="K322" s="42"/>
      <c r="L322" s="46"/>
      <c r="M322" s="222"/>
      <c r="N322" s="223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132</v>
      </c>
      <c r="AU322" s="19" t="s">
        <v>79</v>
      </c>
    </row>
    <row r="323" s="2" customFormat="1" ht="24.15" customHeight="1">
      <c r="A323" s="40"/>
      <c r="B323" s="41"/>
      <c r="C323" s="206" t="s">
        <v>445</v>
      </c>
      <c r="D323" s="206" t="s">
        <v>125</v>
      </c>
      <c r="E323" s="207" t="s">
        <v>446</v>
      </c>
      <c r="F323" s="208" t="s">
        <v>447</v>
      </c>
      <c r="G323" s="209" t="s">
        <v>161</v>
      </c>
      <c r="H323" s="210">
        <v>25.265999999999998</v>
      </c>
      <c r="I323" s="211"/>
      <c r="J323" s="212">
        <f>ROUND(I323*H323,2)</f>
        <v>0</v>
      </c>
      <c r="K323" s="208" t="s">
        <v>129</v>
      </c>
      <c r="L323" s="46"/>
      <c r="M323" s="213" t="s">
        <v>19</v>
      </c>
      <c r="N323" s="214" t="s">
        <v>40</v>
      </c>
      <c r="O323" s="86"/>
      <c r="P323" s="215">
        <f>O323*H323</f>
        <v>0</v>
      </c>
      <c r="Q323" s="215">
        <v>0.015389999999999999</v>
      </c>
      <c r="R323" s="215">
        <f>Q323*H323</f>
        <v>0.38884373999999994</v>
      </c>
      <c r="S323" s="215">
        <v>0</v>
      </c>
      <c r="T323" s="216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17" t="s">
        <v>130</v>
      </c>
      <c r="AT323" s="217" t="s">
        <v>125</v>
      </c>
      <c r="AU323" s="217" t="s">
        <v>79</v>
      </c>
      <c r="AY323" s="19" t="s">
        <v>122</v>
      </c>
      <c r="BE323" s="218">
        <f>IF(N323="základní",J323,0)</f>
        <v>0</v>
      </c>
      <c r="BF323" s="218">
        <f>IF(N323="snížená",J323,0)</f>
        <v>0</v>
      </c>
      <c r="BG323" s="218">
        <f>IF(N323="zákl. přenesená",J323,0)</f>
        <v>0</v>
      </c>
      <c r="BH323" s="218">
        <f>IF(N323="sníž. přenesená",J323,0)</f>
        <v>0</v>
      </c>
      <c r="BI323" s="218">
        <f>IF(N323="nulová",J323,0)</f>
        <v>0</v>
      </c>
      <c r="BJ323" s="19" t="s">
        <v>77</v>
      </c>
      <c r="BK323" s="218">
        <f>ROUND(I323*H323,2)</f>
        <v>0</v>
      </c>
      <c r="BL323" s="19" t="s">
        <v>130</v>
      </c>
      <c r="BM323" s="217" t="s">
        <v>448</v>
      </c>
    </row>
    <row r="324" s="2" customFormat="1">
      <c r="A324" s="40"/>
      <c r="B324" s="41"/>
      <c r="C324" s="42"/>
      <c r="D324" s="219" t="s">
        <v>132</v>
      </c>
      <c r="E324" s="42"/>
      <c r="F324" s="220" t="s">
        <v>449</v>
      </c>
      <c r="G324" s="42"/>
      <c r="H324" s="42"/>
      <c r="I324" s="221"/>
      <c r="J324" s="42"/>
      <c r="K324" s="42"/>
      <c r="L324" s="46"/>
      <c r="M324" s="222"/>
      <c r="N324" s="223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132</v>
      </c>
      <c r="AU324" s="19" t="s">
        <v>79</v>
      </c>
    </row>
    <row r="325" s="13" customFormat="1">
      <c r="A325" s="13"/>
      <c r="B325" s="224"/>
      <c r="C325" s="225"/>
      <c r="D325" s="226" t="s">
        <v>164</v>
      </c>
      <c r="E325" s="227" t="s">
        <v>19</v>
      </c>
      <c r="F325" s="228" t="s">
        <v>390</v>
      </c>
      <c r="G325" s="225"/>
      <c r="H325" s="229">
        <v>19.31625</v>
      </c>
      <c r="I325" s="230"/>
      <c r="J325" s="225"/>
      <c r="K325" s="225"/>
      <c r="L325" s="231"/>
      <c r="M325" s="232"/>
      <c r="N325" s="233"/>
      <c r="O325" s="233"/>
      <c r="P325" s="233"/>
      <c r="Q325" s="233"/>
      <c r="R325" s="233"/>
      <c r="S325" s="233"/>
      <c r="T325" s="23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5" t="s">
        <v>164</v>
      </c>
      <c r="AU325" s="235" t="s">
        <v>79</v>
      </c>
      <c r="AV325" s="13" t="s">
        <v>79</v>
      </c>
      <c r="AW325" s="13" t="s">
        <v>166</v>
      </c>
      <c r="AX325" s="13" t="s">
        <v>69</v>
      </c>
      <c r="AY325" s="235" t="s">
        <v>122</v>
      </c>
    </row>
    <row r="326" s="13" customFormat="1">
      <c r="A326" s="13"/>
      <c r="B326" s="224"/>
      <c r="C326" s="225"/>
      <c r="D326" s="226" t="s">
        <v>164</v>
      </c>
      <c r="E326" s="227" t="s">
        <v>19</v>
      </c>
      <c r="F326" s="228" t="s">
        <v>391</v>
      </c>
      <c r="G326" s="225"/>
      <c r="H326" s="229">
        <v>5.9499999999999993</v>
      </c>
      <c r="I326" s="230"/>
      <c r="J326" s="225"/>
      <c r="K326" s="225"/>
      <c r="L326" s="231"/>
      <c r="M326" s="232"/>
      <c r="N326" s="233"/>
      <c r="O326" s="233"/>
      <c r="P326" s="233"/>
      <c r="Q326" s="233"/>
      <c r="R326" s="233"/>
      <c r="S326" s="233"/>
      <c r="T326" s="23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5" t="s">
        <v>164</v>
      </c>
      <c r="AU326" s="235" t="s">
        <v>79</v>
      </c>
      <c r="AV326" s="13" t="s">
        <v>79</v>
      </c>
      <c r="AW326" s="13" t="s">
        <v>166</v>
      </c>
      <c r="AX326" s="13" t="s">
        <v>69</v>
      </c>
      <c r="AY326" s="235" t="s">
        <v>122</v>
      </c>
    </row>
    <row r="327" s="14" customFormat="1">
      <c r="A327" s="14"/>
      <c r="B327" s="236"/>
      <c r="C327" s="237"/>
      <c r="D327" s="226" t="s">
        <v>164</v>
      </c>
      <c r="E327" s="238" t="s">
        <v>19</v>
      </c>
      <c r="F327" s="239" t="s">
        <v>191</v>
      </c>
      <c r="G327" s="237"/>
      <c r="H327" s="240">
        <v>25.266249999999999</v>
      </c>
      <c r="I327" s="241"/>
      <c r="J327" s="237"/>
      <c r="K327" s="237"/>
      <c r="L327" s="242"/>
      <c r="M327" s="243"/>
      <c r="N327" s="244"/>
      <c r="O327" s="244"/>
      <c r="P327" s="244"/>
      <c r="Q327" s="244"/>
      <c r="R327" s="244"/>
      <c r="S327" s="244"/>
      <c r="T327" s="245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6" t="s">
        <v>164</v>
      </c>
      <c r="AU327" s="246" t="s">
        <v>79</v>
      </c>
      <c r="AV327" s="14" t="s">
        <v>130</v>
      </c>
      <c r="AW327" s="14" t="s">
        <v>166</v>
      </c>
      <c r="AX327" s="14" t="s">
        <v>77</v>
      </c>
      <c r="AY327" s="246" t="s">
        <v>122</v>
      </c>
    </row>
    <row r="328" s="2" customFormat="1" ht="16.5" customHeight="1">
      <c r="A328" s="40"/>
      <c r="B328" s="41"/>
      <c r="C328" s="206" t="s">
        <v>8</v>
      </c>
      <c r="D328" s="206" t="s">
        <v>125</v>
      </c>
      <c r="E328" s="207" t="s">
        <v>450</v>
      </c>
      <c r="F328" s="208" t="s">
        <v>451</v>
      </c>
      <c r="G328" s="209" t="s">
        <v>181</v>
      </c>
      <c r="H328" s="210">
        <v>72.780000000000001</v>
      </c>
      <c r="I328" s="211"/>
      <c r="J328" s="212">
        <f>ROUND(I328*H328,2)</f>
        <v>0</v>
      </c>
      <c r="K328" s="208" t="s">
        <v>129</v>
      </c>
      <c r="L328" s="46"/>
      <c r="M328" s="213" t="s">
        <v>19</v>
      </c>
      <c r="N328" s="214" t="s">
        <v>40</v>
      </c>
      <c r="O328" s="86"/>
      <c r="P328" s="215">
        <f>O328*H328</f>
        <v>0</v>
      </c>
      <c r="Q328" s="215">
        <v>0</v>
      </c>
      <c r="R328" s="215">
        <f>Q328*H328</f>
        <v>0</v>
      </c>
      <c r="S328" s="215">
        <v>2.5</v>
      </c>
      <c r="T328" s="216">
        <f>S328*H328</f>
        <v>181.94999999999999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17" t="s">
        <v>130</v>
      </c>
      <c r="AT328" s="217" t="s">
        <v>125</v>
      </c>
      <c r="AU328" s="217" t="s">
        <v>79</v>
      </c>
      <c r="AY328" s="19" t="s">
        <v>122</v>
      </c>
      <c r="BE328" s="218">
        <f>IF(N328="základní",J328,0)</f>
        <v>0</v>
      </c>
      <c r="BF328" s="218">
        <f>IF(N328="snížená",J328,0)</f>
        <v>0</v>
      </c>
      <c r="BG328" s="218">
        <f>IF(N328="zákl. přenesená",J328,0)</f>
        <v>0</v>
      </c>
      <c r="BH328" s="218">
        <f>IF(N328="sníž. přenesená",J328,0)</f>
        <v>0</v>
      </c>
      <c r="BI328" s="218">
        <f>IF(N328="nulová",J328,0)</f>
        <v>0</v>
      </c>
      <c r="BJ328" s="19" t="s">
        <v>77</v>
      </c>
      <c r="BK328" s="218">
        <f>ROUND(I328*H328,2)</f>
        <v>0</v>
      </c>
      <c r="BL328" s="19" t="s">
        <v>130</v>
      </c>
      <c r="BM328" s="217" t="s">
        <v>452</v>
      </c>
    </row>
    <row r="329" s="2" customFormat="1">
      <c r="A329" s="40"/>
      <c r="B329" s="41"/>
      <c r="C329" s="42"/>
      <c r="D329" s="219" t="s">
        <v>132</v>
      </c>
      <c r="E329" s="42"/>
      <c r="F329" s="220" t="s">
        <v>453</v>
      </c>
      <c r="G329" s="42"/>
      <c r="H329" s="42"/>
      <c r="I329" s="221"/>
      <c r="J329" s="42"/>
      <c r="K329" s="42"/>
      <c r="L329" s="46"/>
      <c r="M329" s="222"/>
      <c r="N329" s="223"/>
      <c r="O329" s="86"/>
      <c r="P329" s="86"/>
      <c r="Q329" s="86"/>
      <c r="R329" s="86"/>
      <c r="S329" s="86"/>
      <c r="T329" s="87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T329" s="19" t="s">
        <v>132</v>
      </c>
      <c r="AU329" s="19" t="s">
        <v>79</v>
      </c>
    </row>
    <row r="330" s="13" customFormat="1">
      <c r="A330" s="13"/>
      <c r="B330" s="224"/>
      <c r="C330" s="225"/>
      <c r="D330" s="226" t="s">
        <v>164</v>
      </c>
      <c r="E330" s="227" t="s">
        <v>19</v>
      </c>
      <c r="F330" s="228" t="s">
        <v>323</v>
      </c>
      <c r="G330" s="225"/>
      <c r="H330" s="229">
        <v>11.870249999999999</v>
      </c>
      <c r="I330" s="230"/>
      <c r="J330" s="225"/>
      <c r="K330" s="225"/>
      <c r="L330" s="231"/>
      <c r="M330" s="232"/>
      <c r="N330" s="233"/>
      <c r="O330" s="233"/>
      <c r="P330" s="233"/>
      <c r="Q330" s="233"/>
      <c r="R330" s="233"/>
      <c r="S330" s="233"/>
      <c r="T330" s="23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5" t="s">
        <v>164</v>
      </c>
      <c r="AU330" s="235" t="s">
        <v>79</v>
      </c>
      <c r="AV330" s="13" t="s">
        <v>79</v>
      </c>
      <c r="AW330" s="13" t="s">
        <v>166</v>
      </c>
      <c r="AX330" s="13" t="s">
        <v>69</v>
      </c>
      <c r="AY330" s="235" t="s">
        <v>122</v>
      </c>
    </row>
    <row r="331" s="13" customFormat="1">
      <c r="A331" s="13"/>
      <c r="B331" s="224"/>
      <c r="C331" s="225"/>
      <c r="D331" s="226" t="s">
        <v>164</v>
      </c>
      <c r="E331" s="227" t="s">
        <v>19</v>
      </c>
      <c r="F331" s="228" t="s">
        <v>324</v>
      </c>
      <c r="G331" s="225"/>
      <c r="H331" s="229">
        <v>18.097499999999997</v>
      </c>
      <c r="I331" s="230"/>
      <c r="J331" s="225"/>
      <c r="K331" s="225"/>
      <c r="L331" s="231"/>
      <c r="M331" s="232"/>
      <c r="N331" s="233"/>
      <c r="O331" s="233"/>
      <c r="P331" s="233"/>
      <c r="Q331" s="233"/>
      <c r="R331" s="233"/>
      <c r="S331" s="233"/>
      <c r="T331" s="23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5" t="s">
        <v>164</v>
      </c>
      <c r="AU331" s="235" t="s">
        <v>79</v>
      </c>
      <c r="AV331" s="13" t="s">
        <v>79</v>
      </c>
      <c r="AW331" s="13" t="s">
        <v>166</v>
      </c>
      <c r="AX331" s="13" t="s">
        <v>69</v>
      </c>
      <c r="AY331" s="235" t="s">
        <v>122</v>
      </c>
    </row>
    <row r="332" s="13" customFormat="1">
      <c r="A332" s="13"/>
      <c r="B332" s="224"/>
      <c r="C332" s="225"/>
      <c r="D332" s="226" t="s">
        <v>164</v>
      </c>
      <c r="E332" s="227" t="s">
        <v>19</v>
      </c>
      <c r="F332" s="228" t="s">
        <v>325</v>
      </c>
      <c r="G332" s="225"/>
      <c r="H332" s="229">
        <v>13.164500000000002</v>
      </c>
      <c r="I332" s="230"/>
      <c r="J332" s="225"/>
      <c r="K332" s="225"/>
      <c r="L332" s="231"/>
      <c r="M332" s="232"/>
      <c r="N332" s="233"/>
      <c r="O332" s="233"/>
      <c r="P332" s="233"/>
      <c r="Q332" s="233"/>
      <c r="R332" s="233"/>
      <c r="S332" s="233"/>
      <c r="T332" s="23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5" t="s">
        <v>164</v>
      </c>
      <c r="AU332" s="235" t="s">
        <v>79</v>
      </c>
      <c r="AV332" s="13" t="s">
        <v>79</v>
      </c>
      <c r="AW332" s="13" t="s">
        <v>166</v>
      </c>
      <c r="AX332" s="13" t="s">
        <v>69</v>
      </c>
      <c r="AY332" s="235" t="s">
        <v>122</v>
      </c>
    </row>
    <row r="333" s="13" customFormat="1">
      <c r="A333" s="13"/>
      <c r="B333" s="224"/>
      <c r="C333" s="225"/>
      <c r="D333" s="226" t="s">
        <v>164</v>
      </c>
      <c r="E333" s="227" t="s">
        <v>19</v>
      </c>
      <c r="F333" s="228" t="s">
        <v>326</v>
      </c>
      <c r="G333" s="225"/>
      <c r="H333" s="229">
        <v>13.164500000000002</v>
      </c>
      <c r="I333" s="230"/>
      <c r="J333" s="225"/>
      <c r="K333" s="225"/>
      <c r="L333" s="231"/>
      <c r="M333" s="232"/>
      <c r="N333" s="233"/>
      <c r="O333" s="233"/>
      <c r="P333" s="233"/>
      <c r="Q333" s="233"/>
      <c r="R333" s="233"/>
      <c r="S333" s="233"/>
      <c r="T333" s="23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5" t="s">
        <v>164</v>
      </c>
      <c r="AU333" s="235" t="s">
        <v>79</v>
      </c>
      <c r="AV333" s="13" t="s">
        <v>79</v>
      </c>
      <c r="AW333" s="13" t="s">
        <v>166</v>
      </c>
      <c r="AX333" s="13" t="s">
        <v>69</v>
      </c>
      <c r="AY333" s="235" t="s">
        <v>122</v>
      </c>
    </row>
    <row r="334" s="13" customFormat="1">
      <c r="A334" s="13"/>
      <c r="B334" s="224"/>
      <c r="C334" s="225"/>
      <c r="D334" s="226" t="s">
        <v>164</v>
      </c>
      <c r="E334" s="227" t="s">
        <v>19</v>
      </c>
      <c r="F334" s="228" t="s">
        <v>327</v>
      </c>
      <c r="G334" s="225"/>
      <c r="H334" s="229">
        <v>13.281000000000001</v>
      </c>
      <c r="I334" s="230"/>
      <c r="J334" s="225"/>
      <c r="K334" s="225"/>
      <c r="L334" s="231"/>
      <c r="M334" s="232"/>
      <c r="N334" s="233"/>
      <c r="O334" s="233"/>
      <c r="P334" s="233"/>
      <c r="Q334" s="233"/>
      <c r="R334" s="233"/>
      <c r="S334" s="233"/>
      <c r="T334" s="23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5" t="s">
        <v>164</v>
      </c>
      <c r="AU334" s="235" t="s">
        <v>79</v>
      </c>
      <c r="AV334" s="13" t="s">
        <v>79</v>
      </c>
      <c r="AW334" s="13" t="s">
        <v>166</v>
      </c>
      <c r="AX334" s="13" t="s">
        <v>69</v>
      </c>
      <c r="AY334" s="235" t="s">
        <v>122</v>
      </c>
    </row>
    <row r="335" s="13" customFormat="1">
      <c r="A335" s="13"/>
      <c r="B335" s="224"/>
      <c r="C335" s="225"/>
      <c r="D335" s="226" t="s">
        <v>164</v>
      </c>
      <c r="E335" s="227" t="s">
        <v>19</v>
      </c>
      <c r="F335" s="228" t="s">
        <v>328</v>
      </c>
      <c r="G335" s="225"/>
      <c r="H335" s="229">
        <v>3.20235</v>
      </c>
      <c r="I335" s="230"/>
      <c r="J335" s="225"/>
      <c r="K335" s="225"/>
      <c r="L335" s="231"/>
      <c r="M335" s="232"/>
      <c r="N335" s="233"/>
      <c r="O335" s="233"/>
      <c r="P335" s="233"/>
      <c r="Q335" s="233"/>
      <c r="R335" s="233"/>
      <c r="S335" s="233"/>
      <c r="T335" s="234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5" t="s">
        <v>164</v>
      </c>
      <c r="AU335" s="235" t="s">
        <v>79</v>
      </c>
      <c r="AV335" s="13" t="s">
        <v>79</v>
      </c>
      <c r="AW335" s="13" t="s">
        <v>166</v>
      </c>
      <c r="AX335" s="13" t="s">
        <v>69</v>
      </c>
      <c r="AY335" s="235" t="s">
        <v>122</v>
      </c>
    </row>
    <row r="336" s="14" customFormat="1">
      <c r="A336" s="14"/>
      <c r="B336" s="236"/>
      <c r="C336" s="237"/>
      <c r="D336" s="226" t="s">
        <v>164</v>
      </c>
      <c r="E336" s="238" t="s">
        <v>19</v>
      </c>
      <c r="F336" s="239" t="s">
        <v>191</v>
      </c>
      <c r="G336" s="237"/>
      <c r="H336" s="240">
        <v>72.780100000000004</v>
      </c>
      <c r="I336" s="241"/>
      <c r="J336" s="237"/>
      <c r="K336" s="237"/>
      <c r="L336" s="242"/>
      <c r="M336" s="243"/>
      <c r="N336" s="244"/>
      <c r="O336" s="244"/>
      <c r="P336" s="244"/>
      <c r="Q336" s="244"/>
      <c r="R336" s="244"/>
      <c r="S336" s="244"/>
      <c r="T336" s="245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6" t="s">
        <v>164</v>
      </c>
      <c r="AU336" s="246" t="s">
        <v>79</v>
      </c>
      <c r="AV336" s="14" t="s">
        <v>130</v>
      </c>
      <c r="AW336" s="14" t="s">
        <v>166</v>
      </c>
      <c r="AX336" s="14" t="s">
        <v>77</v>
      </c>
      <c r="AY336" s="246" t="s">
        <v>122</v>
      </c>
    </row>
    <row r="337" s="2" customFormat="1" ht="24.15" customHeight="1">
      <c r="A337" s="40"/>
      <c r="B337" s="41"/>
      <c r="C337" s="206" t="s">
        <v>454</v>
      </c>
      <c r="D337" s="206" t="s">
        <v>125</v>
      </c>
      <c r="E337" s="207" t="s">
        <v>455</v>
      </c>
      <c r="F337" s="208" t="s">
        <v>456</v>
      </c>
      <c r="G337" s="209" t="s">
        <v>161</v>
      </c>
      <c r="H337" s="210">
        <v>25.265999999999998</v>
      </c>
      <c r="I337" s="211"/>
      <c r="J337" s="212">
        <f>ROUND(I337*H337,2)</f>
        <v>0</v>
      </c>
      <c r="K337" s="208" t="s">
        <v>129</v>
      </c>
      <c r="L337" s="46"/>
      <c r="M337" s="213" t="s">
        <v>19</v>
      </c>
      <c r="N337" s="214" t="s">
        <v>40</v>
      </c>
      <c r="O337" s="86"/>
      <c r="P337" s="215">
        <f>O337*H337</f>
        <v>0</v>
      </c>
      <c r="Q337" s="215">
        <v>0</v>
      </c>
      <c r="R337" s="215">
        <f>Q337*H337</f>
        <v>0</v>
      </c>
      <c r="S337" s="215">
        <v>0</v>
      </c>
      <c r="T337" s="216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17" t="s">
        <v>130</v>
      </c>
      <c r="AT337" s="217" t="s">
        <v>125</v>
      </c>
      <c r="AU337" s="217" t="s">
        <v>79</v>
      </c>
      <c r="AY337" s="19" t="s">
        <v>122</v>
      </c>
      <c r="BE337" s="218">
        <f>IF(N337="základní",J337,0)</f>
        <v>0</v>
      </c>
      <c r="BF337" s="218">
        <f>IF(N337="snížená",J337,0)</f>
        <v>0</v>
      </c>
      <c r="BG337" s="218">
        <f>IF(N337="zákl. přenesená",J337,0)</f>
        <v>0</v>
      </c>
      <c r="BH337" s="218">
        <f>IF(N337="sníž. přenesená",J337,0)</f>
        <v>0</v>
      </c>
      <c r="BI337" s="218">
        <f>IF(N337="nulová",J337,0)</f>
        <v>0</v>
      </c>
      <c r="BJ337" s="19" t="s">
        <v>77</v>
      </c>
      <c r="BK337" s="218">
        <f>ROUND(I337*H337,2)</f>
        <v>0</v>
      </c>
      <c r="BL337" s="19" t="s">
        <v>130</v>
      </c>
      <c r="BM337" s="217" t="s">
        <v>457</v>
      </c>
    </row>
    <row r="338" s="2" customFormat="1">
      <c r="A338" s="40"/>
      <c r="B338" s="41"/>
      <c r="C338" s="42"/>
      <c r="D338" s="219" t="s">
        <v>132</v>
      </c>
      <c r="E338" s="42"/>
      <c r="F338" s="220" t="s">
        <v>458</v>
      </c>
      <c r="G338" s="42"/>
      <c r="H338" s="42"/>
      <c r="I338" s="221"/>
      <c r="J338" s="42"/>
      <c r="K338" s="42"/>
      <c r="L338" s="46"/>
      <c r="M338" s="222"/>
      <c r="N338" s="223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132</v>
      </c>
      <c r="AU338" s="19" t="s">
        <v>79</v>
      </c>
    </row>
    <row r="339" s="13" customFormat="1">
      <c r="A339" s="13"/>
      <c r="B339" s="224"/>
      <c r="C339" s="225"/>
      <c r="D339" s="226" t="s">
        <v>164</v>
      </c>
      <c r="E339" s="227" t="s">
        <v>19</v>
      </c>
      <c r="F339" s="228" t="s">
        <v>390</v>
      </c>
      <c r="G339" s="225"/>
      <c r="H339" s="229">
        <v>19.31625</v>
      </c>
      <c r="I339" s="230"/>
      <c r="J339" s="225"/>
      <c r="K339" s="225"/>
      <c r="L339" s="231"/>
      <c r="M339" s="232"/>
      <c r="N339" s="233"/>
      <c r="O339" s="233"/>
      <c r="P339" s="233"/>
      <c r="Q339" s="233"/>
      <c r="R339" s="233"/>
      <c r="S339" s="233"/>
      <c r="T339" s="23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5" t="s">
        <v>164</v>
      </c>
      <c r="AU339" s="235" t="s">
        <v>79</v>
      </c>
      <c r="AV339" s="13" t="s">
        <v>79</v>
      </c>
      <c r="AW339" s="13" t="s">
        <v>166</v>
      </c>
      <c r="AX339" s="13" t="s">
        <v>69</v>
      </c>
      <c r="AY339" s="235" t="s">
        <v>122</v>
      </c>
    </row>
    <row r="340" s="13" customFormat="1">
      <c r="A340" s="13"/>
      <c r="B340" s="224"/>
      <c r="C340" s="225"/>
      <c r="D340" s="226" t="s">
        <v>164</v>
      </c>
      <c r="E340" s="227" t="s">
        <v>19</v>
      </c>
      <c r="F340" s="228" t="s">
        <v>391</v>
      </c>
      <c r="G340" s="225"/>
      <c r="H340" s="229">
        <v>5.9499999999999993</v>
      </c>
      <c r="I340" s="230"/>
      <c r="J340" s="225"/>
      <c r="K340" s="225"/>
      <c r="L340" s="231"/>
      <c r="M340" s="232"/>
      <c r="N340" s="233"/>
      <c r="O340" s="233"/>
      <c r="P340" s="233"/>
      <c r="Q340" s="233"/>
      <c r="R340" s="233"/>
      <c r="S340" s="233"/>
      <c r="T340" s="234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5" t="s">
        <v>164</v>
      </c>
      <c r="AU340" s="235" t="s">
        <v>79</v>
      </c>
      <c r="AV340" s="13" t="s">
        <v>79</v>
      </c>
      <c r="AW340" s="13" t="s">
        <v>166</v>
      </c>
      <c r="AX340" s="13" t="s">
        <v>69</v>
      </c>
      <c r="AY340" s="235" t="s">
        <v>122</v>
      </c>
    </row>
    <row r="341" s="14" customFormat="1">
      <c r="A341" s="14"/>
      <c r="B341" s="236"/>
      <c r="C341" s="237"/>
      <c r="D341" s="226" t="s">
        <v>164</v>
      </c>
      <c r="E341" s="238" t="s">
        <v>19</v>
      </c>
      <c r="F341" s="239" t="s">
        <v>191</v>
      </c>
      <c r="G341" s="237"/>
      <c r="H341" s="240">
        <v>25.266249999999999</v>
      </c>
      <c r="I341" s="241"/>
      <c r="J341" s="237"/>
      <c r="K341" s="237"/>
      <c r="L341" s="242"/>
      <c r="M341" s="243"/>
      <c r="N341" s="244"/>
      <c r="O341" s="244"/>
      <c r="P341" s="244"/>
      <c r="Q341" s="244"/>
      <c r="R341" s="244"/>
      <c r="S341" s="244"/>
      <c r="T341" s="245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6" t="s">
        <v>164</v>
      </c>
      <c r="AU341" s="246" t="s">
        <v>79</v>
      </c>
      <c r="AV341" s="14" t="s">
        <v>130</v>
      </c>
      <c r="AW341" s="14" t="s">
        <v>166</v>
      </c>
      <c r="AX341" s="14" t="s">
        <v>77</v>
      </c>
      <c r="AY341" s="246" t="s">
        <v>122</v>
      </c>
    </row>
    <row r="342" s="12" customFormat="1" ht="22.8" customHeight="1">
      <c r="A342" s="12"/>
      <c r="B342" s="190"/>
      <c r="C342" s="191"/>
      <c r="D342" s="192" t="s">
        <v>68</v>
      </c>
      <c r="E342" s="204" t="s">
        <v>459</v>
      </c>
      <c r="F342" s="204" t="s">
        <v>460</v>
      </c>
      <c r="G342" s="191"/>
      <c r="H342" s="191"/>
      <c r="I342" s="194"/>
      <c r="J342" s="205">
        <f>BK342</f>
        <v>0</v>
      </c>
      <c r="K342" s="191"/>
      <c r="L342" s="196"/>
      <c r="M342" s="197"/>
      <c r="N342" s="198"/>
      <c r="O342" s="198"/>
      <c r="P342" s="199">
        <f>SUM(P343:P361)</f>
        <v>0</v>
      </c>
      <c r="Q342" s="198"/>
      <c r="R342" s="199">
        <f>SUM(R343:R361)</f>
        <v>0</v>
      </c>
      <c r="S342" s="198"/>
      <c r="T342" s="200">
        <f>SUM(T343:T361)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01" t="s">
        <v>77</v>
      </c>
      <c r="AT342" s="202" t="s">
        <v>68</v>
      </c>
      <c r="AU342" s="202" t="s">
        <v>77</v>
      </c>
      <c r="AY342" s="201" t="s">
        <v>122</v>
      </c>
      <c r="BK342" s="203">
        <f>SUM(BK343:BK361)</f>
        <v>0</v>
      </c>
    </row>
    <row r="343" s="2" customFormat="1" ht="24.15" customHeight="1">
      <c r="A343" s="40"/>
      <c r="B343" s="41"/>
      <c r="C343" s="206" t="s">
        <v>461</v>
      </c>
      <c r="D343" s="206" t="s">
        <v>125</v>
      </c>
      <c r="E343" s="207" t="s">
        <v>462</v>
      </c>
      <c r="F343" s="208" t="s">
        <v>463</v>
      </c>
      <c r="G343" s="209" t="s">
        <v>239</v>
      </c>
      <c r="H343" s="210">
        <v>495.85899999999998</v>
      </c>
      <c r="I343" s="211"/>
      <c r="J343" s="212">
        <f>ROUND(I343*H343,2)</f>
        <v>0</v>
      </c>
      <c r="K343" s="208" t="s">
        <v>129</v>
      </c>
      <c r="L343" s="46"/>
      <c r="M343" s="213" t="s">
        <v>19</v>
      </c>
      <c r="N343" s="214" t="s">
        <v>40</v>
      </c>
      <c r="O343" s="86"/>
      <c r="P343" s="215">
        <f>O343*H343</f>
        <v>0</v>
      </c>
      <c r="Q343" s="215">
        <v>0</v>
      </c>
      <c r="R343" s="215">
        <f>Q343*H343</f>
        <v>0</v>
      </c>
      <c r="S343" s="215">
        <v>0</v>
      </c>
      <c r="T343" s="216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17" t="s">
        <v>130</v>
      </c>
      <c r="AT343" s="217" t="s">
        <v>125</v>
      </c>
      <c r="AU343" s="217" t="s">
        <v>79</v>
      </c>
      <c r="AY343" s="19" t="s">
        <v>122</v>
      </c>
      <c r="BE343" s="218">
        <f>IF(N343="základní",J343,0)</f>
        <v>0</v>
      </c>
      <c r="BF343" s="218">
        <f>IF(N343="snížená",J343,0)</f>
        <v>0</v>
      </c>
      <c r="BG343" s="218">
        <f>IF(N343="zákl. přenesená",J343,0)</f>
        <v>0</v>
      </c>
      <c r="BH343" s="218">
        <f>IF(N343="sníž. přenesená",J343,0)</f>
        <v>0</v>
      </c>
      <c r="BI343" s="218">
        <f>IF(N343="nulová",J343,0)</f>
        <v>0</v>
      </c>
      <c r="BJ343" s="19" t="s">
        <v>77</v>
      </c>
      <c r="BK343" s="218">
        <f>ROUND(I343*H343,2)</f>
        <v>0</v>
      </c>
      <c r="BL343" s="19" t="s">
        <v>130</v>
      </c>
      <c r="BM343" s="217" t="s">
        <v>464</v>
      </c>
    </row>
    <row r="344" s="2" customFormat="1">
      <c r="A344" s="40"/>
      <c r="B344" s="41"/>
      <c r="C344" s="42"/>
      <c r="D344" s="219" t="s">
        <v>132</v>
      </c>
      <c r="E344" s="42"/>
      <c r="F344" s="220" t="s">
        <v>465</v>
      </c>
      <c r="G344" s="42"/>
      <c r="H344" s="42"/>
      <c r="I344" s="221"/>
      <c r="J344" s="42"/>
      <c r="K344" s="42"/>
      <c r="L344" s="46"/>
      <c r="M344" s="222"/>
      <c r="N344" s="223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9" t="s">
        <v>132</v>
      </c>
      <c r="AU344" s="19" t="s">
        <v>79</v>
      </c>
    </row>
    <row r="345" s="2" customFormat="1" ht="33" customHeight="1">
      <c r="A345" s="40"/>
      <c r="B345" s="41"/>
      <c r="C345" s="206" t="s">
        <v>466</v>
      </c>
      <c r="D345" s="206" t="s">
        <v>125</v>
      </c>
      <c r="E345" s="207" t="s">
        <v>467</v>
      </c>
      <c r="F345" s="208" t="s">
        <v>468</v>
      </c>
      <c r="G345" s="209" t="s">
        <v>239</v>
      </c>
      <c r="H345" s="210">
        <v>495.85899999999998</v>
      </c>
      <c r="I345" s="211"/>
      <c r="J345" s="212">
        <f>ROUND(I345*H345,2)</f>
        <v>0</v>
      </c>
      <c r="K345" s="208" t="s">
        <v>129</v>
      </c>
      <c r="L345" s="46"/>
      <c r="M345" s="213" t="s">
        <v>19</v>
      </c>
      <c r="N345" s="214" t="s">
        <v>40</v>
      </c>
      <c r="O345" s="86"/>
      <c r="P345" s="215">
        <f>O345*H345</f>
        <v>0</v>
      </c>
      <c r="Q345" s="215">
        <v>0</v>
      </c>
      <c r="R345" s="215">
        <f>Q345*H345</f>
        <v>0</v>
      </c>
      <c r="S345" s="215">
        <v>0</v>
      </c>
      <c r="T345" s="216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17" t="s">
        <v>130</v>
      </c>
      <c r="AT345" s="217" t="s">
        <v>125</v>
      </c>
      <c r="AU345" s="217" t="s">
        <v>79</v>
      </c>
      <c r="AY345" s="19" t="s">
        <v>122</v>
      </c>
      <c r="BE345" s="218">
        <f>IF(N345="základní",J345,0)</f>
        <v>0</v>
      </c>
      <c r="BF345" s="218">
        <f>IF(N345="snížená",J345,0)</f>
        <v>0</v>
      </c>
      <c r="BG345" s="218">
        <f>IF(N345="zákl. přenesená",J345,0)</f>
        <v>0</v>
      </c>
      <c r="BH345" s="218">
        <f>IF(N345="sníž. přenesená",J345,0)</f>
        <v>0</v>
      </c>
      <c r="BI345" s="218">
        <f>IF(N345="nulová",J345,0)</f>
        <v>0</v>
      </c>
      <c r="BJ345" s="19" t="s">
        <v>77</v>
      </c>
      <c r="BK345" s="218">
        <f>ROUND(I345*H345,2)</f>
        <v>0</v>
      </c>
      <c r="BL345" s="19" t="s">
        <v>130</v>
      </c>
      <c r="BM345" s="217" t="s">
        <v>469</v>
      </c>
    </row>
    <row r="346" s="2" customFormat="1">
      <c r="A346" s="40"/>
      <c r="B346" s="41"/>
      <c r="C346" s="42"/>
      <c r="D346" s="219" t="s">
        <v>132</v>
      </c>
      <c r="E346" s="42"/>
      <c r="F346" s="220" t="s">
        <v>470</v>
      </c>
      <c r="G346" s="42"/>
      <c r="H346" s="42"/>
      <c r="I346" s="221"/>
      <c r="J346" s="42"/>
      <c r="K346" s="42"/>
      <c r="L346" s="46"/>
      <c r="M346" s="222"/>
      <c r="N346" s="223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132</v>
      </c>
      <c r="AU346" s="19" t="s">
        <v>79</v>
      </c>
    </row>
    <row r="347" s="2" customFormat="1" ht="21.75" customHeight="1">
      <c r="A347" s="40"/>
      <c r="B347" s="41"/>
      <c r="C347" s="206" t="s">
        <v>471</v>
      </c>
      <c r="D347" s="206" t="s">
        <v>125</v>
      </c>
      <c r="E347" s="207" t="s">
        <v>472</v>
      </c>
      <c r="F347" s="208" t="s">
        <v>473</v>
      </c>
      <c r="G347" s="209" t="s">
        <v>239</v>
      </c>
      <c r="H347" s="210">
        <v>89.626000000000005</v>
      </c>
      <c r="I347" s="211"/>
      <c r="J347" s="212">
        <f>ROUND(I347*H347,2)</f>
        <v>0</v>
      </c>
      <c r="K347" s="208" t="s">
        <v>129</v>
      </c>
      <c r="L347" s="46"/>
      <c r="M347" s="213" t="s">
        <v>19</v>
      </c>
      <c r="N347" s="214" t="s">
        <v>40</v>
      </c>
      <c r="O347" s="86"/>
      <c r="P347" s="215">
        <f>O347*H347</f>
        <v>0</v>
      </c>
      <c r="Q347" s="215">
        <v>0</v>
      </c>
      <c r="R347" s="215">
        <f>Q347*H347</f>
        <v>0</v>
      </c>
      <c r="S347" s="215">
        <v>0</v>
      </c>
      <c r="T347" s="216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17" t="s">
        <v>130</v>
      </c>
      <c r="AT347" s="217" t="s">
        <v>125</v>
      </c>
      <c r="AU347" s="217" t="s">
        <v>79</v>
      </c>
      <c r="AY347" s="19" t="s">
        <v>122</v>
      </c>
      <c r="BE347" s="218">
        <f>IF(N347="základní",J347,0)</f>
        <v>0</v>
      </c>
      <c r="BF347" s="218">
        <f>IF(N347="snížená",J347,0)</f>
        <v>0</v>
      </c>
      <c r="BG347" s="218">
        <f>IF(N347="zákl. přenesená",J347,0)</f>
        <v>0</v>
      </c>
      <c r="BH347" s="218">
        <f>IF(N347="sníž. přenesená",J347,0)</f>
        <v>0</v>
      </c>
      <c r="BI347" s="218">
        <f>IF(N347="nulová",J347,0)</f>
        <v>0</v>
      </c>
      <c r="BJ347" s="19" t="s">
        <v>77</v>
      </c>
      <c r="BK347" s="218">
        <f>ROUND(I347*H347,2)</f>
        <v>0</v>
      </c>
      <c r="BL347" s="19" t="s">
        <v>130</v>
      </c>
      <c r="BM347" s="217" t="s">
        <v>474</v>
      </c>
    </row>
    <row r="348" s="2" customFormat="1">
      <c r="A348" s="40"/>
      <c r="B348" s="41"/>
      <c r="C348" s="42"/>
      <c r="D348" s="219" t="s">
        <v>132</v>
      </c>
      <c r="E348" s="42"/>
      <c r="F348" s="220" t="s">
        <v>475</v>
      </c>
      <c r="G348" s="42"/>
      <c r="H348" s="42"/>
      <c r="I348" s="221"/>
      <c r="J348" s="42"/>
      <c r="K348" s="42"/>
      <c r="L348" s="46"/>
      <c r="M348" s="222"/>
      <c r="N348" s="223"/>
      <c r="O348" s="86"/>
      <c r="P348" s="86"/>
      <c r="Q348" s="86"/>
      <c r="R348" s="86"/>
      <c r="S348" s="86"/>
      <c r="T348" s="87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T348" s="19" t="s">
        <v>132</v>
      </c>
      <c r="AU348" s="19" t="s">
        <v>79</v>
      </c>
    </row>
    <row r="349" s="13" customFormat="1">
      <c r="A349" s="13"/>
      <c r="B349" s="224"/>
      <c r="C349" s="225"/>
      <c r="D349" s="226" t="s">
        <v>164</v>
      </c>
      <c r="E349" s="227" t="s">
        <v>19</v>
      </c>
      <c r="F349" s="228" t="s">
        <v>476</v>
      </c>
      <c r="G349" s="225"/>
      <c r="H349" s="229">
        <v>13.404800000000002</v>
      </c>
      <c r="I349" s="230"/>
      <c r="J349" s="225"/>
      <c r="K349" s="225"/>
      <c r="L349" s="231"/>
      <c r="M349" s="232"/>
      <c r="N349" s="233"/>
      <c r="O349" s="233"/>
      <c r="P349" s="233"/>
      <c r="Q349" s="233"/>
      <c r="R349" s="233"/>
      <c r="S349" s="233"/>
      <c r="T349" s="23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5" t="s">
        <v>164</v>
      </c>
      <c r="AU349" s="235" t="s">
        <v>79</v>
      </c>
      <c r="AV349" s="13" t="s">
        <v>79</v>
      </c>
      <c r="AW349" s="13" t="s">
        <v>166</v>
      </c>
      <c r="AX349" s="13" t="s">
        <v>69</v>
      </c>
      <c r="AY349" s="235" t="s">
        <v>122</v>
      </c>
    </row>
    <row r="350" s="13" customFormat="1">
      <c r="A350" s="13"/>
      <c r="B350" s="224"/>
      <c r="C350" s="225"/>
      <c r="D350" s="226" t="s">
        <v>164</v>
      </c>
      <c r="E350" s="227" t="s">
        <v>19</v>
      </c>
      <c r="F350" s="228" t="s">
        <v>477</v>
      </c>
      <c r="G350" s="225"/>
      <c r="H350" s="229">
        <v>18.195</v>
      </c>
      <c r="I350" s="230"/>
      <c r="J350" s="225"/>
      <c r="K350" s="225"/>
      <c r="L350" s="231"/>
      <c r="M350" s="232"/>
      <c r="N350" s="233"/>
      <c r="O350" s="233"/>
      <c r="P350" s="233"/>
      <c r="Q350" s="233"/>
      <c r="R350" s="233"/>
      <c r="S350" s="233"/>
      <c r="T350" s="23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5" t="s">
        <v>164</v>
      </c>
      <c r="AU350" s="235" t="s">
        <v>79</v>
      </c>
      <c r="AV350" s="13" t="s">
        <v>79</v>
      </c>
      <c r="AW350" s="13" t="s">
        <v>166</v>
      </c>
      <c r="AX350" s="13" t="s">
        <v>69</v>
      </c>
      <c r="AY350" s="235" t="s">
        <v>122</v>
      </c>
    </row>
    <row r="351" s="13" customFormat="1">
      <c r="A351" s="13"/>
      <c r="B351" s="224"/>
      <c r="C351" s="225"/>
      <c r="D351" s="226" t="s">
        <v>164</v>
      </c>
      <c r="E351" s="227" t="s">
        <v>19</v>
      </c>
      <c r="F351" s="228" t="s">
        <v>478</v>
      </c>
      <c r="G351" s="225"/>
      <c r="H351" s="229">
        <v>58.026000000000003</v>
      </c>
      <c r="I351" s="230"/>
      <c r="J351" s="225"/>
      <c r="K351" s="225"/>
      <c r="L351" s="231"/>
      <c r="M351" s="232"/>
      <c r="N351" s="233"/>
      <c r="O351" s="233"/>
      <c r="P351" s="233"/>
      <c r="Q351" s="233"/>
      <c r="R351" s="233"/>
      <c r="S351" s="233"/>
      <c r="T351" s="23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5" t="s">
        <v>164</v>
      </c>
      <c r="AU351" s="235" t="s">
        <v>79</v>
      </c>
      <c r="AV351" s="13" t="s">
        <v>79</v>
      </c>
      <c r="AW351" s="13" t="s">
        <v>166</v>
      </c>
      <c r="AX351" s="13" t="s">
        <v>69</v>
      </c>
      <c r="AY351" s="235" t="s">
        <v>122</v>
      </c>
    </row>
    <row r="352" s="14" customFormat="1">
      <c r="A352" s="14"/>
      <c r="B352" s="236"/>
      <c r="C352" s="237"/>
      <c r="D352" s="226" t="s">
        <v>164</v>
      </c>
      <c r="E352" s="238" t="s">
        <v>19</v>
      </c>
      <c r="F352" s="239" t="s">
        <v>191</v>
      </c>
      <c r="G352" s="237"/>
      <c r="H352" s="240">
        <v>89.625799999999998</v>
      </c>
      <c r="I352" s="241"/>
      <c r="J352" s="237"/>
      <c r="K352" s="237"/>
      <c r="L352" s="242"/>
      <c r="M352" s="243"/>
      <c r="N352" s="244"/>
      <c r="O352" s="244"/>
      <c r="P352" s="244"/>
      <c r="Q352" s="244"/>
      <c r="R352" s="244"/>
      <c r="S352" s="244"/>
      <c r="T352" s="245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6" t="s">
        <v>164</v>
      </c>
      <c r="AU352" s="246" t="s">
        <v>79</v>
      </c>
      <c r="AV352" s="14" t="s">
        <v>130</v>
      </c>
      <c r="AW352" s="14" t="s">
        <v>166</v>
      </c>
      <c r="AX352" s="14" t="s">
        <v>77</v>
      </c>
      <c r="AY352" s="246" t="s">
        <v>122</v>
      </c>
    </row>
    <row r="353" s="2" customFormat="1" ht="24.15" customHeight="1">
      <c r="A353" s="40"/>
      <c r="B353" s="41"/>
      <c r="C353" s="206" t="s">
        <v>479</v>
      </c>
      <c r="D353" s="206" t="s">
        <v>125</v>
      </c>
      <c r="E353" s="207" t="s">
        <v>480</v>
      </c>
      <c r="F353" s="208" t="s">
        <v>481</v>
      </c>
      <c r="G353" s="209" t="s">
        <v>239</v>
      </c>
      <c r="H353" s="210">
        <v>806.63199999999995</v>
      </c>
      <c r="I353" s="211"/>
      <c r="J353" s="212">
        <f>ROUND(I353*H353,2)</f>
        <v>0</v>
      </c>
      <c r="K353" s="208" t="s">
        <v>129</v>
      </c>
      <c r="L353" s="46"/>
      <c r="M353" s="213" t="s">
        <v>19</v>
      </c>
      <c r="N353" s="214" t="s">
        <v>40</v>
      </c>
      <c r="O353" s="86"/>
      <c r="P353" s="215">
        <f>O353*H353</f>
        <v>0</v>
      </c>
      <c r="Q353" s="215">
        <v>0</v>
      </c>
      <c r="R353" s="215">
        <f>Q353*H353</f>
        <v>0</v>
      </c>
      <c r="S353" s="215">
        <v>0</v>
      </c>
      <c r="T353" s="216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17" t="s">
        <v>130</v>
      </c>
      <c r="AT353" s="217" t="s">
        <v>125</v>
      </c>
      <c r="AU353" s="217" t="s">
        <v>79</v>
      </c>
      <c r="AY353" s="19" t="s">
        <v>122</v>
      </c>
      <c r="BE353" s="218">
        <f>IF(N353="základní",J353,0)</f>
        <v>0</v>
      </c>
      <c r="BF353" s="218">
        <f>IF(N353="snížená",J353,0)</f>
        <v>0</v>
      </c>
      <c r="BG353" s="218">
        <f>IF(N353="zákl. přenesená",J353,0)</f>
        <v>0</v>
      </c>
      <c r="BH353" s="218">
        <f>IF(N353="sníž. přenesená",J353,0)</f>
        <v>0</v>
      </c>
      <c r="BI353" s="218">
        <f>IF(N353="nulová",J353,0)</f>
        <v>0</v>
      </c>
      <c r="BJ353" s="19" t="s">
        <v>77</v>
      </c>
      <c r="BK353" s="218">
        <f>ROUND(I353*H353,2)</f>
        <v>0</v>
      </c>
      <c r="BL353" s="19" t="s">
        <v>130</v>
      </c>
      <c r="BM353" s="217" t="s">
        <v>482</v>
      </c>
    </row>
    <row r="354" s="2" customFormat="1">
      <c r="A354" s="40"/>
      <c r="B354" s="41"/>
      <c r="C354" s="42"/>
      <c r="D354" s="219" t="s">
        <v>132</v>
      </c>
      <c r="E354" s="42"/>
      <c r="F354" s="220" t="s">
        <v>483</v>
      </c>
      <c r="G354" s="42"/>
      <c r="H354" s="42"/>
      <c r="I354" s="221"/>
      <c r="J354" s="42"/>
      <c r="K354" s="42"/>
      <c r="L354" s="46"/>
      <c r="M354" s="222"/>
      <c r="N354" s="223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132</v>
      </c>
      <c r="AU354" s="19" t="s">
        <v>79</v>
      </c>
    </row>
    <row r="355" s="15" customFormat="1">
      <c r="A355" s="15"/>
      <c r="B355" s="257"/>
      <c r="C355" s="258"/>
      <c r="D355" s="226" t="s">
        <v>164</v>
      </c>
      <c r="E355" s="259" t="s">
        <v>19</v>
      </c>
      <c r="F355" s="260" t="s">
        <v>484</v>
      </c>
      <c r="G355" s="258"/>
      <c r="H355" s="259" t="s">
        <v>19</v>
      </c>
      <c r="I355" s="261"/>
      <c r="J355" s="258"/>
      <c r="K355" s="258"/>
      <c r="L355" s="262"/>
      <c r="M355" s="263"/>
      <c r="N355" s="264"/>
      <c r="O355" s="264"/>
      <c r="P355" s="264"/>
      <c r="Q355" s="264"/>
      <c r="R355" s="264"/>
      <c r="S355" s="264"/>
      <c r="T355" s="26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66" t="s">
        <v>164</v>
      </c>
      <c r="AU355" s="266" t="s">
        <v>79</v>
      </c>
      <c r="AV355" s="15" t="s">
        <v>77</v>
      </c>
      <c r="AW355" s="15" t="s">
        <v>166</v>
      </c>
      <c r="AX355" s="15" t="s">
        <v>69</v>
      </c>
      <c r="AY355" s="266" t="s">
        <v>122</v>
      </c>
    </row>
    <row r="356" s="13" customFormat="1">
      <c r="A356" s="13"/>
      <c r="B356" s="224"/>
      <c r="C356" s="225"/>
      <c r="D356" s="226" t="s">
        <v>164</v>
      </c>
      <c r="E356" s="227" t="s">
        <v>19</v>
      </c>
      <c r="F356" s="228" t="s">
        <v>485</v>
      </c>
      <c r="G356" s="225"/>
      <c r="H356" s="229">
        <v>120.64320000000001</v>
      </c>
      <c r="I356" s="230"/>
      <c r="J356" s="225"/>
      <c r="K356" s="225"/>
      <c r="L356" s="231"/>
      <c r="M356" s="232"/>
      <c r="N356" s="233"/>
      <c r="O356" s="233"/>
      <c r="P356" s="233"/>
      <c r="Q356" s="233"/>
      <c r="R356" s="233"/>
      <c r="S356" s="233"/>
      <c r="T356" s="234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5" t="s">
        <v>164</v>
      </c>
      <c r="AU356" s="235" t="s">
        <v>79</v>
      </c>
      <c r="AV356" s="13" t="s">
        <v>79</v>
      </c>
      <c r="AW356" s="13" t="s">
        <v>166</v>
      </c>
      <c r="AX356" s="13" t="s">
        <v>69</v>
      </c>
      <c r="AY356" s="235" t="s">
        <v>122</v>
      </c>
    </row>
    <row r="357" s="13" customFormat="1">
      <c r="A357" s="13"/>
      <c r="B357" s="224"/>
      <c r="C357" s="225"/>
      <c r="D357" s="226" t="s">
        <v>164</v>
      </c>
      <c r="E357" s="227" t="s">
        <v>19</v>
      </c>
      <c r="F357" s="228" t="s">
        <v>486</v>
      </c>
      <c r="G357" s="225"/>
      <c r="H357" s="229">
        <v>163.755</v>
      </c>
      <c r="I357" s="230"/>
      <c r="J357" s="225"/>
      <c r="K357" s="225"/>
      <c r="L357" s="231"/>
      <c r="M357" s="232"/>
      <c r="N357" s="233"/>
      <c r="O357" s="233"/>
      <c r="P357" s="233"/>
      <c r="Q357" s="233"/>
      <c r="R357" s="233"/>
      <c r="S357" s="233"/>
      <c r="T357" s="234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5" t="s">
        <v>164</v>
      </c>
      <c r="AU357" s="235" t="s">
        <v>79</v>
      </c>
      <c r="AV357" s="13" t="s">
        <v>79</v>
      </c>
      <c r="AW357" s="13" t="s">
        <v>166</v>
      </c>
      <c r="AX357" s="13" t="s">
        <v>69</v>
      </c>
      <c r="AY357" s="235" t="s">
        <v>122</v>
      </c>
    </row>
    <row r="358" s="13" customFormat="1">
      <c r="A358" s="13"/>
      <c r="B358" s="224"/>
      <c r="C358" s="225"/>
      <c r="D358" s="226" t="s">
        <v>164</v>
      </c>
      <c r="E358" s="227" t="s">
        <v>19</v>
      </c>
      <c r="F358" s="228" t="s">
        <v>487</v>
      </c>
      <c r="G358" s="225"/>
      <c r="H358" s="229">
        <v>522.23400000000004</v>
      </c>
      <c r="I358" s="230"/>
      <c r="J358" s="225"/>
      <c r="K358" s="225"/>
      <c r="L358" s="231"/>
      <c r="M358" s="232"/>
      <c r="N358" s="233"/>
      <c r="O358" s="233"/>
      <c r="P358" s="233"/>
      <c r="Q358" s="233"/>
      <c r="R358" s="233"/>
      <c r="S358" s="233"/>
      <c r="T358" s="23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5" t="s">
        <v>164</v>
      </c>
      <c r="AU358" s="235" t="s">
        <v>79</v>
      </c>
      <c r="AV358" s="13" t="s">
        <v>79</v>
      </c>
      <c r="AW358" s="13" t="s">
        <v>166</v>
      </c>
      <c r="AX358" s="13" t="s">
        <v>69</v>
      </c>
      <c r="AY358" s="235" t="s">
        <v>122</v>
      </c>
    </row>
    <row r="359" s="14" customFormat="1">
      <c r="A359" s="14"/>
      <c r="B359" s="236"/>
      <c r="C359" s="237"/>
      <c r="D359" s="226" t="s">
        <v>164</v>
      </c>
      <c r="E359" s="238" t="s">
        <v>19</v>
      </c>
      <c r="F359" s="239" t="s">
        <v>191</v>
      </c>
      <c r="G359" s="237"/>
      <c r="H359" s="240">
        <v>806.63220000000001</v>
      </c>
      <c r="I359" s="241"/>
      <c r="J359" s="237"/>
      <c r="K359" s="237"/>
      <c r="L359" s="242"/>
      <c r="M359" s="243"/>
      <c r="N359" s="244"/>
      <c r="O359" s="244"/>
      <c r="P359" s="244"/>
      <c r="Q359" s="244"/>
      <c r="R359" s="244"/>
      <c r="S359" s="244"/>
      <c r="T359" s="245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6" t="s">
        <v>164</v>
      </c>
      <c r="AU359" s="246" t="s">
        <v>79</v>
      </c>
      <c r="AV359" s="14" t="s">
        <v>130</v>
      </c>
      <c r="AW359" s="14" t="s">
        <v>166</v>
      </c>
      <c r="AX359" s="14" t="s">
        <v>77</v>
      </c>
      <c r="AY359" s="246" t="s">
        <v>122</v>
      </c>
    </row>
    <row r="360" s="2" customFormat="1" ht="24.15" customHeight="1">
      <c r="A360" s="40"/>
      <c r="B360" s="41"/>
      <c r="C360" s="206" t="s">
        <v>488</v>
      </c>
      <c r="D360" s="206" t="s">
        <v>125</v>
      </c>
      <c r="E360" s="207" t="s">
        <v>489</v>
      </c>
      <c r="F360" s="208" t="s">
        <v>490</v>
      </c>
      <c r="G360" s="209" t="s">
        <v>239</v>
      </c>
      <c r="H360" s="210">
        <v>58.026000000000003</v>
      </c>
      <c r="I360" s="211"/>
      <c r="J360" s="212">
        <f>ROUND(I360*H360,2)</f>
        <v>0</v>
      </c>
      <c r="K360" s="208" t="s">
        <v>129</v>
      </c>
      <c r="L360" s="46"/>
      <c r="M360" s="213" t="s">
        <v>19</v>
      </c>
      <c r="N360" s="214" t="s">
        <v>40</v>
      </c>
      <c r="O360" s="86"/>
      <c r="P360" s="215">
        <f>O360*H360</f>
        <v>0</v>
      </c>
      <c r="Q360" s="215">
        <v>0</v>
      </c>
      <c r="R360" s="215">
        <f>Q360*H360</f>
        <v>0</v>
      </c>
      <c r="S360" s="215">
        <v>0</v>
      </c>
      <c r="T360" s="216">
        <f>S360*H360</f>
        <v>0</v>
      </c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R360" s="217" t="s">
        <v>130</v>
      </c>
      <c r="AT360" s="217" t="s">
        <v>125</v>
      </c>
      <c r="AU360" s="217" t="s">
        <v>79</v>
      </c>
      <c r="AY360" s="19" t="s">
        <v>122</v>
      </c>
      <c r="BE360" s="218">
        <f>IF(N360="základní",J360,0)</f>
        <v>0</v>
      </c>
      <c r="BF360" s="218">
        <f>IF(N360="snížená",J360,0)</f>
        <v>0</v>
      </c>
      <c r="BG360" s="218">
        <f>IF(N360="zákl. přenesená",J360,0)</f>
        <v>0</v>
      </c>
      <c r="BH360" s="218">
        <f>IF(N360="sníž. přenesená",J360,0)</f>
        <v>0</v>
      </c>
      <c r="BI360" s="218">
        <f>IF(N360="nulová",J360,0)</f>
        <v>0</v>
      </c>
      <c r="BJ360" s="19" t="s">
        <v>77</v>
      </c>
      <c r="BK360" s="218">
        <f>ROUND(I360*H360,2)</f>
        <v>0</v>
      </c>
      <c r="BL360" s="19" t="s">
        <v>130</v>
      </c>
      <c r="BM360" s="217" t="s">
        <v>491</v>
      </c>
    </row>
    <row r="361" s="2" customFormat="1">
      <c r="A361" s="40"/>
      <c r="B361" s="41"/>
      <c r="C361" s="42"/>
      <c r="D361" s="219" t="s">
        <v>132</v>
      </c>
      <c r="E361" s="42"/>
      <c r="F361" s="220" t="s">
        <v>492</v>
      </c>
      <c r="G361" s="42"/>
      <c r="H361" s="42"/>
      <c r="I361" s="221"/>
      <c r="J361" s="42"/>
      <c r="K361" s="42"/>
      <c r="L361" s="46"/>
      <c r="M361" s="222"/>
      <c r="N361" s="223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132</v>
      </c>
      <c r="AU361" s="19" t="s">
        <v>79</v>
      </c>
    </row>
    <row r="362" s="12" customFormat="1" ht="22.8" customHeight="1">
      <c r="A362" s="12"/>
      <c r="B362" s="190"/>
      <c r="C362" s="191"/>
      <c r="D362" s="192" t="s">
        <v>68</v>
      </c>
      <c r="E362" s="204" t="s">
        <v>493</v>
      </c>
      <c r="F362" s="204" t="s">
        <v>494</v>
      </c>
      <c r="G362" s="191"/>
      <c r="H362" s="191"/>
      <c r="I362" s="194"/>
      <c r="J362" s="205">
        <f>BK362</f>
        <v>0</v>
      </c>
      <c r="K362" s="191"/>
      <c r="L362" s="196"/>
      <c r="M362" s="197"/>
      <c r="N362" s="198"/>
      <c r="O362" s="198"/>
      <c r="P362" s="199">
        <f>SUM(P363:P366)</f>
        <v>0</v>
      </c>
      <c r="Q362" s="198"/>
      <c r="R362" s="199">
        <f>SUM(R363:R366)</f>
        <v>0</v>
      </c>
      <c r="S362" s="198"/>
      <c r="T362" s="200">
        <f>SUM(T363:T366)</f>
        <v>0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01" t="s">
        <v>77</v>
      </c>
      <c r="AT362" s="202" t="s">
        <v>68</v>
      </c>
      <c r="AU362" s="202" t="s">
        <v>77</v>
      </c>
      <c r="AY362" s="201" t="s">
        <v>122</v>
      </c>
      <c r="BK362" s="203">
        <f>SUM(BK363:BK366)</f>
        <v>0</v>
      </c>
    </row>
    <row r="363" s="2" customFormat="1" ht="24.15" customHeight="1">
      <c r="A363" s="40"/>
      <c r="B363" s="41"/>
      <c r="C363" s="206" t="s">
        <v>495</v>
      </c>
      <c r="D363" s="206" t="s">
        <v>125</v>
      </c>
      <c r="E363" s="207" t="s">
        <v>496</v>
      </c>
      <c r="F363" s="208" t="s">
        <v>497</v>
      </c>
      <c r="G363" s="209" t="s">
        <v>239</v>
      </c>
      <c r="H363" s="210">
        <v>668.52300000000002</v>
      </c>
      <c r="I363" s="211"/>
      <c r="J363" s="212">
        <f>ROUND(I363*H363,2)</f>
        <v>0</v>
      </c>
      <c r="K363" s="208" t="s">
        <v>129</v>
      </c>
      <c r="L363" s="46"/>
      <c r="M363" s="213" t="s">
        <v>19</v>
      </c>
      <c r="N363" s="214" t="s">
        <v>40</v>
      </c>
      <c r="O363" s="86"/>
      <c r="P363" s="215">
        <f>O363*H363</f>
        <v>0</v>
      </c>
      <c r="Q363" s="215">
        <v>0</v>
      </c>
      <c r="R363" s="215">
        <f>Q363*H363</f>
        <v>0</v>
      </c>
      <c r="S363" s="215">
        <v>0</v>
      </c>
      <c r="T363" s="216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17" t="s">
        <v>130</v>
      </c>
      <c r="AT363" s="217" t="s">
        <v>125</v>
      </c>
      <c r="AU363" s="217" t="s">
        <v>79</v>
      </c>
      <c r="AY363" s="19" t="s">
        <v>122</v>
      </c>
      <c r="BE363" s="218">
        <f>IF(N363="základní",J363,0)</f>
        <v>0</v>
      </c>
      <c r="BF363" s="218">
        <f>IF(N363="snížená",J363,0)</f>
        <v>0</v>
      </c>
      <c r="BG363" s="218">
        <f>IF(N363="zákl. přenesená",J363,0)</f>
        <v>0</v>
      </c>
      <c r="BH363" s="218">
        <f>IF(N363="sníž. přenesená",J363,0)</f>
        <v>0</v>
      </c>
      <c r="BI363" s="218">
        <f>IF(N363="nulová",J363,0)</f>
        <v>0</v>
      </c>
      <c r="BJ363" s="19" t="s">
        <v>77</v>
      </c>
      <c r="BK363" s="218">
        <f>ROUND(I363*H363,2)</f>
        <v>0</v>
      </c>
      <c r="BL363" s="19" t="s">
        <v>130</v>
      </c>
      <c r="BM363" s="217" t="s">
        <v>498</v>
      </c>
    </row>
    <row r="364" s="2" customFormat="1">
      <c r="A364" s="40"/>
      <c r="B364" s="41"/>
      <c r="C364" s="42"/>
      <c r="D364" s="219" t="s">
        <v>132</v>
      </c>
      <c r="E364" s="42"/>
      <c r="F364" s="220" t="s">
        <v>499</v>
      </c>
      <c r="G364" s="42"/>
      <c r="H364" s="42"/>
      <c r="I364" s="221"/>
      <c r="J364" s="42"/>
      <c r="K364" s="42"/>
      <c r="L364" s="46"/>
      <c r="M364" s="222"/>
      <c r="N364" s="223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132</v>
      </c>
      <c r="AU364" s="19" t="s">
        <v>79</v>
      </c>
    </row>
    <row r="365" s="2" customFormat="1" ht="33" customHeight="1">
      <c r="A365" s="40"/>
      <c r="B365" s="41"/>
      <c r="C365" s="206" t="s">
        <v>500</v>
      </c>
      <c r="D365" s="206" t="s">
        <v>125</v>
      </c>
      <c r="E365" s="207" t="s">
        <v>501</v>
      </c>
      <c r="F365" s="208" t="s">
        <v>502</v>
      </c>
      <c r="G365" s="209" t="s">
        <v>239</v>
      </c>
      <c r="H365" s="210">
        <v>668.52300000000002</v>
      </c>
      <c r="I365" s="211"/>
      <c r="J365" s="212">
        <f>ROUND(I365*H365,2)</f>
        <v>0</v>
      </c>
      <c r="K365" s="208" t="s">
        <v>129</v>
      </c>
      <c r="L365" s="46"/>
      <c r="M365" s="213" t="s">
        <v>19</v>
      </c>
      <c r="N365" s="214" t="s">
        <v>40</v>
      </c>
      <c r="O365" s="86"/>
      <c r="P365" s="215">
        <f>O365*H365</f>
        <v>0</v>
      </c>
      <c r="Q365" s="215">
        <v>0</v>
      </c>
      <c r="R365" s="215">
        <f>Q365*H365</f>
        <v>0</v>
      </c>
      <c r="S365" s="215">
        <v>0</v>
      </c>
      <c r="T365" s="216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17" t="s">
        <v>130</v>
      </c>
      <c r="AT365" s="217" t="s">
        <v>125</v>
      </c>
      <c r="AU365" s="217" t="s">
        <v>79</v>
      </c>
      <c r="AY365" s="19" t="s">
        <v>122</v>
      </c>
      <c r="BE365" s="218">
        <f>IF(N365="základní",J365,0)</f>
        <v>0</v>
      </c>
      <c r="BF365" s="218">
        <f>IF(N365="snížená",J365,0)</f>
        <v>0</v>
      </c>
      <c r="BG365" s="218">
        <f>IF(N365="zákl. přenesená",J365,0)</f>
        <v>0</v>
      </c>
      <c r="BH365" s="218">
        <f>IF(N365="sníž. přenesená",J365,0)</f>
        <v>0</v>
      </c>
      <c r="BI365" s="218">
        <f>IF(N365="nulová",J365,0)</f>
        <v>0</v>
      </c>
      <c r="BJ365" s="19" t="s">
        <v>77</v>
      </c>
      <c r="BK365" s="218">
        <f>ROUND(I365*H365,2)</f>
        <v>0</v>
      </c>
      <c r="BL365" s="19" t="s">
        <v>130</v>
      </c>
      <c r="BM365" s="217" t="s">
        <v>503</v>
      </c>
    </row>
    <row r="366" s="2" customFormat="1">
      <c r="A366" s="40"/>
      <c r="B366" s="41"/>
      <c r="C366" s="42"/>
      <c r="D366" s="219" t="s">
        <v>132</v>
      </c>
      <c r="E366" s="42"/>
      <c r="F366" s="220" t="s">
        <v>504</v>
      </c>
      <c r="G366" s="42"/>
      <c r="H366" s="42"/>
      <c r="I366" s="221"/>
      <c r="J366" s="42"/>
      <c r="K366" s="42"/>
      <c r="L366" s="46"/>
      <c r="M366" s="222"/>
      <c r="N366" s="223"/>
      <c r="O366" s="86"/>
      <c r="P366" s="86"/>
      <c r="Q366" s="86"/>
      <c r="R366" s="86"/>
      <c r="S366" s="86"/>
      <c r="T366" s="87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T366" s="19" t="s">
        <v>132</v>
      </c>
      <c r="AU366" s="19" t="s">
        <v>79</v>
      </c>
    </row>
    <row r="367" s="12" customFormat="1" ht="25.92" customHeight="1">
      <c r="A367" s="12"/>
      <c r="B367" s="190"/>
      <c r="C367" s="191"/>
      <c r="D367" s="192" t="s">
        <v>68</v>
      </c>
      <c r="E367" s="193" t="s">
        <v>505</v>
      </c>
      <c r="F367" s="193" t="s">
        <v>506</v>
      </c>
      <c r="G367" s="191"/>
      <c r="H367" s="191"/>
      <c r="I367" s="194"/>
      <c r="J367" s="195">
        <f>BK367</f>
        <v>0</v>
      </c>
      <c r="K367" s="191"/>
      <c r="L367" s="196"/>
      <c r="M367" s="197"/>
      <c r="N367" s="198"/>
      <c r="O367" s="198"/>
      <c r="P367" s="199">
        <f>P368+P385</f>
        <v>0</v>
      </c>
      <c r="Q367" s="198"/>
      <c r="R367" s="199">
        <f>R368+R385</f>
        <v>0.38758827000000001</v>
      </c>
      <c r="S367" s="198"/>
      <c r="T367" s="200">
        <f>T368+T385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01" t="s">
        <v>79</v>
      </c>
      <c r="AT367" s="202" t="s">
        <v>68</v>
      </c>
      <c r="AU367" s="202" t="s">
        <v>69</v>
      </c>
      <c r="AY367" s="201" t="s">
        <v>122</v>
      </c>
      <c r="BK367" s="203">
        <f>BK368+BK385</f>
        <v>0</v>
      </c>
    </row>
    <row r="368" s="12" customFormat="1" ht="22.8" customHeight="1">
      <c r="A368" s="12"/>
      <c r="B368" s="190"/>
      <c r="C368" s="191"/>
      <c r="D368" s="192" t="s">
        <v>68</v>
      </c>
      <c r="E368" s="204" t="s">
        <v>507</v>
      </c>
      <c r="F368" s="204" t="s">
        <v>508</v>
      </c>
      <c r="G368" s="191"/>
      <c r="H368" s="191"/>
      <c r="I368" s="194"/>
      <c r="J368" s="205">
        <f>BK368</f>
        <v>0</v>
      </c>
      <c r="K368" s="191"/>
      <c r="L368" s="196"/>
      <c r="M368" s="197"/>
      <c r="N368" s="198"/>
      <c r="O368" s="198"/>
      <c r="P368" s="199">
        <f>SUM(P369:P384)</f>
        <v>0</v>
      </c>
      <c r="Q368" s="198"/>
      <c r="R368" s="199">
        <f>SUM(R369:R384)</f>
        <v>0.227549</v>
      </c>
      <c r="S368" s="198"/>
      <c r="T368" s="200">
        <f>SUM(T369:T384)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201" t="s">
        <v>79</v>
      </c>
      <c r="AT368" s="202" t="s">
        <v>68</v>
      </c>
      <c r="AU368" s="202" t="s">
        <v>77</v>
      </c>
      <c r="AY368" s="201" t="s">
        <v>122</v>
      </c>
      <c r="BK368" s="203">
        <f>SUM(BK369:BK384)</f>
        <v>0</v>
      </c>
    </row>
    <row r="369" s="2" customFormat="1" ht="24.15" customHeight="1">
      <c r="A369" s="40"/>
      <c r="B369" s="41"/>
      <c r="C369" s="206" t="s">
        <v>509</v>
      </c>
      <c r="D369" s="206" t="s">
        <v>125</v>
      </c>
      <c r="E369" s="207" t="s">
        <v>510</v>
      </c>
      <c r="F369" s="208" t="s">
        <v>511</v>
      </c>
      <c r="G369" s="209" t="s">
        <v>161</v>
      </c>
      <c r="H369" s="210">
        <v>32.990000000000002</v>
      </c>
      <c r="I369" s="211"/>
      <c r="J369" s="212">
        <f>ROUND(I369*H369,2)</f>
        <v>0</v>
      </c>
      <c r="K369" s="208" t="s">
        <v>129</v>
      </c>
      <c r="L369" s="46"/>
      <c r="M369" s="213" t="s">
        <v>19</v>
      </c>
      <c r="N369" s="214" t="s">
        <v>40</v>
      </c>
      <c r="O369" s="86"/>
      <c r="P369" s="215">
        <f>O369*H369</f>
        <v>0</v>
      </c>
      <c r="Q369" s="215">
        <v>0.0035000000000000001</v>
      </c>
      <c r="R369" s="215">
        <f>Q369*H369</f>
        <v>0.11546500000000001</v>
      </c>
      <c r="S369" s="215">
        <v>0</v>
      </c>
      <c r="T369" s="216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17" t="s">
        <v>436</v>
      </c>
      <c r="AT369" s="217" t="s">
        <v>125</v>
      </c>
      <c r="AU369" s="217" t="s">
        <v>79</v>
      </c>
      <c r="AY369" s="19" t="s">
        <v>122</v>
      </c>
      <c r="BE369" s="218">
        <f>IF(N369="základní",J369,0)</f>
        <v>0</v>
      </c>
      <c r="BF369" s="218">
        <f>IF(N369="snížená",J369,0)</f>
        <v>0</v>
      </c>
      <c r="BG369" s="218">
        <f>IF(N369="zákl. přenesená",J369,0)</f>
        <v>0</v>
      </c>
      <c r="BH369" s="218">
        <f>IF(N369="sníž. přenesená",J369,0)</f>
        <v>0</v>
      </c>
      <c r="BI369" s="218">
        <f>IF(N369="nulová",J369,0)</f>
        <v>0</v>
      </c>
      <c r="BJ369" s="19" t="s">
        <v>77</v>
      </c>
      <c r="BK369" s="218">
        <f>ROUND(I369*H369,2)</f>
        <v>0</v>
      </c>
      <c r="BL369" s="19" t="s">
        <v>436</v>
      </c>
      <c r="BM369" s="217" t="s">
        <v>512</v>
      </c>
    </row>
    <row r="370" s="2" customFormat="1">
      <c r="A370" s="40"/>
      <c r="B370" s="41"/>
      <c r="C370" s="42"/>
      <c r="D370" s="219" t="s">
        <v>132</v>
      </c>
      <c r="E370" s="42"/>
      <c r="F370" s="220" t="s">
        <v>513</v>
      </c>
      <c r="G370" s="42"/>
      <c r="H370" s="42"/>
      <c r="I370" s="221"/>
      <c r="J370" s="42"/>
      <c r="K370" s="42"/>
      <c r="L370" s="46"/>
      <c r="M370" s="222"/>
      <c r="N370" s="223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132</v>
      </c>
      <c r="AU370" s="19" t="s">
        <v>79</v>
      </c>
    </row>
    <row r="371" s="13" customFormat="1">
      <c r="A371" s="13"/>
      <c r="B371" s="224"/>
      <c r="C371" s="225"/>
      <c r="D371" s="226" t="s">
        <v>164</v>
      </c>
      <c r="E371" s="227" t="s">
        <v>19</v>
      </c>
      <c r="F371" s="228" t="s">
        <v>514</v>
      </c>
      <c r="G371" s="225"/>
      <c r="H371" s="229">
        <v>6.8174999999999999</v>
      </c>
      <c r="I371" s="230"/>
      <c r="J371" s="225"/>
      <c r="K371" s="225"/>
      <c r="L371" s="231"/>
      <c r="M371" s="232"/>
      <c r="N371" s="233"/>
      <c r="O371" s="233"/>
      <c r="P371" s="233"/>
      <c r="Q371" s="233"/>
      <c r="R371" s="233"/>
      <c r="S371" s="233"/>
      <c r="T371" s="23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5" t="s">
        <v>164</v>
      </c>
      <c r="AU371" s="235" t="s">
        <v>79</v>
      </c>
      <c r="AV371" s="13" t="s">
        <v>79</v>
      </c>
      <c r="AW371" s="13" t="s">
        <v>166</v>
      </c>
      <c r="AX371" s="13" t="s">
        <v>69</v>
      </c>
      <c r="AY371" s="235" t="s">
        <v>122</v>
      </c>
    </row>
    <row r="372" s="13" customFormat="1">
      <c r="A372" s="13"/>
      <c r="B372" s="224"/>
      <c r="C372" s="225"/>
      <c r="D372" s="226" t="s">
        <v>164</v>
      </c>
      <c r="E372" s="227" t="s">
        <v>19</v>
      </c>
      <c r="F372" s="228" t="s">
        <v>515</v>
      </c>
      <c r="G372" s="225"/>
      <c r="H372" s="229">
        <v>2.7690000000000001</v>
      </c>
      <c r="I372" s="230"/>
      <c r="J372" s="225"/>
      <c r="K372" s="225"/>
      <c r="L372" s="231"/>
      <c r="M372" s="232"/>
      <c r="N372" s="233"/>
      <c r="O372" s="233"/>
      <c r="P372" s="233"/>
      <c r="Q372" s="233"/>
      <c r="R372" s="233"/>
      <c r="S372" s="233"/>
      <c r="T372" s="234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5" t="s">
        <v>164</v>
      </c>
      <c r="AU372" s="235" t="s">
        <v>79</v>
      </c>
      <c r="AV372" s="13" t="s">
        <v>79</v>
      </c>
      <c r="AW372" s="13" t="s">
        <v>166</v>
      </c>
      <c r="AX372" s="13" t="s">
        <v>69</v>
      </c>
      <c r="AY372" s="235" t="s">
        <v>122</v>
      </c>
    </row>
    <row r="373" s="13" customFormat="1">
      <c r="A373" s="13"/>
      <c r="B373" s="224"/>
      <c r="C373" s="225"/>
      <c r="D373" s="226" t="s">
        <v>164</v>
      </c>
      <c r="E373" s="227" t="s">
        <v>19</v>
      </c>
      <c r="F373" s="228" t="s">
        <v>516</v>
      </c>
      <c r="G373" s="225"/>
      <c r="H373" s="229">
        <v>4.0800000000000001</v>
      </c>
      <c r="I373" s="230"/>
      <c r="J373" s="225"/>
      <c r="K373" s="225"/>
      <c r="L373" s="231"/>
      <c r="M373" s="232"/>
      <c r="N373" s="233"/>
      <c r="O373" s="233"/>
      <c r="P373" s="233"/>
      <c r="Q373" s="233"/>
      <c r="R373" s="233"/>
      <c r="S373" s="233"/>
      <c r="T373" s="234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5" t="s">
        <v>164</v>
      </c>
      <c r="AU373" s="235" t="s">
        <v>79</v>
      </c>
      <c r="AV373" s="13" t="s">
        <v>79</v>
      </c>
      <c r="AW373" s="13" t="s">
        <v>166</v>
      </c>
      <c r="AX373" s="13" t="s">
        <v>69</v>
      </c>
      <c r="AY373" s="235" t="s">
        <v>122</v>
      </c>
    </row>
    <row r="374" s="13" customFormat="1">
      <c r="A374" s="13"/>
      <c r="B374" s="224"/>
      <c r="C374" s="225"/>
      <c r="D374" s="226" t="s">
        <v>164</v>
      </c>
      <c r="E374" s="227" t="s">
        <v>19</v>
      </c>
      <c r="F374" s="228" t="s">
        <v>517</v>
      </c>
      <c r="G374" s="225"/>
      <c r="H374" s="229">
        <v>3.5250000000000004</v>
      </c>
      <c r="I374" s="230"/>
      <c r="J374" s="225"/>
      <c r="K374" s="225"/>
      <c r="L374" s="231"/>
      <c r="M374" s="232"/>
      <c r="N374" s="233"/>
      <c r="O374" s="233"/>
      <c r="P374" s="233"/>
      <c r="Q374" s="233"/>
      <c r="R374" s="233"/>
      <c r="S374" s="233"/>
      <c r="T374" s="23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5" t="s">
        <v>164</v>
      </c>
      <c r="AU374" s="235" t="s">
        <v>79</v>
      </c>
      <c r="AV374" s="13" t="s">
        <v>79</v>
      </c>
      <c r="AW374" s="13" t="s">
        <v>166</v>
      </c>
      <c r="AX374" s="13" t="s">
        <v>69</v>
      </c>
      <c r="AY374" s="235" t="s">
        <v>122</v>
      </c>
    </row>
    <row r="375" s="13" customFormat="1">
      <c r="A375" s="13"/>
      <c r="B375" s="224"/>
      <c r="C375" s="225"/>
      <c r="D375" s="226" t="s">
        <v>164</v>
      </c>
      <c r="E375" s="227" t="s">
        <v>19</v>
      </c>
      <c r="F375" s="228" t="s">
        <v>518</v>
      </c>
      <c r="G375" s="225"/>
      <c r="H375" s="229">
        <v>3.5250000000000004</v>
      </c>
      <c r="I375" s="230"/>
      <c r="J375" s="225"/>
      <c r="K375" s="225"/>
      <c r="L375" s="231"/>
      <c r="M375" s="232"/>
      <c r="N375" s="233"/>
      <c r="O375" s="233"/>
      <c r="P375" s="233"/>
      <c r="Q375" s="233"/>
      <c r="R375" s="233"/>
      <c r="S375" s="233"/>
      <c r="T375" s="23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5" t="s">
        <v>164</v>
      </c>
      <c r="AU375" s="235" t="s">
        <v>79</v>
      </c>
      <c r="AV375" s="13" t="s">
        <v>79</v>
      </c>
      <c r="AW375" s="13" t="s">
        <v>166</v>
      </c>
      <c r="AX375" s="13" t="s">
        <v>69</v>
      </c>
      <c r="AY375" s="235" t="s">
        <v>122</v>
      </c>
    </row>
    <row r="376" s="13" customFormat="1">
      <c r="A376" s="13"/>
      <c r="B376" s="224"/>
      <c r="C376" s="225"/>
      <c r="D376" s="226" t="s">
        <v>164</v>
      </c>
      <c r="E376" s="227" t="s">
        <v>19</v>
      </c>
      <c r="F376" s="228" t="s">
        <v>519</v>
      </c>
      <c r="G376" s="225"/>
      <c r="H376" s="229">
        <v>3.5549999999999997</v>
      </c>
      <c r="I376" s="230"/>
      <c r="J376" s="225"/>
      <c r="K376" s="225"/>
      <c r="L376" s="231"/>
      <c r="M376" s="232"/>
      <c r="N376" s="233"/>
      <c r="O376" s="233"/>
      <c r="P376" s="233"/>
      <c r="Q376" s="233"/>
      <c r="R376" s="233"/>
      <c r="S376" s="233"/>
      <c r="T376" s="23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5" t="s">
        <v>164</v>
      </c>
      <c r="AU376" s="235" t="s">
        <v>79</v>
      </c>
      <c r="AV376" s="13" t="s">
        <v>79</v>
      </c>
      <c r="AW376" s="13" t="s">
        <v>166</v>
      </c>
      <c r="AX376" s="13" t="s">
        <v>69</v>
      </c>
      <c r="AY376" s="235" t="s">
        <v>122</v>
      </c>
    </row>
    <row r="377" s="13" customFormat="1">
      <c r="A377" s="13"/>
      <c r="B377" s="224"/>
      <c r="C377" s="225"/>
      <c r="D377" s="226" t="s">
        <v>164</v>
      </c>
      <c r="E377" s="227" t="s">
        <v>19</v>
      </c>
      <c r="F377" s="228" t="s">
        <v>520</v>
      </c>
      <c r="G377" s="225"/>
      <c r="H377" s="229">
        <v>3.2069999999999999</v>
      </c>
      <c r="I377" s="230"/>
      <c r="J377" s="225"/>
      <c r="K377" s="225"/>
      <c r="L377" s="231"/>
      <c r="M377" s="232"/>
      <c r="N377" s="233"/>
      <c r="O377" s="233"/>
      <c r="P377" s="233"/>
      <c r="Q377" s="233"/>
      <c r="R377" s="233"/>
      <c r="S377" s="233"/>
      <c r="T377" s="23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5" t="s">
        <v>164</v>
      </c>
      <c r="AU377" s="235" t="s">
        <v>79</v>
      </c>
      <c r="AV377" s="13" t="s">
        <v>79</v>
      </c>
      <c r="AW377" s="13" t="s">
        <v>166</v>
      </c>
      <c r="AX377" s="13" t="s">
        <v>69</v>
      </c>
      <c r="AY377" s="235" t="s">
        <v>122</v>
      </c>
    </row>
    <row r="378" s="13" customFormat="1">
      <c r="A378" s="13"/>
      <c r="B378" s="224"/>
      <c r="C378" s="225"/>
      <c r="D378" s="226" t="s">
        <v>164</v>
      </c>
      <c r="E378" s="227" t="s">
        <v>19</v>
      </c>
      <c r="F378" s="228" t="s">
        <v>521</v>
      </c>
      <c r="G378" s="225"/>
      <c r="H378" s="229">
        <v>2.7974999999999999</v>
      </c>
      <c r="I378" s="230"/>
      <c r="J378" s="225"/>
      <c r="K378" s="225"/>
      <c r="L378" s="231"/>
      <c r="M378" s="232"/>
      <c r="N378" s="233"/>
      <c r="O378" s="233"/>
      <c r="P378" s="233"/>
      <c r="Q378" s="233"/>
      <c r="R378" s="233"/>
      <c r="S378" s="233"/>
      <c r="T378" s="234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5" t="s">
        <v>164</v>
      </c>
      <c r="AU378" s="235" t="s">
        <v>79</v>
      </c>
      <c r="AV378" s="13" t="s">
        <v>79</v>
      </c>
      <c r="AW378" s="13" t="s">
        <v>166</v>
      </c>
      <c r="AX378" s="13" t="s">
        <v>69</v>
      </c>
      <c r="AY378" s="235" t="s">
        <v>122</v>
      </c>
    </row>
    <row r="379" s="13" customFormat="1">
      <c r="A379" s="13"/>
      <c r="B379" s="224"/>
      <c r="C379" s="225"/>
      <c r="D379" s="226" t="s">
        <v>164</v>
      </c>
      <c r="E379" s="227" t="s">
        <v>19</v>
      </c>
      <c r="F379" s="228" t="s">
        <v>522</v>
      </c>
      <c r="G379" s="225"/>
      <c r="H379" s="229">
        <v>1.6559999999999997</v>
      </c>
      <c r="I379" s="230"/>
      <c r="J379" s="225"/>
      <c r="K379" s="225"/>
      <c r="L379" s="231"/>
      <c r="M379" s="232"/>
      <c r="N379" s="233"/>
      <c r="O379" s="233"/>
      <c r="P379" s="233"/>
      <c r="Q379" s="233"/>
      <c r="R379" s="233"/>
      <c r="S379" s="233"/>
      <c r="T379" s="23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5" t="s">
        <v>164</v>
      </c>
      <c r="AU379" s="235" t="s">
        <v>79</v>
      </c>
      <c r="AV379" s="13" t="s">
        <v>79</v>
      </c>
      <c r="AW379" s="13" t="s">
        <v>166</v>
      </c>
      <c r="AX379" s="13" t="s">
        <v>69</v>
      </c>
      <c r="AY379" s="235" t="s">
        <v>122</v>
      </c>
    </row>
    <row r="380" s="13" customFormat="1">
      <c r="A380" s="13"/>
      <c r="B380" s="224"/>
      <c r="C380" s="225"/>
      <c r="D380" s="226" t="s">
        <v>164</v>
      </c>
      <c r="E380" s="227" t="s">
        <v>19</v>
      </c>
      <c r="F380" s="228" t="s">
        <v>523</v>
      </c>
      <c r="G380" s="225"/>
      <c r="H380" s="229">
        <v>1.0574999999999999</v>
      </c>
      <c r="I380" s="230"/>
      <c r="J380" s="225"/>
      <c r="K380" s="225"/>
      <c r="L380" s="231"/>
      <c r="M380" s="232"/>
      <c r="N380" s="233"/>
      <c r="O380" s="233"/>
      <c r="P380" s="233"/>
      <c r="Q380" s="233"/>
      <c r="R380" s="233"/>
      <c r="S380" s="233"/>
      <c r="T380" s="234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5" t="s">
        <v>164</v>
      </c>
      <c r="AU380" s="235" t="s">
        <v>79</v>
      </c>
      <c r="AV380" s="13" t="s">
        <v>79</v>
      </c>
      <c r="AW380" s="13" t="s">
        <v>166</v>
      </c>
      <c r="AX380" s="13" t="s">
        <v>69</v>
      </c>
      <c r="AY380" s="235" t="s">
        <v>122</v>
      </c>
    </row>
    <row r="381" s="14" customFormat="1">
      <c r="A381" s="14"/>
      <c r="B381" s="236"/>
      <c r="C381" s="237"/>
      <c r="D381" s="226" t="s">
        <v>164</v>
      </c>
      <c r="E381" s="238" t="s">
        <v>19</v>
      </c>
      <c r="F381" s="239" t="s">
        <v>191</v>
      </c>
      <c r="G381" s="237"/>
      <c r="H381" s="240">
        <v>32.9895</v>
      </c>
      <c r="I381" s="241"/>
      <c r="J381" s="237"/>
      <c r="K381" s="237"/>
      <c r="L381" s="242"/>
      <c r="M381" s="243"/>
      <c r="N381" s="244"/>
      <c r="O381" s="244"/>
      <c r="P381" s="244"/>
      <c r="Q381" s="244"/>
      <c r="R381" s="244"/>
      <c r="S381" s="244"/>
      <c r="T381" s="245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6" t="s">
        <v>164</v>
      </c>
      <c r="AU381" s="246" t="s">
        <v>79</v>
      </c>
      <c r="AV381" s="14" t="s">
        <v>130</v>
      </c>
      <c r="AW381" s="14" t="s">
        <v>166</v>
      </c>
      <c r="AX381" s="14" t="s">
        <v>77</v>
      </c>
      <c r="AY381" s="246" t="s">
        <v>122</v>
      </c>
    </row>
    <row r="382" s="2" customFormat="1" ht="24.15" customHeight="1">
      <c r="A382" s="40"/>
      <c r="B382" s="41"/>
      <c r="C382" s="206" t="s">
        <v>524</v>
      </c>
      <c r="D382" s="206" t="s">
        <v>125</v>
      </c>
      <c r="E382" s="207" t="s">
        <v>525</v>
      </c>
      <c r="F382" s="208" t="s">
        <v>526</v>
      </c>
      <c r="G382" s="209" t="s">
        <v>161</v>
      </c>
      <c r="H382" s="210">
        <v>32.024000000000001</v>
      </c>
      <c r="I382" s="211"/>
      <c r="J382" s="212">
        <f>ROUND(I382*H382,2)</f>
        <v>0</v>
      </c>
      <c r="K382" s="208" t="s">
        <v>129</v>
      </c>
      <c r="L382" s="46"/>
      <c r="M382" s="213" t="s">
        <v>19</v>
      </c>
      <c r="N382" s="214" t="s">
        <v>40</v>
      </c>
      <c r="O382" s="86"/>
      <c r="P382" s="215">
        <f>O382*H382</f>
        <v>0</v>
      </c>
      <c r="Q382" s="215">
        <v>0.0035000000000000001</v>
      </c>
      <c r="R382" s="215">
        <f>Q382*H382</f>
        <v>0.112084</v>
      </c>
      <c r="S382" s="215">
        <v>0</v>
      </c>
      <c r="T382" s="216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17" t="s">
        <v>436</v>
      </c>
      <c r="AT382" s="217" t="s">
        <v>125</v>
      </c>
      <c r="AU382" s="217" t="s">
        <v>79</v>
      </c>
      <c r="AY382" s="19" t="s">
        <v>122</v>
      </c>
      <c r="BE382" s="218">
        <f>IF(N382="základní",J382,0)</f>
        <v>0</v>
      </c>
      <c r="BF382" s="218">
        <f>IF(N382="snížená",J382,0)</f>
        <v>0</v>
      </c>
      <c r="BG382" s="218">
        <f>IF(N382="zákl. přenesená",J382,0)</f>
        <v>0</v>
      </c>
      <c r="BH382" s="218">
        <f>IF(N382="sníž. přenesená",J382,0)</f>
        <v>0</v>
      </c>
      <c r="BI382" s="218">
        <f>IF(N382="nulová",J382,0)</f>
        <v>0</v>
      </c>
      <c r="BJ382" s="19" t="s">
        <v>77</v>
      </c>
      <c r="BK382" s="218">
        <f>ROUND(I382*H382,2)</f>
        <v>0</v>
      </c>
      <c r="BL382" s="19" t="s">
        <v>436</v>
      </c>
      <c r="BM382" s="217" t="s">
        <v>527</v>
      </c>
    </row>
    <row r="383" s="2" customFormat="1">
      <c r="A383" s="40"/>
      <c r="B383" s="41"/>
      <c r="C383" s="42"/>
      <c r="D383" s="219" t="s">
        <v>132</v>
      </c>
      <c r="E383" s="42"/>
      <c r="F383" s="220" t="s">
        <v>528</v>
      </c>
      <c r="G383" s="42"/>
      <c r="H383" s="42"/>
      <c r="I383" s="221"/>
      <c r="J383" s="42"/>
      <c r="K383" s="42"/>
      <c r="L383" s="46"/>
      <c r="M383" s="222"/>
      <c r="N383" s="223"/>
      <c r="O383" s="86"/>
      <c r="P383" s="86"/>
      <c r="Q383" s="86"/>
      <c r="R383" s="86"/>
      <c r="S383" s="86"/>
      <c r="T383" s="87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9" t="s">
        <v>132</v>
      </c>
      <c r="AU383" s="19" t="s">
        <v>79</v>
      </c>
    </row>
    <row r="384" s="13" customFormat="1">
      <c r="A384" s="13"/>
      <c r="B384" s="224"/>
      <c r="C384" s="225"/>
      <c r="D384" s="226" t="s">
        <v>164</v>
      </c>
      <c r="E384" s="227" t="s">
        <v>19</v>
      </c>
      <c r="F384" s="228" t="s">
        <v>529</v>
      </c>
      <c r="G384" s="225"/>
      <c r="H384" s="229">
        <v>32.02375</v>
      </c>
      <c r="I384" s="230"/>
      <c r="J384" s="225"/>
      <c r="K384" s="225"/>
      <c r="L384" s="231"/>
      <c r="M384" s="232"/>
      <c r="N384" s="233"/>
      <c r="O384" s="233"/>
      <c r="P384" s="233"/>
      <c r="Q384" s="233"/>
      <c r="R384" s="233"/>
      <c r="S384" s="233"/>
      <c r="T384" s="234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5" t="s">
        <v>164</v>
      </c>
      <c r="AU384" s="235" t="s">
        <v>79</v>
      </c>
      <c r="AV384" s="13" t="s">
        <v>79</v>
      </c>
      <c r="AW384" s="13" t="s">
        <v>166</v>
      </c>
      <c r="AX384" s="13" t="s">
        <v>77</v>
      </c>
      <c r="AY384" s="235" t="s">
        <v>122</v>
      </c>
    </row>
    <row r="385" s="12" customFormat="1" ht="22.8" customHeight="1">
      <c r="A385" s="12"/>
      <c r="B385" s="190"/>
      <c r="C385" s="191"/>
      <c r="D385" s="192" t="s">
        <v>68</v>
      </c>
      <c r="E385" s="204" t="s">
        <v>530</v>
      </c>
      <c r="F385" s="204" t="s">
        <v>531</v>
      </c>
      <c r="G385" s="191"/>
      <c r="H385" s="191"/>
      <c r="I385" s="194"/>
      <c r="J385" s="205">
        <f>BK385</f>
        <v>0</v>
      </c>
      <c r="K385" s="191"/>
      <c r="L385" s="196"/>
      <c r="M385" s="197"/>
      <c r="N385" s="198"/>
      <c r="O385" s="198"/>
      <c r="P385" s="199">
        <f>SUM(P386:P415)</f>
        <v>0</v>
      </c>
      <c r="Q385" s="198"/>
      <c r="R385" s="199">
        <f>SUM(R386:R415)</f>
        <v>0.16003927000000001</v>
      </c>
      <c r="S385" s="198"/>
      <c r="T385" s="200">
        <f>SUM(T386:T415)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01" t="s">
        <v>79</v>
      </c>
      <c r="AT385" s="202" t="s">
        <v>68</v>
      </c>
      <c r="AU385" s="202" t="s">
        <v>77</v>
      </c>
      <c r="AY385" s="201" t="s">
        <v>122</v>
      </c>
      <c r="BK385" s="203">
        <f>SUM(BK386:BK415)</f>
        <v>0</v>
      </c>
    </row>
    <row r="386" s="2" customFormat="1" ht="24.15" customHeight="1">
      <c r="A386" s="40"/>
      <c r="B386" s="41"/>
      <c r="C386" s="206" t="s">
        <v>532</v>
      </c>
      <c r="D386" s="206" t="s">
        <v>125</v>
      </c>
      <c r="E386" s="207" t="s">
        <v>533</v>
      </c>
      <c r="F386" s="208" t="s">
        <v>534</v>
      </c>
      <c r="G386" s="209" t="s">
        <v>161</v>
      </c>
      <c r="H386" s="210">
        <v>271.25299999999999</v>
      </c>
      <c r="I386" s="211"/>
      <c r="J386" s="212">
        <f>ROUND(I386*H386,2)</f>
        <v>0</v>
      </c>
      <c r="K386" s="208" t="s">
        <v>129</v>
      </c>
      <c r="L386" s="46"/>
      <c r="M386" s="213" t="s">
        <v>19</v>
      </c>
      <c r="N386" s="214" t="s">
        <v>40</v>
      </c>
      <c r="O386" s="86"/>
      <c r="P386" s="215">
        <f>O386*H386</f>
        <v>0</v>
      </c>
      <c r="Q386" s="215">
        <v>0.00027</v>
      </c>
      <c r="R386" s="215">
        <f>Q386*H386</f>
        <v>0.073238310000000001</v>
      </c>
      <c r="S386" s="215">
        <v>0</v>
      </c>
      <c r="T386" s="216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17" t="s">
        <v>436</v>
      </c>
      <c r="AT386" s="217" t="s">
        <v>125</v>
      </c>
      <c r="AU386" s="217" t="s">
        <v>79</v>
      </c>
      <c r="AY386" s="19" t="s">
        <v>122</v>
      </c>
      <c r="BE386" s="218">
        <f>IF(N386="základní",J386,0)</f>
        <v>0</v>
      </c>
      <c r="BF386" s="218">
        <f>IF(N386="snížená",J386,0)</f>
        <v>0</v>
      </c>
      <c r="BG386" s="218">
        <f>IF(N386="zákl. přenesená",J386,0)</f>
        <v>0</v>
      </c>
      <c r="BH386" s="218">
        <f>IF(N386="sníž. přenesená",J386,0)</f>
        <v>0</v>
      </c>
      <c r="BI386" s="218">
        <f>IF(N386="nulová",J386,0)</f>
        <v>0</v>
      </c>
      <c r="BJ386" s="19" t="s">
        <v>77</v>
      </c>
      <c r="BK386" s="218">
        <f>ROUND(I386*H386,2)</f>
        <v>0</v>
      </c>
      <c r="BL386" s="19" t="s">
        <v>436</v>
      </c>
      <c r="BM386" s="217" t="s">
        <v>535</v>
      </c>
    </row>
    <row r="387" s="2" customFormat="1">
      <c r="A387" s="40"/>
      <c r="B387" s="41"/>
      <c r="C387" s="42"/>
      <c r="D387" s="219" t="s">
        <v>132</v>
      </c>
      <c r="E387" s="42"/>
      <c r="F387" s="220" t="s">
        <v>536</v>
      </c>
      <c r="G387" s="42"/>
      <c r="H387" s="42"/>
      <c r="I387" s="221"/>
      <c r="J387" s="42"/>
      <c r="K387" s="42"/>
      <c r="L387" s="46"/>
      <c r="M387" s="222"/>
      <c r="N387" s="223"/>
      <c r="O387" s="86"/>
      <c r="P387" s="86"/>
      <c r="Q387" s="86"/>
      <c r="R387" s="86"/>
      <c r="S387" s="86"/>
      <c r="T387" s="87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T387" s="19" t="s">
        <v>132</v>
      </c>
      <c r="AU387" s="19" t="s">
        <v>79</v>
      </c>
    </row>
    <row r="388" s="13" customFormat="1">
      <c r="A388" s="13"/>
      <c r="B388" s="224"/>
      <c r="C388" s="225"/>
      <c r="D388" s="226" t="s">
        <v>164</v>
      </c>
      <c r="E388" s="227" t="s">
        <v>19</v>
      </c>
      <c r="F388" s="228" t="s">
        <v>365</v>
      </c>
      <c r="G388" s="225"/>
      <c r="H388" s="229">
        <v>30.300000000000001</v>
      </c>
      <c r="I388" s="230"/>
      <c r="J388" s="225"/>
      <c r="K388" s="225"/>
      <c r="L388" s="231"/>
      <c r="M388" s="232"/>
      <c r="N388" s="233"/>
      <c r="O388" s="233"/>
      <c r="P388" s="233"/>
      <c r="Q388" s="233"/>
      <c r="R388" s="233"/>
      <c r="S388" s="233"/>
      <c r="T388" s="234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5" t="s">
        <v>164</v>
      </c>
      <c r="AU388" s="235" t="s">
        <v>79</v>
      </c>
      <c r="AV388" s="13" t="s">
        <v>79</v>
      </c>
      <c r="AW388" s="13" t="s">
        <v>166</v>
      </c>
      <c r="AX388" s="13" t="s">
        <v>69</v>
      </c>
      <c r="AY388" s="235" t="s">
        <v>122</v>
      </c>
    </row>
    <row r="389" s="13" customFormat="1">
      <c r="A389" s="13"/>
      <c r="B389" s="224"/>
      <c r="C389" s="225"/>
      <c r="D389" s="226" t="s">
        <v>164</v>
      </c>
      <c r="E389" s="227" t="s">
        <v>19</v>
      </c>
      <c r="F389" s="228" t="s">
        <v>366</v>
      </c>
      <c r="G389" s="225"/>
      <c r="H389" s="229">
        <v>18.7425</v>
      </c>
      <c r="I389" s="230"/>
      <c r="J389" s="225"/>
      <c r="K389" s="225"/>
      <c r="L389" s="231"/>
      <c r="M389" s="232"/>
      <c r="N389" s="233"/>
      <c r="O389" s="233"/>
      <c r="P389" s="233"/>
      <c r="Q389" s="233"/>
      <c r="R389" s="233"/>
      <c r="S389" s="233"/>
      <c r="T389" s="23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5" t="s">
        <v>164</v>
      </c>
      <c r="AU389" s="235" t="s">
        <v>79</v>
      </c>
      <c r="AV389" s="13" t="s">
        <v>79</v>
      </c>
      <c r="AW389" s="13" t="s">
        <v>166</v>
      </c>
      <c r="AX389" s="13" t="s">
        <v>69</v>
      </c>
      <c r="AY389" s="235" t="s">
        <v>122</v>
      </c>
    </row>
    <row r="390" s="13" customFormat="1">
      <c r="A390" s="13"/>
      <c r="B390" s="224"/>
      <c r="C390" s="225"/>
      <c r="D390" s="226" t="s">
        <v>164</v>
      </c>
      <c r="E390" s="227" t="s">
        <v>19</v>
      </c>
      <c r="F390" s="228" t="s">
        <v>367</v>
      </c>
      <c r="G390" s="225"/>
      <c r="H390" s="229">
        <v>28.575000000000003</v>
      </c>
      <c r="I390" s="230"/>
      <c r="J390" s="225"/>
      <c r="K390" s="225"/>
      <c r="L390" s="231"/>
      <c r="M390" s="232"/>
      <c r="N390" s="233"/>
      <c r="O390" s="233"/>
      <c r="P390" s="233"/>
      <c r="Q390" s="233"/>
      <c r="R390" s="233"/>
      <c r="S390" s="233"/>
      <c r="T390" s="234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5" t="s">
        <v>164</v>
      </c>
      <c r="AU390" s="235" t="s">
        <v>79</v>
      </c>
      <c r="AV390" s="13" t="s">
        <v>79</v>
      </c>
      <c r="AW390" s="13" t="s">
        <v>166</v>
      </c>
      <c r="AX390" s="13" t="s">
        <v>69</v>
      </c>
      <c r="AY390" s="235" t="s">
        <v>122</v>
      </c>
    </row>
    <row r="391" s="13" customFormat="1">
      <c r="A391" s="13"/>
      <c r="B391" s="224"/>
      <c r="C391" s="225"/>
      <c r="D391" s="226" t="s">
        <v>164</v>
      </c>
      <c r="E391" s="227" t="s">
        <v>19</v>
      </c>
      <c r="F391" s="228" t="s">
        <v>368</v>
      </c>
      <c r="G391" s="225"/>
      <c r="H391" s="229">
        <v>25.425000000000001</v>
      </c>
      <c r="I391" s="230"/>
      <c r="J391" s="225"/>
      <c r="K391" s="225"/>
      <c r="L391" s="231"/>
      <c r="M391" s="232"/>
      <c r="N391" s="233"/>
      <c r="O391" s="233"/>
      <c r="P391" s="233"/>
      <c r="Q391" s="233"/>
      <c r="R391" s="233"/>
      <c r="S391" s="233"/>
      <c r="T391" s="234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5" t="s">
        <v>164</v>
      </c>
      <c r="AU391" s="235" t="s">
        <v>79</v>
      </c>
      <c r="AV391" s="13" t="s">
        <v>79</v>
      </c>
      <c r="AW391" s="13" t="s">
        <v>166</v>
      </c>
      <c r="AX391" s="13" t="s">
        <v>69</v>
      </c>
      <c r="AY391" s="235" t="s">
        <v>122</v>
      </c>
    </row>
    <row r="392" s="13" customFormat="1">
      <c r="A392" s="13"/>
      <c r="B392" s="224"/>
      <c r="C392" s="225"/>
      <c r="D392" s="226" t="s">
        <v>164</v>
      </c>
      <c r="E392" s="227" t="s">
        <v>19</v>
      </c>
      <c r="F392" s="228" t="s">
        <v>369</v>
      </c>
      <c r="G392" s="225"/>
      <c r="H392" s="229">
        <v>25.425000000000001</v>
      </c>
      <c r="I392" s="230"/>
      <c r="J392" s="225"/>
      <c r="K392" s="225"/>
      <c r="L392" s="231"/>
      <c r="M392" s="232"/>
      <c r="N392" s="233"/>
      <c r="O392" s="233"/>
      <c r="P392" s="233"/>
      <c r="Q392" s="233"/>
      <c r="R392" s="233"/>
      <c r="S392" s="233"/>
      <c r="T392" s="234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5" t="s">
        <v>164</v>
      </c>
      <c r="AU392" s="235" t="s">
        <v>79</v>
      </c>
      <c r="AV392" s="13" t="s">
        <v>79</v>
      </c>
      <c r="AW392" s="13" t="s">
        <v>166</v>
      </c>
      <c r="AX392" s="13" t="s">
        <v>69</v>
      </c>
      <c r="AY392" s="235" t="s">
        <v>122</v>
      </c>
    </row>
    <row r="393" s="13" customFormat="1">
      <c r="A393" s="13"/>
      <c r="B393" s="224"/>
      <c r="C393" s="225"/>
      <c r="D393" s="226" t="s">
        <v>164</v>
      </c>
      <c r="E393" s="227" t="s">
        <v>19</v>
      </c>
      <c r="F393" s="228" t="s">
        <v>370</v>
      </c>
      <c r="G393" s="225"/>
      <c r="H393" s="229">
        <v>25.649999999999999</v>
      </c>
      <c r="I393" s="230"/>
      <c r="J393" s="225"/>
      <c r="K393" s="225"/>
      <c r="L393" s="231"/>
      <c r="M393" s="232"/>
      <c r="N393" s="233"/>
      <c r="O393" s="233"/>
      <c r="P393" s="233"/>
      <c r="Q393" s="233"/>
      <c r="R393" s="233"/>
      <c r="S393" s="233"/>
      <c r="T393" s="234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5" t="s">
        <v>164</v>
      </c>
      <c r="AU393" s="235" t="s">
        <v>79</v>
      </c>
      <c r="AV393" s="13" t="s">
        <v>79</v>
      </c>
      <c r="AW393" s="13" t="s">
        <v>166</v>
      </c>
      <c r="AX393" s="13" t="s">
        <v>69</v>
      </c>
      <c r="AY393" s="235" t="s">
        <v>122</v>
      </c>
    </row>
    <row r="394" s="13" customFormat="1">
      <c r="A394" s="13"/>
      <c r="B394" s="224"/>
      <c r="C394" s="225"/>
      <c r="D394" s="226" t="s">
        <v>164</v>
      </c>
      <c r="E394" s="227" t="s">
        <v>19</v>
      </c>
      <c r="F394" s="228" t="s">
        <v>371</v>
      </c>
      <c r="G394" s="225"/>
      <c r="H394" s="229">
        <v>24.052499999999998</v>
      </c>
      <c r="I394" s="230"/>
      <c r="J394" s="225"/>
      <c r="K394" s="225"/>
      <c r="L394" s="231"/>
      <c r="M394" s="232"/>
      <c r="N394" s="233"/>
      <c r="O394" s="233"/>
      <c r="P394" s="233"/>
      <c r="Q394" s="233"/>
      <c r="R394" s="233"/>
      <c r="S394" s="233"/>
      <c r="T394" s="234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35" t="s">
        <v>164</v>
      </c>
      <c r="AU394" s="235" t="s">
        <v>79</v>
      </c>
      <c r="AV394" s="13" t="s">
        <v>79</v>
      </c>
      <c r="AW394" s="13" t="s">
        <v>166</v>
      </c>
      <c r="AX394" s="13" t="s">
        <v>69</v>
      </c>
      <c r="AY394" s="235" t="s">
        <v>122</v>
      </c>
    </row>
    <row r="395" s="16" customFormat="1">
      <c r="A395" s="16"/>
      <c r="B395" s="267"/>
      <c r="C395" s="268"/>
      <c r="D395" s="226" t="s">
        <v>164</v>
      </c>
      <c r="E395" s="269" t="s">
        <v>19</v>
      </c>
      <c r="F395" s="270" t="s">
        <v>537</v>
      </c>
      <c r="G395" s="268"/>
      <c r="H395" s="271">
        <v>178.17000000000002</v>
      </c>
      <c r="I395" s="272"/>
      <c r="J395" s="268"/>
      <c r="K395" s="268"/>
      <c r="L395" s="273"/>
      <c r="M395" s="274"/>
      <c r="N395" s="275"/>
      <c r="O395" s="275"/>
      <c r="P395" s="275"/>
      <c r="Q395" s="275"/>
      <c r="R395" s="275"/>
      <c r="S395" s="275"/>
      <c r="T395" s="27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T395" s="277" t="s">
        <v>164</v>
      </c>
      <c r="AU395" s="277" t="s">
        <v>79</v>
      </c>
      <c r="AV395" s="16" t="s">
        <v>178</v>
      </c>
      <c r="AW395" s="16" t="s">
        <v>166</v>
      </c>
      <c r="AX395" s="16" t="s">
        <v>69</v>
      </c>
      <c r="AY395" s="277" t="s">
        <v>122</v>
      </c>
    </row>
    <row r="396" s="13" customFormat="1">
      <c r="A396" s="13"/>
      <c r="B396" s="224"/>
      <c r="C396" s="225"/>
      <c r="D396" s="226" t="s">
        <v>164</v>
      </c>
      <c r="E396" s="227" t="s">
        <v>19</v>
      </c>
      <c r="F396" s="228" t="s">
        <v>382</v>
      </c>
      <c r="G396" s="225"/>
      <c r="H396" s="229">
        <v>34.886249999999997</v>
      </c>
      <c r="I396" s="230"/>
      <c r="J396" s="225"/>
      <c r="K396" s="225"/>
      <c r="L396" s="231"/>
      <c r="M396" s="232"/>
      <c r="N396" s="233"/>
      <c r="O396" s="233"/>
      <c r="P396" s="233"/>
      <c r="Q396" s="233"/>
      <c r="R396" s="233"/>
      <c r="S396" s="233"/>
      <c r="T396" s="234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35" t="s">
        <v>164</v>
      </c>
      <c r="AU396" s="235" t="s">
        <v>79</v>
      </c>
      <c r="AV396" s="13" t="s">
        <v>79</v>
      </c>
      <c r="AW396" s="13" t="s">
        <v>166</v>
      </c>
      <c r="AX396" s="13" t="s">
        <v>69</v>
      </c>
      <c r="AY396" s="235" t="s">
        <v>122</v>
      </c>
    </row>
    <row r="397" s="13" customFormat="1">
      <c r="A397" s="13"/>
      <c r="B397" s="224"/>
      <c r="C397" s="225"/>
      <c r="D397" s="226" t="s">
        <v>164</v>
      </c>
      <c r="E397" s="227" t="s">
        <v>19</v>
      </c>
      <c r="F397" s="228" t="s">
        <v>383</v>
      </c>
      <c r="G397" s="225"/>
      <c r="H397" s="229">
        <v>42.221249999999998</v>
      </c>
      <c r="I397" s="230"/>
      <c r="J397" s="225"/>
      <c r="K397" s="225"/>
      <c r="L397" s="231"/>
      <c r="M397" s="232"/>
      <c r="N397" s="233"/>
      <c r="O397" s="233"/>
      <c r="P397" s="233"/>
      <c r="Q397" s="233"/>
      <c r="R397" s="233"/>
      <c r="S397" s="233"/>
      <c r="T397" s="234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5" t="s">
        <v>164</v>
      </c>
      <c r="AU397" s="235" t="s">
        <v>79</v>
      </c>
      <c r="AV397" s="13" t="s">
        <v>79</v>
      </c>
      <c r="AW397" s="13" t="s">
        <v>166</v>
      </c>
      <c r="AX397" s="13" t="s">
        <v>69</v>
      </c>
      <c r="AY397" s="235" t="s">
        <v>122</v>
      </c>
    </row>
    <row r="398" s="13" customFormat="1">
      <c r="A398" s="13"/>
      <c r="B398" s="224"/>
      <c r="C398" s="225"/>
      <c r="D398" s="226" t="s">
        <v>164</v>
      </c>
      <c r="E398" s="227" t="s">
        <v>19</v>
      </c>
      <c r="F398" s="228" t="s">
        <v>384</v>
      </c>
      <c r="G398" s="225"/>
      <c r="H398" s="229">
        <v>15.975</v>
      </c>
      <c r="I398" s="230"/>
      <c r="J398" s="225"/>
      <c r="K398" s="225"/>
      <c r="L398" s="231"/>
      <c r="M398" s="232"/>
      <c r="N398" s="233"/>
      <c r="O398" s="233"/>
      <c r="P398" s="233"/>
      <c r="Q398" s="233"/>
      <c r="R398" s="233"/>
      <c r="S398" s="233"/>
      <c r="T398" s="234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5" t="s">
        <v>164</v>
      </c>
      <c r="AU398" s="235" t="s">
        <v>79</v>
      </c>
      <c r="AV398" s="13" t="s">
        <v>79</v>
      </c>
      <c r="AW398" s="13" t="s">
        <v>166</v>
      </c>
      <c r="AX398" s="13" t="s">
        <v>69</v>
      </c>
      <c r="AY398" s="235" t="s">
        <v>122</v>
      </c>
    </row>
    <row r="399" s="16" customFormat="1">
      <c r="A399" s="16"/>
      <c r="B399" s="267"/>
      <c r="C399" s="268"/>
      <c r="D399" s="226" t="s">
        <v>164</v>
      </c>
      <c r="E399" s="269" t="s">
        <v>19</v>
      </c>
      <c r="F399" s="270" t="s">
        <v>537</v>
      </c>
      <c r="G399" s="268"/>
      <c r="H399" s="271">
        <v>93.082499999999982</v>
      </c>
      <c r="I399" s="272"/>
      <c r="J399" s="268"/>
      <c r="K399" s="268"/>
      <c r="L399" s="273"/>
      <c r="M399" s="274"/>
      <c r="N399" s="275"/>
      <c r="O399" s="275"/>
      <c r="P399" s="275"/>
      <c r="Q399" s="275"/>
      <c r="R399" s="275"/>
      <c r="S399" s="275"/>
      <c r="T399" s="27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T399" s="277" t="s">
        <v>164</v>
      </c>
      <c r="AU399" s="277" t="s">
        <v>79</v>
      </c>
      <c r="AV399" s="16" t="s">
        <v>178</v>
      </c>
      <c r="AW399" s="16" t="s">
        <v>166</v>
      </c>
      <c r="AX399" s="16" t="s">
        <v>69</v>
      </c>
      <c r="AY399" s="277" t="s">
        <v>122</v>
      </c>
    </row>
    <row r="400" s="14" customFormat="1">
      <c r="A400" s="14"/>
      <c r="B400" s="236"/>
      <c r="C400" s="237"/>
      <c r="D400" s="226" t="s">
        <v>164</v>
      </c>
      <c r="E400" s="238" t="s">
        <v>19</v>
      </c>
      <c r="F400" s="239" t="s">
        <v>191</v>
      </c>
      <c r="G400" s="237"/>
      <c r="H400" s="240">
        <v>271.2525</v>
      </c>
      <c r="I400" s="241"/>
      <c r="J400" s="237"/>
      <c r="K400" s="237"/>
      <c r="L400" s="242"/>
      <c r="M400" s="243"/>
      <c r="N400" s="244"/>
      <c r="O400" s="244"/>
      <c r="P400" s="244"/>
      <c r="Q400" s="244"/>
      <c r="R400" s="244"/>
      <c r="S400" s="244"/>
      <c r="T400" s="245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6" t="s">
        <v>164</v>
      </c>
      <c r="AU400" s="246" t="s">
        <v>79</v>
      </c>
      <c r="AV400" s="14" t="s">
        <v>130</v>
      </c>
      <c r="AW400" s="14" t="s">
        <v>166</v>
      </c>
      <c r="AX400" s="14" t="s">
        <v>77</v>
      </c>
      <c r="AY400" s="246" t="s">
        <v>122</v>
      </c>
    </row>
    <row r="401" s="2" customFormat="1" ht="24.15" customHeight="1">
      <c r="A401" s="40"/>
      <c r="B401" s="41"/>
      <c r="C401" s="206" t="s">
        <v>538</v>
      </c>
      <c r="D401" s="206" t="s">
        <v>125</v>
      </c>
      <c r="E401" s="207" t="s">
        <v>539</v>
      </c>
      <c r="F401" s="208" t="s">
        <v>540</v>
      </c>
      <c r="G401" s="209" t="s">
        <v>161</v>
      </c>
      <c r="H401" s="210">
        <v>271.25299999999999</v>
      </c>
      <c r="I401" s="211"/>
      <c r="J401" s="212">
        <f>ROUND(I401*H401,2)</f>
        <v>0</v>
      </c>
      <c r="K401" s="208" t="s">
        <v>129</v>
      </c>
      <c r="L401" s="46"/>
      <c r="M401" s="213" t="s">
        <v>19</v>
      </c>
      <c r="N401" s="214" t="s">
        <v>40</v>
      </c>
      <c r="O401" s="86"/>
      <c r="P401" s="215">
        <f>O401*H401</f>
        <v>0</v>
      </c>
      <c r="Q401" s="215">
        <v>0.00032000000000000003</v>
      </c>
      <c r="R401" s="215">
        <f>Q401*H401</f>
        <v>0.086800959999999996</v>
      </c>
      <c r="S401" s="215">
        <v>0</v>
      </c>
      <c r="T401" s="216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17" t="s">
        <v>436</v>
      </c>
      <c r="AT401" s="217" t="s">
        <v>125</v>
      </c>
      <c r="AU401" s="217" t="s">
        <v>79</v>
      </c>
      <c r="AY401" s="19" t="s">
        <v>122</v>
      </c>
      <c r="BE401" s="218">
        <f>IF(N401="základní",J401,0)</f>
        <v>0</v>
      </c>
      <c r="BF401" s="218">
        <f>IF(N401="snížená",J401,0)</f>
        <v>0</v>
      </c>
      <c r="BG401" s="218">
        <f>IF(N401="zákl. přenesená",J401,0)</f>
        <v>0</v>
      </c>
      <c r="BH401" s="218">
        <f>IF(N401="sníž. přenesená",J401,0)</f>
        <v>0</v>
      </c>
      <c r="BI401" s="218">
        <f>IF(N401="nulová",J401,0)</f>
        <v>0</v>
      </c>
      <c r="BJ401" s="19" t="s">
        <v>77</v>
      </c>
      <c r="BK401" s="218">
        <f>ROUND(I401*H401,2)</f>
        <v>0</v>
      </c>
      <c r="BL401" s="19" t="s">
        <v>436</v>
      </c>
      <c r="BM401" s="217" t="s">
        <v>541</v>
      </c>
    </row>
    <row r="402" s="2" customFormat="1">
      <c r="A402" s="40"/>
      <c r="B402" s="41"/>
      <c r="C402" s="42"/>
      <c r="D402" s="219" t="s">
        <v>132</v>
      </c>
      <c r="E402" s="42"/>
      <c r="F402" s="220" t="s">
        <v>542</v>
      </c>
      <c r="G402" s="42"/>
      <c r="H402" s="42"/>
      <c r="I402" s="221"/>
      <c r="J402" s="42"/>
      <c r="K402" s="42"/>
      <c r="L402" s="46"/>
      <c r="M402" s="222"/>
      <c r="N402" s="223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132</v>
      </c>
      <c r="AU402" s="19" t="s">
        <v>79</v>
      </c>
    </row>
    <row r="403" s="13" customFormat="1">
      <c r="A403" s="13"/>
      <c r="B403" s="224"/>
      <c r="C403" s="225"/>
      <c r="D403" s="226" t="s">
        <v>164</v>
      </c>
      <c r="E403" s="227" t="s">
        <v>19</v>
      </c>
      <c r="F403" s="228" t="s">
        <v>365</v>
      </c>
      <c r="G403" s="225"/>
      <c r="H403" s="229">
        <v>30.300000000000001</v>
      </c>
      <c r="I403" s="230"/>
      <c r="J403" s="225"/>
      <c r="K403" s="225"/>
      <c r="L403" s="231"/>
      <c r="M403" s="232"/>
      <c r="N403" s="233"/>
      <c r="O403" s="233"/>
      <c r="P403" s="233"/>
      <c r="Q403" s="233"/>
      <c r="R403" s="233"/>
      <c r="S403" s="233"/>
      <c r="T403" s="234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5" t="s">
        <v>164</v>
      </c>
      <c r="AU403" s="235" t="s">
        <v>79</v>
      </c>
      <c r="AV403" s="13" t="s">
        <v>79</v>
      </c>
      <c r="AW403" s="13" t="s">
        <v>166</v>
      </c>
      <c r="AX403" s="13" t="s">
        <v>69</v>
      </c>
      <c r="AY403" s="235" t="s">
        <v>122</v>
      </c>
    </row>
    <row r="404" s="13" customFormat="1">
      <c r="A404" s="13"/>
      <c r="B404" s="224"/>
      <c r="C404" s="225"/>
      <c r="D404" s="226" t="s">
        <v>164</v>
      </c>
      <c r="E404" s="227" t="s">
        <v>19</v>
      </c>
      <c r="F404" s="228" t="s">
        <v>366</v>
      </c>
      <c r="G404" s="225"/>
      <c r="H404" s="229">
        <v>18.7425</v>
      </c>
      <c r="I404" s="230"/>
      <c r="J404" s="225"/>
      <c r="K404" s="225"/>
      <c r="L404" s="231"/>
      <c r="M404" s="232"/>
      <c r="N404" s="233"/>
      <c r="O404" s="233"/>
      <c r="P404" s="233"/>
      <c r="Q404" s="233"/>
      <c r="R404" s="233"/>
      <c r="S404" s="233"/>
      <c r="T404" s="234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5" t="s">
        <v>164</v>
      </c>
      <c r="AU404" s="235" t="s">
        <v>79</v>
      </c>
      <c r="AV404" s="13" t="s">
        <v>79</v>
      </c>
      <c r="AW404" s="13" t="s">
        <v>166</v>
      </c>
      <c r="AX404" s="13" t="s">
        <v>69</v>
      </c>
      <c r="AY404" s="235" t="s">
        <v>122</v>
      </c>
    </row>
    <row r="405" s="13" customFormat="1">
      <c r="A405" s="13"/>
      <c r="B405" s="224"/>
      <c r="C405" s="225"/>
      <c r="D405" s="226" t="s">
        <v>164</v>
      </c>
      <c r="E405" s="227" t="s">
        <v>19</v>
      </c>
      <c r="F405" s="228" t="s">
        <v>367</v>
      </c>
      <c r="G405" s="225"/>
      <c r="H405" s="229">
        <v>28.575000000000003</v>
      </c>
      <c r="I405" s="230"/>
      <c r="J405" s="225"/>
      <c r="K405" s="225"/>
      <c r="L405" s="231"/>
      <c r="M405" s="232"/>
      <c r="N405" s="233"/>
      <c r="O405" s="233"/>
      <c r="P405" s="233"/>
      <c r="Q405" s="233"/>
      <c r="R405" s="233"/>
      <c r="S405" s="233"/>
      <c r="T405" s="234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5" t="s">
        <v>164</v>
      </c>
      <c r="AU405" s="235" t="s">
        <v>79</v>
      </c>
      <c r="AV405" s="13" t="s">
        <v>79</v>
      </c>
      <c r="AW405" s="13" t="s">
        <v>166</v>
      </c>
      <c r="AX405" s="13" t="s">
        <v>69</v>
      </c>
      <c r="AY405" s="235" t="s">
        <v>122</v>
      </c>
    </row>
    <row r="406" s="13" customFormat="1">
      <c r="A406" s="13"/>
      <c r="B406" s="224"/>
      <c r="C406" s="225"/>
      <c r="D406" s="226" t="s">
        <v>164</v>
      </c>
      <c r="E406" s="227" t="s">
        <v>19</v>
      </c>
      <c r="F406" s="228" t="s">
        <v>368</v>
      </c>
      <c r="G406" s="225"/>
      <c r="H406" s="229">
        <v>25.425000000000001</v>
      </c>
      <c r="I406" s="230"/>
      <c r="J406" s="225"/>
      <c r="K406" s="225"/>
      <c r="L406" s="231"/>
      <c r="M406" s="232"/>
      <c r="N406" s="233"/>
      <c r="O406" s="233"/>
      <c r="P406" s="233"/>
      <c r="Q406" s="233"/>
      <c r="R406" s="233"/>
      <c r="S406" s="233"/>
      <c r="T406" s="23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5" t="s">
        <v>164</v>
      </c>
      <c r="AU406" s="235" t="s">
        <v>79</v>
      </c>
      <c r="AV406" s="13" t="s">
        <v>79</v>
      </c>
      <c r="AW406" s="13" t="s">
        <v>166</v>
      </c>
      <c r="AX406" s="13" t="s">
        <v>69</v>
      </c>
      <c r="AY406" s="235" t="s">
        <v>122</v>
      </c>
    </row>
    <row r="407" s="13" customFormat="1">
      <c r="A407" s="13"/>
      <c r="B407" s="224"/>
      <c r="C407" s="225"/>
      <c r="D407" s="226" t="s">
        <v>164</v>
      </c>
      <c r="E407" s="227" t="s">
        <v>19</v>
      </c>
      <c r="F407" s="228" t="s">
        <v>369</v>
      </c>
      <c r="G407" s="225"/>
      <c r="H407" s="229">
        <v>25.425000000000001</v>
      </c>
      <c r="I407" s="230"/>
      <c r="J407" s="225"/>
      <c r="K407" s="225"/>
      <c r="L407" s="231"/>
      <c r="M407" s="232"/>
      <c r="N407" s="233"/>
      <c r="O407" s="233"/>
      <c r="P407" s="233"/>
      <c r="Q407" s="233"/>
      <c r="R407" s="233"/>
      <c r="S407" s="233"/>
      <c r="T407" s="234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35" t="s">
        <v>164</v>
      </c>
      <c r="AU407" s="235" t="s">
        <v>79</v>
      </c>
      <c r="AV407" s="13" t="s">
        <v>79</v>
      </c>
      <c r="AW407" s="13" t="s">
        <v>166</v>
      </c>
      <c r="AX407" s="13" t="s">
        <v>69</v>
      </c>
      <c r="AY407" s="235" t="s">
        <v>122</v>
      </c>
    </row>
    <row r="408" s="13" customFormat="1">
      <c r="A408" s="13"/>
      <c r="B408" s="224"/>
      <c r="C408" s="225"/>
      <c r="D408" s="226" t="s">
        <v>164</v>
      </c>
      <c r="E408" s="227" t="s">
        <v>19</v>
      </c>
      <c r="F408" s="228" t="s">
        <v>370</v>
      </c>
      <c r="G408" s="225"/>
      <c r="H408" s="229">
        <v>25.649999999999999</v>
      </c>
      <c r="I408" s="230"/>
      <c r="J408" s="225"/>
      <c r="K408" s="225"/>
      <c r="L408" s="231"/>
      <c r="M408" s="232"/>
      <c r="N408" s="233"/>
      <c r="O408" s="233"/>
      <c r="P408" s="233"/>
      <c r="Q408" s="233"/>
      <c r="R408" s="233"/>
      <c r="S408" s="233"/>
      <c r="T408" s="234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5" t="s">
        <v>164</v>
      </c>
      <c r="AU408" s="235" t="s">
        <v>79</v>
      </c>
      <c r="AV408" s="13" t="s">
        <v>79</v>
      </c>
      <c r="AW408" s="13" t="s">
        <v>166</v>
      </c>
      <c r="AX408" s="13" t="s">
        <v>69</v>
      </c>
      <c r="AY408" s="235" t="s">
        <v>122</v>
      </c>
    </row>
    <row r="409" s="13" customFormat="1">
      <c r="A409" s="13"/>
      <c r="B409" s="224"/>
      <c r="C409" s="225"/>
      <c r="D409" s="226" t="s">
        <v>164</v>
      </c>
      <c r="E409" s="227" t="s">
        <v>19</v>
      </c>
      <c r="F409" s="228" t="s">
        <v>371</v>
      </c>
      <c r="G409" s="225"/>
      <c r="H409" s="229">
        <v>24.052499999999998</v>
      </c>
      <c r="I409" s="230"/>
      <c r="J409" s="225"/>
      <c r="K409" s="225"/>
      <c r="L409" s="231"/>
      <c r="M409" s="232"/>
      <c r="N409" s="233"/>
      <c r="O409" s="233"/>
      <c r="P409" s="233"/>
      <c r="Q409" s="233"/>
      <c r="R409" s="233"/>
      <c r="S409" s="233"/>
      <c r="T409" s="23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5" t="s">
        <v>164</v>
      </c>
      <c r="AU409" s="235" t="s">
        <v>79</v>
      </c>
      <c r="AV409" s="13" t="s">
        <v>79</v>
      </c>
      <c r="AW409" s="13" t="s">
        <v>166</v>
      </c>
      <c r="AX409" s="13" t="s">
        <v>69</v>
      </c>
      <c r="AY409" s="235" t="s">
        <v>122</v>
      </c>
    </row>
    <row r="410" s="16" customFormat="1">
      <c r="A410" s="16"/>
      <c r="B410" s="267"/>
      <c r="C410" s="268"/>
      <c r="D410" s="226" t="s">
        <v>164</v>
      </c>
      <c r="E410" s="269" t="s">
        <v>19</v>
      </c>
      <c r="F410" s="270" t="s">
        <v>537</v>
      </c>
      <c r="G410" s="268"/>
      <c r="H410" s="271">
        <v>178.17000000000002</v>
      </c>
      <c r="I410" s="272"/>
      <c r="J410" s="268"/>
      <c r="K410" s="268"/>
      <c r="L410" s="273"/>
      <c r="M410" s="274"/>
      <c r="N410" s="275"/>
      <c r="O410" s="275"/>
      <c r="P410" s="275"/>
      <c r="Q410" s="275"/>
      <c r="R410" s="275"/>
      <c r="S410" s="275"/>
      <c r="T410" s="27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T410" s="277" t="s">
        <v>164</v>
      </c>
      <c r="AU410" s="277" t="s">
        <v>79</v>
      </c>
      <c r="AV410" s="16" t="s">
        <v>178</v>
      </c>
      <c r="AW410" s="16" t="s">
        <v>166</v>
      </c>
      <c r="AX410" s="16" t="s">
        <v>69</v>
      </c>
      <c r="AY410" s="277" t="s">
        <v>122</v>
      </c>
    </row>
    <row r="411" s="13" customFormat="1">
      <c r="A411" s="13"/>
      <c r="B411" s="224"/>
      <c r="C411" s="225"/>
      <c r="D411" s="226" t="s">
        <v>164</v>
      </c>
      <c r="E411" s="227" t="s">
        <v>19</v>
      </c>
      <c r="F411" s="228" t="s">
        <v>382</v>
      </c>
      <c r="G411" s="225"/>
      <c r="H411" s="229">
        <v>34.886249999999997</v>
      </c>
      <c r="I411" s="230"/>
      <c r="J411" s="225"/>
      <c r="K411" s="225"/>
      <c r="L411" s="231"/>
      <c r="M411" s="232"/>
      <c r="N411" s="233"/>
      <c r="O411" s="233"/>
      <c r="P411" s="233"/>
      <c r="Q411" s="233"/>
      <c r="R411" s="233"/>
      <c r="S411" s="233"/>
      <c r="T411" s="234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5" t="s">
        <v>164</v>
      </c>
      <c r="AU411" s="235" t="s">
        <v>79</v>
      </c>
      <c r="AV411" s="13" t="s">
        <v>79</v>
      </c>
      <c r="AW411" s="13" t="s">
        <v>166</v>
      </c>
      <c r="AX411" s="13" t="s">
        <v>69</v>
      </c>
      <c r="AY411" s="235" t="s">
        <v>122</v>
      </c>
    </row>
    <row r="412" s="13" customFormat="1">
      <c r="A412" s="13"/>
      <c r="B412" s="224"/>
      <c r="C412" s="225"/>
      <c r="D412" s="226" t="s">
        <v>164</v>
      </c>
      <c r="E412" s="227" t="s">
        <v>19</v>
      </c>
      <c r="F412" s="228" t="s">
        <v>383</v>
      </c>
      <c r="G412" s="225"/>
      <c r="H412" s="229">
        <v>42.221249999999998</v>
      </c>
      <c r="I412" s="230"/>
      <c r="J412" s="225"/>
      <c r="K412" s="225"/>
      <c r="L412" s="231"/>
      <c r="M412" s="232"/>
      <c r="N412" s="233"/>
      <c r="O412" s="233"/>
      <c r="P412" s="233"/>
      <c r="Q412" s="233"/>
      <c r="R412" s="233"/>
      <c r="S412" s="233"/>
      <c r="T412" s="234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5" t="s">
        <v>164</v>
      </c>
      <c r="AU412" s="235" t="s">
        <v>79</v>
      </c>
      <c r="AV412" s="13" t="s">
        <v>79</v>
      </c>
      <c r="AW412" s="13" t="s">
        <v>166</v>
      </c>
      <c r="AX412" s="13" t="s">
        <v>69</v>
      </c>
      <c r="AY412" s="235" t="s">
        <v>122</v>
      </c>
    </row>
    <row r="413" s="13" customFormat="1">
      <c r="A413" s="13"/>
      <c r="B413" s="224"/>
      <c r="C413" s="225"/>
      <c r="D413" s="226" t="s">
        <v>164</v>
      </c>
      <c r="E413" s="227" t="s">
        <v>19</v>
      </c>
      <c r="F413" s="228" t="s">
        <v>384</v>
      </c>
      <c r="G413" s="225"/>
      <c r="H413" s="229">
        <v>15.975</v>
      </c>
      <c r="I413" s="230"/>
      <c r="J413" s="225"/>
      <c r="K413" s="225"/>
      <c r="L413" s="231"/>
      <c r="M413" s="232"/>
      <c r="N413" s="233"/>
      <c r="O413" s="233"/>
      <c r="P413" s="233"/>
      <c r="Q413" s="233"/>
      <c r="R413" s="233"/>
      <c r="S413" s="233"/>
      <c r="T413" s="23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5" t="s">
        <v>164</v>
      </c>
      <c r="AU413" s="235" t="s">
        <v>79</v>
      </c>
      <c r="AV413" s="13" t="s">
        <v>79</v>
      </c>
      <c r="AW413" s="13" t="s">
        <v>166</v>
      </c>
      <c r="AX413" s="13" t="s">
        <v>69</v>
      </c>
      <c r="AY413" s="235" t="s">
        <v>122</v>
      </c>
    </row>
    <row r="414" s="16" customFormat="1">
      <c r="A414" s="16"/>
      <c r="B414" s="267"/>
      <c r="C414" s="268"/>
      <c r="D414" s="226" t="s">
        <v>164</v>
      </c>
      <c r="E414" s="269" t="s">
        <v>19</v>
      </c>
      <c r="F414" s="270" t="s">
        <v>537</v>
      </c>
      <c r="G414" s="268"/>
      <c r="H414" s="271">
        <v>93.082499999999982</v>
      </c>
      <c r="I414" s="272"/>
      <c r="J414" s="268"/>
      <c r="K414" s="268"/>
      <c r="L414" s="273"/>
      <c r="M414" s="274"/>
      <c r="N414" s="275"/>
      <c r="O414" s="275"/>
      <c r="P414" s="275"/>
      <c r="Q414" s="275"/>
      <c r="R414" s="275"/>
      <c r="S414" s="275"/>
      <c r="T414" s="27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T414" s="277" t="s">
        <v>164</v>
      </c>
      <c r="AU414" s="277" t="s">
        <v>79</v>
      </c>
      <c r="AV414" s="16" t="s">
        <v>178</v>
      </c>
      <c r="AW414" s="16" t="s">
        <v>166</v>
      </c>
      <c r="AX414" s="16" t="s">
        <v>69</v>
      </c>
      <c r="AY414" s="277" t="s">
        <v>122</v>
      </c>
    </row>
    <row r="415" s="14" customFormat="1">
      <c r="A415" s="14"/>
      <c r="B415" s="236"/>
      <c r="C415" s="237"/>
      <c r="D415" s="226" t="s">
        <v>164</v>
      </c>
      <c r="E415" s="238" t="s">
        <v>19</v>
      </c>
      <c r="F415" s="239" t="s">
        <v>191</v>
      </c>
      <c r="G415" s="237"/>
      <c r="H415" s="240">
        <v>271.2525</v>
      </c>
      <c r="I415" s="241"/>
      <c r="J415" s="237"/>
      <c r="K415" s="237"/>
      <c r="L415" s="242"/>
      <c r="M415" s="278"/>
      <c r="N415" s="279"/>
      <c r="O415" s="279"/>
      <c r="P415" s="279"/>
      <c r="Q415" s="279"/>
      <c r="R415" s="279"/>
      <c r="S415" s="279"/>
      <c r="T415" s="28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6" t="s">
        <v>164</v>
      </c>
      <c r="AU415" s="246" t="s">
        <v>79</v>
      </c>
      <c r="AV415" s="14" t="s">
        <v>130</v>
      </c>
      <c r="AW415" s="14" t="s">
        <v>166</v>
      </c>
      <c r="AX415" s="14" t="s">
        <v>77</v>
      </c>
      <c r="AY415" s="246" t="s">
        <v>122</v>
      </c>
    </row>
    <row r="416" s="2" customFormat="1" ht="6.96" customHeight="1">
      <c r="A416" s="40"/>
      <c r="B416" s="61"/>
      <c r="C416" s="62"/>
      <c r="D416" s="62"/>
      <c r="E416" s="62"/>
      <c r="F416" s="62"/>
      <c r="G416" s="62"/>
      <c r="H416" s="62"/>
      <c r="I416" s="62"/>
      <c r="J416" s="62"/>
      <c r="K416" s="62"/>
      <c r="L416" s="46"/>
      <c r="M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</row>
  </sheetData>
  <sheetProtection sheet="1" autoFilter="0" formatColumns="0" formatRows="0" objects="1" scenarios="1" spinCount="100000" saltValue="HmELFxt0j7xnzapoFZRLf45I09kkO+uuXWku97rYE0XTGsDKPj8oIKTmqUcBT5czAhWv3el8e5cnTSU97alpmg==" hashValue="oahJIlVcrJrdIG+lFBtskg1rWVj0VU9PhY27QWRnFcIfo2qwzXVjyA+nhpri6cR/QrQQgWFvxpZjmGb2S05DXg==" algorithmName="SHA-512" password="CC35"/>
  <autoFilter ref="C90:K415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5" r:id="rId1" display="https://podminky.urs.cz/item/CS_URS_2023_01/112151014"/>
    <hyperlink ref="F97" r:id="rId2" display="https://podminky.urs.cz/item/CS_URS_2023_01/112151015"/>
    <hyperlink ref="F99" r:id="rId3" display="https://podminky.urs.cz/item/CS_URS_2023_01/112151016"/>
    <hyperlink ref="F101" r:id="rId4" display="https://podminky.urs.cz/item/CS_URS_2023_01/112201114"/>
    <hyperlink ref="F103" r:id="rId5" display="https://podminky.urs.cz/item/CS_URS_2023_01/112201115"/>
    <hyperlink ref="F105" r:id="rId6" display="https://podminky.urs.cz/item/CS_URS_2023_01/112201116"/>
    <hyperlink ref="F107" r:id="rId7" display="https://podminky.urs.cz/item/CS_URS_2023_01/113106161"/>
    <hyperlink ref="F110" r:id="rId8" display="https://podminky.urs.cz/item/CS_URS_2023_01/113107222"/>
    <hyperlink ref="F113" r:id="rId9" display="https://podminky.urs.cz/item/CS_URS_2023_01/121151103"/>
    <hyperlink ref="F116" r:id="rId10" display="https://podminky.urs.cz/item/CS_URS_2023_01/122452203"/>
    <hyperlink ref="F126" r:id="rId11" display="https://podminky.urs.cz/item/CS_URS_2023_01/162201422"/>
    <hyperlink ref="F128" r:id="rId12" display="https://podminky.urs.cz/item/CS_URS_2023_01/162201423"/>
    <hyperlink ref="F130" r:id="rId13" display="https://podminky.urs.cz/item/CS_URS_2023_01/162251102"/>
    <hyperlink ref="F136" r:id="rId14" display="https://podminky.urs.cz/item/CS_URS_2023_01/162301972"/>
    <hyperlink ref="F139" r:id="rId15" display="https://podminky.urs.cz/item/CS_URS_2023_01/162301973"/>
    <hyperlink ref="F142" r:id="rId16" display="https://podminky.urs.cz/item/CS_URS_2023_01/162751117"/>
    <hyperlink ref="F147" r:id="rId17" display="https://podminky.urs.cz/item/CS_URS_2023_01/167151112"/>
    <hyperlink ref="F160" r:id="rId18" display="https://podminky.urs.cz/item/CS_URS_2023_01/171201231"/>
    <hyperlink ref="F167" r:id="rId19" display="https://podminky.urs.cz/item/CS_URS_2023_01/171251201"/>
    <hyperlink ref="F172" r:id="rId20" display="https://podminky.urs.cz/item/CS_URS_2023_01/174151101"/>
    <hyperlink ref="F175" r:id="rId21" display="https://podminky.urs.cz/item/CS_URS_2023_01/180404111"/>
    <hyperlink ref="F180" r:id="rId22" display="https://podminky.urs.cz/item/CS_URS_2023_01/181152302"/>
    <hyperlink ref="F182" r:id="rId23" display="https://podminky.urs.cz/item/CS_URS_2023_01/181351003"/>
    <hyperlink ref="F186" r:id="rId24" display="https://podminky.urs.cz/item/CS_URS_2023_01/273313711"/>
    <hyperlink ref="F189" r:id="rId25" display="https://podminky.urs.cz/item/CS_URS_2023_01/274313811"/>
    <hyperlink ref="F198" r:id="rId26" display="https://podminky.urs.cz/item/CS_URS_2023_01/274351121"/>
    <hyperlink ref="F207" r:id="rId27" display="https://podminky.urs.cz/item/CS_URS_2023_01/274351122"/>
    <hyperlink ref="F220" r:id="rId28" display="https://podminky.urs.cz/item/CS_URS_2023_01/311231159"/>
    <hyperlink ref="F231" r:id="rId29" display="https://podminky.urs.cz/item/CS_URS_2023_01/564851111"/>
    <hyperlink ref="F233" r:id="rId30" display="https://podminky.urs.cz/item/CS_URS_2023_01/591111111"/>
    <hyperlink ref="F239" r:id="rId31" display="https://podminky.urs.cz/item/CS_URS_2023_01/622131121"/>
    <hyperlink ref="F249" r:id="rId32" display="https://podminky.urs.cz/item/CS_URS_2023_01/622321141"/>
    <hyperlink ref="F259" r:id="rId33" display="https://podminky.urs.cz/item/CS_URS_2023_01/622325107"/>
    <hyperlink ref="F265" r:id="rId34" display="https://podminky.urs.cz/item/CS_URS_2023_01/622631011"/>
    <hyperlink ref="F270" r:id="rId35" display="https://podminky.urs.cz/item/CS_URS_2023_01/629995101"/>
    <hyperlink ref="F277" r:id="rId36" display="https://podminky.urs.cz/item/CS_URS_2023_01/941111131"/>
    <hyperlink ref="F286" r:id="rId37" display="https://podminky.urs.cz/item/CS_URS_2023_01/941111231"/>
    <hyperlink ref="F295" r:id="rId38" display="https://podminky.urs.cz/item/CS_URS_2023_01/941111831"/>
    <hyperlink ref="F304" r:id="rId39" display="https://podminky.urs.cz/item/CS_URS_2023_01/949101111"/>
    <hyperlink ref="F307" r:id="rId40" display="https://podminky.urs.cz/item/CS_URS_2023_01/962032241"/>
    <hyperlink ref="F317" r:id="rId41" display="https://podminky.urs.cz/item/CS_URS_2023_01/978023251"/>
    <hyperlink ref="F322" r:id="rId42" display="https://podminky.urs.cz/item/CS_URS_2023_01/979071121"/>
    <hyperlink ref="F324" r:id="rId43" display="https://podminky.urs.cz/item/CS_URS_2023_01/985211112"/>
    <hyperlink ref="F329" r:id="rId44" display="https://podminky.urs.cz/item/CS_URS_2023_01/985221013"/>
    <hyperlink ref="F338" r:id="rId45" display="https://podminky.urs.cz/item/CS_URS_2023_01/985233121"/>
    <hyperlink ref="F344" r:id="rId46" display="https://podminky.urs.cz/item/CS_URS_2023_01/997013111"/>
    <hyperlink ref="F346" r:id="rId47" display="https://podminky.urs.cz/item/CS_URS_2023_01/997013219"/>
    <hyperlink ref="F348" r:id="rId48" display="https://podminky.urs.cz/item/CS_URS_2023_01/997013501"/>
    <hyperlink ref="F354" r:id="rId49" display="https://podminky.urs.cz/item/CS_URS_2023_01/997013509"/>
    <hyperlink ref="F361" r:id="rId50" display="https://podminky.urs.cz/item/CS_URS_2023_01/997013863"/>
    <hyperlink ref="F364" r:id="rId51" display="https://podminky.urs.cz/item/CS_URS_2023_01/998232110"/>
    <hyperlink ref="F366" r:id="rId52" display="https://podminky.urs.cz/item/CS_URS_2023_01/998232141"/>
    <hyperlink ref="F370" r:id="rId53" display="https://podminky.urs.cz/item/CS_URS_2023_01/711113117"/>
    <hyperlink ref="F383" r:id="rId54" display="https://podminky.urs.cz/item/CS_URS_2023_01/711113127"/>
    <hyperlink ref="F387" r:id="rId55" display="https://podminky.urs.cz/item/CS_URS_2023_01/783823137"/>
    <hyperlink ref="F402" r:id="rId56" display="https://podminky.urs.cz/item/CS_URS_2023_01/783827127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87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Opěrná zeď pod Hřbitovní správou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88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543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90</v>
      </c>
      <c r="G12" s="40"/>
      <c r="H12" s="40"/>
      <c r="I12" s="134" t="s">
        <v>23</v>
      </c>
      <c r="J12" s="139" t="str">
        <f>'Rekapitulace stavby'!AN8</f>
        <v>12. 8. 2023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tr">
        <f>IF('Rekapitulace stavby'!AN10="","",'Rekapitulace stavby'!AN10)</f>
        <v/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tr">
        <f>IF('Rekapitulace stavby'!E11="","",'Rekapitulace stavby'!E11)</f>
        <v xml:space="preserve"> </v>
      </c>
      <c r="F15" s="40"/>
      <c r="G15" s="40"/>
      <c r="H15" s="40"/>
      <c r="I15" s="134" t="s">
        <v>28</v>
      </c>
      <c r="J15" s="138" t="str">
        <f>IF('Rekapitulace stavby'!AN11="","",'Rekapitulace stavby'!AN11)</f>
        <v/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tr">
        <f>IF('Rekapitulace stavby'!AN16="","",'Rekapitulace stavby'!AN16)</f>
        <v/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tr">
        <f>IF('Rekapitulace stavby'!E17="","",'Rekapitulace stavby'!E17)</f>
        <v xml:space="preserve"> </v>
      </c>
      <c r="F21" s="40"/>
      <c r="G21" s="40"/>
      <c r="H21" s="40"/>
      <c r="I21" s="134" t="s">
        <v>28</v>
      </c>
      <c r="J21" s="138" t="str">
        <f>IF('Rekapitulace stavby'!AN17="","",'Rekapitulace stavby'!AN17)</f>
        <v/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32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33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35</v>
      </c>
      <c r="E30" s="40"/>
      <c r="F30" s="40"/>
      <c r="G30" s="40"/>
      <c r="H30" s="40"/>
      <c r="I30" s="40"/>
      <c r="J30" s="146">
        <f>ROUND(J87,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37</v>
      </c>
      <c r="G32" s="40"/>
      <c r="H32" s="40"/>
      <c r="I32" s="147" t="s">
        <v>36</v>
      </c>
      <c r="J32" s="147" t="s">
        <v>38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39</v>
      </c>
      <c r="E33" s="134" t="s">
        <v>40</v>
      </c>
      <c r="F33" s="149">
        <f>ROUND((SUM(BE87:BE227)),  2)</f>
        <v>0</v>
      </c>
      <c r="G33" s="40"/>
      <c r="H33" s="40"/>
      <c r="I33" s="150">
        <v>0.20999999999999999</v>
      </c>
      <c r="J33" s="149">
        <f>ROUND(((SUM(BE87:BE227))*I33),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41</v>
      </c>
      <c r="F34" s="149">
        <f>ROUND((SUM(BF87:BF227)),  2)</f>
        <v>0</v>
      </c>
      <c r="G34" s="40"/>
      <c r="H34" s="40"/>
      <c r="I34" s="150">
        <v>0.14999999999999999</v>
      </c>
      <c r="J34" s="149">
        <f>ROUND(((SUM(BF87:BF227))*I34),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42</v>
      </c>
      <c r="F35" s="149">
        <f>ROUND((SUM(BG87:BG227)),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43</v>
      </c>
      <c r="F36" s="149">
        <f>ROUND((SUM(BH87:BH227)),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44</v>
      </c>
      <c r="F37" s="149">
        <f>ROUND((SUM(BI87:BI227)),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45</v>
      </c>
      <c r="E39" s="153"/>
      <c r="F39" s="153"/>
      <c r="G39" s="154" t="s">
        <v>46</v>
      </c>
      <c r="H39" s="155" t="s">
        <v>47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91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Opěrná zeď pod Hřbitovní správou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88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IO 01 - Odvedení dešťové vody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ulice hřbitovní, Karlovy Vary</v>
      </c>
      <c r="G52" s="42"/>
      <c r="H52" s="42"/>
      <c r="I52" s="34" t="s">
        <v>23</v>
      </c>
      <c r="J52" s="74" t="str">
        <f>IF(J12="","",J12)</f>
        <v>12. 8. 2023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34" t="s">
        <v>31</v>
      </c>
      <c r="J54" s="38" t="str">
        <f>E21</f>
        <v xml:space="preserve"> 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32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92</v>
      </c>
      <c r="D57" s="164"/>
      <c r="E57" s="164"/>
      <c r="F57" s="164"/>
      <c r="G57" s="164"/>
      <c r="H57" s="164"/>
      <c r="I57" s="164"/>
      <c r="J57" s="165" t="s">
        <v>93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67</v>
      </c>
      <c r="D59" s="42"/>
      <c r="E59" s="42"/>
      <c r="F59" s="42"/>
      <c r="G59" s="42"/>
      <c r="H59" s="42"/>
      <c r="I59" s="42"/>
      <c r="J59" s="104">
        <f>J87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94</v>
      </c>
    </row>
    <row r="60" s="9" customFormat="1" ht="24.96" customHeight="1">
      <c r="A60" s="9"/>
      <c r="B60" s="167"/>
      <c r="C60" s="168"/>
      <c r="D60" s="169" t="s">
        <v>95</v>
      </c>
      <c r="E60" s="170"/>
      <c r="F60" s="170"/>
      <c r="G60" s="170"/>
      <c r="H60" s="170"/>
      <c r="I60" s="170"/>
      <c r="J60" s="171">
        <f>J88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96</v>
      </c>
      <c r="E61" s="176"/>
      <c r="F61" s="176"/>
      <c r="G61" s="176"/>
      <c r="H61" s="176"/>
      <c r="I61" s="176"/>
      <c r="J61" s="177">
        <f>J89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544</v>
      </c>
      <c r="E62" s="176"/>
      <c r="F62" s="176"/>
      <c r="G62" s="176"/>
      <c r="H62" s="176"/>
      <c r="I62" s="176"/>
      <c r="J62" s="177">
        <f>J196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545</v>
      </c>
      <c r="E63" s="176"/>
      <c r="F63" s="176"/>
      <c r="G63" s="176"/>
      <c r="H63" s="176"/>
      <c r="I63" s="176"/>
      <c r="J63" s="177">
        <f>J200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103</v>
      </c>
      <c r="E64" s="176"/>
      <c r="F64" s="176"/>
      <c r="G64" s="176"/>
      <c r="H64" s="176"/>
      <c r="I64" s="176"/>
      <c r="J64" s="177">
        <f>J207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67"/>
      <c r="C65" s="168"/>
      <c r="D65" s="169" t="s">
        <v>104</v>
      </c>
      <c r="E65" s="170"/>
      <c r="F65" s="170"/>
      <c r="G65" s="170"/>
      <c r="H65" s="170"/>
      <c r="I65" s="170"/>
      <c r="J65" s="171">
        <f>J210</f>
        <v>0</v>
      </c>
      <c r="K65" s="168"/>
      <c r="L65" s="17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73"/>
      <c r="C66" s="174"/>
      <c r="D66" s="175" t="s">
        <v>105</v>
      </c>
      <c r="E66" s="176"/>
      <c r="F66" s="176"/>
      <c r="G66" s="176"/>
      <c r="H66" s="176"/>
      <c r="I66" s="176"/>
      <c r="J66" s="177">
        <f>J211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546</v>
      </c>
      <c r="E67" s="176"/>
      <c r="F67" s="176"/>
      <c r="G67" s="176"/>
      <c r="H67" s="176"/>
      <c r="I67" s="176"/>
      <c r="J67" s="177">
        <f>J224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107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62" t="str">
        <f>E7</f>
        <v>Opěrná zeď pod Hřbitovní správou</v>
      </c>
      <c r="F77" s="34"/>
      <c r="G77" s="34"/>
      <c r="H77" s="34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88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IO 01 - Odvedení dešťové vody</v>
      </c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F12</f>
        <v>ulice hřbitovní, Karlovy Vary</v>
      </c>
      <c r="G81" s="42"/>
      <c r="H81" s="42"/>
      <c r="I81" s="34" t="s">
        <v>23</v>
      </c>
      <c r="J81" s="74" t="str">
        <f>IF(J12="","",J12)</f>
        <v>12. 8. 2023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E15</f>
        <v xml:space="preserve"> </v>
      </c>
      <c r="G83" s="42"/>
      <c r="H83" s="42"/>
      <c r="I83" s="34" t="s">
        <v>31</v>
      </c>
      <c r="J83" s="38" t="str">
        <f>E21</f>
        <v xml:space="preserve"> 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IF(E18="","",E18)</f>
        <v>Vyplň údaj</v>
      </c>
      <c r="G84" s="42"/>
      <c r="H84" s="42"/>
      <c r="I84" s="34" t="s">
        <v>32</v>
      </c>
      <c r="J84" s="38" t="str">
        <f>E24</f>
        <v xml:space="preserve"> </v>
      </c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79"/>
      <c r="B86" s="180"/>
      <c r="C86" s="181" t="s">
        <v>108</v>
      </c>
      <c r="D86" s="182" t="s">
        <v>54</v>
      </c>
      <c r="E86" s="182" t="s">
        <v>50</v>
      </c>
      <c r="F86" s="182" t="s">
        <v>51</v>
      </c>
      <c r="G86" s="182" t="s">
        <v>109</v>
      </c>
      <c r="H86" s="182" t="s">
        <v>110</v>
      </c>
      <c r="I86" s="182" t="s">
        <v>111</v>
      </c>
      <c r="J86" s="182" t="s">
        <v>93</v>
      </c>
      <c r="K86" s="183" t="s">
        <v>112</v>
      </c>
      <c r="L86" s="184"/>
      <c r="M86" s="94" t="s">
        <v>19</v>
      </c>
      <c r="N86" s="95" t="s">
        <v>39</v>
      </c>
      <c r="O86" s="95" t="s">
        <v>113</v>
      </c>
      <c r="P86" s="95" t="s">
        <v>114</v>
      </c>
      <c r="Q86" s="95" t="s">
        <v>115</v>
      </c>
      <c r="R86" s="95" t="s">
        <v>116</v>
      </c>
      <c r="S86" s="95" t="s">
        <v>117</v>
      </c>
      <c r="T86" s="96" t="s">
        <v>118</v>
      </c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</row>
    <row r="87" s="2" customFormat="1" ht="22.8" customHeight="1">
      <c r="A87" s="40"/>
      <c r="B87" s="41"/>
      <c r="C87" s="101" t="s">
        <v>119</v>
      </c>
      <c r="D87" s="42"/>
      <c r="E87" s="42"/>
      <c r="F87" s="42"/>
      <c r="G87" s="42"/>
      <c r="H87" s="42"/>
      <c r="I87" s="42"/>
      <c r="J87" s="185">
        <f>BK87</f>
        <v>0</v>
      </c>
      <c r="K87" s="42"/>
      <c r="L87" s="46"/>
      <c r="M87" s="97"/>
      <c r="N87" s="186"/>
      <c r="O87" s="98"/>
      <c r="P87" s="187">
        <f>P88+P210</f>
        <v>0</v>
      </c>
      <c r="Q87" s="98"/>
      <c r="R87" s="187">
        <f>R88+R210</f>
        <v>90.055740350000008</v>
      </c>
      <c r="S87" s="98"/>
      <c r="T87" s="188">
        <f>T88+T210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68</v>
      </c>
      <c r="AU87" s="19" t="s">
        <v>94</v>
      </c>
      <c r="BK87" s="189">
        <f>BK88+BK210</f>
        <v>0</v>
      </c>
    </row>
    <row r="88" s="12" customFormat="1" ht="25.92" customHeight="1">
      <c r="A88" s="12"/>
      <c r="B88" s="190"/>
      <c r="C88" s="191"/>
      <c r="D88" s="192" t="s">
        <v>68</v>
      </c>
      <c r="E88" s="193" t="s">
        <v>120</v>
      </c>
      <c r="F88" s="193" t="s">
        <v>121</v>
      </c>
      <c r="G88" s="191"/>
      <c r="H88" s="191"/>
      <c r="I88" s="194"/>
      <c r="J88" s="195">
        <f>BK88</f>
        <v>0</v>
      </c>
      <c r="K88" s="191"/>
      <c r="L88" s="196"/>
      <c r="M88" s="197"/>
      <c r="N88" s="198"/>
      <c r="O88" s="198"/>
      <c r="P88" s="199">
        <f>P89+P196+P200+P207</f>
        <v>0</v>
      </c>
      <c r="Q88" s="198"/>
      <c r="R88" s="199">
        <f>R89+R196+R200+R207</f>
        <v>89.807690500000007</v>
      </c>
      <c r="S88" s="198"/>
      <c r="T88" s="200">
        <f>T89+T196+T200+T207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1" t="s">
        <v>77</v>
      </c>
      <c r="AT88" s="202" t="s">
        <v>68</v>
      </c>
      <c r="AU88" s="202" t="s">
        <v>69</v>
      </c>
      <c r="AY88" s="201" t="s">
        <v>122</v>
      </c>
      <c r="BK88" s="203">
        <f>BK89+BK196+BK200+BK207</f>
        <v>0</v>
      </c>
    </row>
    <row r="89" s="12" customFormat="1" ht="22.8" customHeight="1">
      <c r="A89" s="12"/>
      <c r="B89" s="190"/>
      <c r="C89" s="191"/>
      <c r="D89" s="192" t="s">
        <v>68</v>
      </c>
      <c r="E89" s="204" t="s">
        <v>77</v>
      </c>
      <c r="F89" s="204" t="s">
        <v>123</v>
      </c>
      <c r="G89" s="191"/>
      <c r="H89" s="191"/>
      <c r="I89" s="194"/>
      <c r="J89" s="205">
        <f>BK89</f>
        <v>0</v>
      </c>
      <c r="K89" s="191"/>
      <c r="L89" s="196"/>
      <c r="M89" s="197"/>
      <c r="N89" s="198"/>
      <c r="O89" s="198"/>
      <c r="P89" s="199">
        <f>SUM(P90:P195)</f>
        <v>0</v>
      </c>
      <c r="Q89" s="198"/>
      <c r="R89" s="199">
        <f>SUM(R90:R195)</f>
        <v>88.185620500000013</v>
      </c>
      <c r="S89" s="198"/>
      <c r="T89" s="200">
        <f>SUM(T90:T195)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1" t="s">
        <v>77</v>
      </c>
      <c r="AT89" s="202" t="s">
        <v>68</v>
      </c>
      <c r="AU89" s="202" t="s">
        <v>77</v>
      </c>
      <c r="AY89" s="201" t="s">
        <v>122</v>
      </c>
      <c r="BK89" s="203">
        <f>SUM(BK90:BK195)</f>
        <v>0</v>
      </c>
    </row>
    <row r="90" s="2" customFormat="1" ht="16.5" customHeight="1">
      <c r="A90" s="40"/>
      <c r="B90" s="41"/>
      <c r="C90" s="206" t="s">
        <v>77</v>
      </c>
      <c r="D90" s="206" t="s">
        <v>125</v>
      </c>
      <c r="E90" s="207" t="s">
        <v>173</v>
      </c>
      <c r="F90" s="208" t="s">
        <v>174</v>
      </c>
      <c r="G90" s="209" t="s">
        <v>161</v>
      </c>
      <c r="H90" s="210">
        <v>76.930000000000007</v>
      </c>
      <c r="I90" s="211"/>
      <c r="J90" s="212">
        <f>ROUND(I90*H90,2)</f>
        <v>0</v>
      </c>
      <c r="K90" s="208" t="s">
        <v>129</v>
      </c>
      <c r="L90" s="46"/>
      <c r="M90" s="213" t="s">
        <v>19</v>
      </c>
      <c r="N90" s="214" t="s">
        <v>40</v>
      </c>
      <c r="O90" s="86"/>
      <c r="P90" s="215">
        <f>O90*H90</f>
        <v>0</v>
      </c>
      <c r="Q90" s="215">
        <v>0</v>
      </c>
      <c r="R90" s="215">
        <f>Q90*H90</f>
        <v>0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130</v>
      </c>
      <c r="AT90" s="217" t="s">
        <v>125</v>
      </c>
      <c r="AU90" s="217" t="s">
        <v>79</v>
      </c>
      <c r="AY90" s="19" t="s">
        <v>122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77</v>
      </c>
      <c r="BK90" s="218">
        <f>ROUND(I90*H90,2)</f>
        <v>0</v>
      </c>
      <c r="BL90" s="19" t="s">
        <v>130</v>
      </c>
      <c r="BM90" s="217" t="s">
        <v>547</v>
      </c>
    </row>
    <row r="91" s="2" customFormat="1">
      <c r="A91" s="40"/>
      <c r="B91" s="41"/>
      <c r="C91" s="42"/>
      <c r="D91" s="219" t="s">
        <v>132</v>
      </c>
      <c r="E91" s="42"/>
      <c r="F91" s="220" t="s">
        <v>176</v>
      </c>
      <c r="G91" s="42"/>
      <c r="H91" s="42"/>
      <c r="I91" s="221"/>
      <c r="J91" s="42"/>
      <c r="K91" s="42"/>
      <c r="L91" s="46"/>
      <c r="M91" s="222"/>
      <c r="N91" s="223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132</v>
      </c>
      <c r="AU91" s="19" t="s">
        <v>79</v>
      </c>
    </row>
    <row r="92" s="13" customFormat="1">
      <c r="A92" s="13"/>
      <c r="B92" s="224"/>
      <c r="C92" s="225"/>
      <c r="D92" s="226" t="s">
        <v>164</v>
      </c>
      <c r="E92" s="227" t="s">
        <v>19</v>
      </c>
      <c r="F92" s="228" t="s">
        <v>548</v>
      </c>
      <c r="G92" s="225"/>
      <c r="H92" s="229">
        <v>38.750399999999992</v>
      </c>
      <c r="I92" s="230"/>
      <c r="J92" s="225"/>
      <c r="K92" s="225"/>
      <c r="L92" s="231"/>
      <c r="M92" s="232"/>
      <c r="N92" s="233"/>
      <c r="O92" s="233"/>
      <c r="P92" s="233"/>
      <c r="Q92" s="233"/>
      <c r="R92" s="233"/>
      <c r="S92" s="233"/>
      <c r="T92" s="2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5" t="s">
        <v>164</v>
      </c>
      <c r="AU92" s="235" t="s">
        <v>79</v>
      </c>
      <c r="AV92" s="13" t="s">
        <v>79</v>
      </c>
      <c r="AW92" s="13" t="s">
        <v>166</v>
      </c>
      <c r="AX92" s="13" t="s">
        <v>69</v>
      </c>
      <c r="AY92" s="235" t="s">
        <v>122</v>
      </c>
    </row>
    <row r="93" s="13" customFormat="1">
      <c r="A93" s="13"/>
      <c r="B93" s="224"/>
      <c r="C93" s="225"/>
      <c r="D93" s="226" t="s">
        <v>164</v>
      </c>
      <c r="E93" s="227" t="s">
        <v>19</v>
      </c>
      <c r="F93" s="228" t="s">
        <v>549</v>
      </c>
      <c r="G93" s="225"/>
      <c r="H93" s="229">
        <v>38.18</v>
      </c>
      <c r="I93" s="230"/>
      <c r="J93" s="225"/>
      <c r="K93" s="225"/>
      <c r="L93" s="231"/>
      <c r="M93" s="232"/>
      <c r="N93" s="233"/>
      <c r="O93" s="233"/>
      <c r="P93" s="233"/>
      <c r="Q93" s="233"/>
      <c r="R93" s="233"/>
      <c r="S93" s="233"/>
      <c r="T93" s="2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5" t="s">
        <v>164</v>
      </c>
      <c r="AU93" s="235" t="s">
        <v>79</v>
      </c>
      <c r="AV93" s="13" t="s">
        <v>79</v>
      </c>
      <c r="AW93" s="13" t="s">
        <v>166</v>
      </c>
      <c r="AX93" s="13" t="s">
        <v>69</v>
      </c>
      <c r="AY93" s="235" t="s">
        <v>122</v>
      </c>
    </row>
    <row r="94" s="14" customFormat="1">
      <c r="A94" s="14"/>
      <c r="B94" s="236"/>
      <c r="C94" s="237"/>
      <c r="D94" s="226" t="s">
        <v>164</v>
      </c>
      <c r="E94" s="238" t="s">
        <v>19</v>
      </c>
      <c r="F94" s="239" t="s">
        <v>191</v>
      </c>
      <c r="G94" s="237"/>
      <c r="H94" s="240">
        <v>76.930399999999992</v>
      </c>
      <c r="I94" s="241"/>
      <c r="J94" s="237"/>
      <c r="K94" s="237"/>
      <c r="L94" s="242"/>
      <c r="M94" s="243"/>
      <c r="N94" s="244"/>
      <c r="O94" s="244"/>
      <c r="P94" s="244"/>
      <c r="Q94" s="244"/>
      <c r="R94" s="244"/>
      <c r="S94" s="244"/>
      <c r="T94" s="24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6" t="s">
        <v>164</v>
      </c>
      <c r="AU94" s="246" t="s">
        <v>79</v>
      </c>
      <c r="AV94" s="14" t="s">
        <v>130</v>
      </c>
      <c r="AW94" s="14" t="s">
        <v>166</v>
      </c>
      <c r="AX94" s="14" t="s">
        <v>77</v>
      </c>
      <c r="AY94" s="246" t="s">
        <v>122</v>
      </c>
    </row>
    <row r="95" s="2" customFormat="1" ht="21.75" customHeight="1">
      <c r="A95" s="40"/>
      <c r="B95" s="41"/>
      <c r="C95" s="206" t="s">
        <v>79</v>
      </c>
      <c r="D95" s="206" t="s">
        <v>125</v>
      </c>
      <c r="E95" s="207" t="s">
        <v>179</v>
      </c>
      <c r="F95" s="208" t="s">
        <v>180</v>
      </c>
      <c r="G95" s="209" t="s">
        <v>181</v>
      </c>
      <c r="H95" s="210">
        <v>76.216999999999999</v>
      </c>
      <c r="I95" s="211"/>
      <c r="J95" s="212">
        <f>ROUND(I95*H95,2)</f>
        <v>0</v>
      </c>
      <c r="K95" s="208" t="s">
        <v>129</v>
      </c>
      <c r="L95" s="46"/>
      <c r="M95" s="213" t="s">
        <v>19</v>
      </c>
      <c r="N95" s="214" t="s">
        <v>40</v>
      </c>
      <c r="O95" s="86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7" t="s">
        <v>130</v>
      </c>
      <c r="AT95" s="217" t="s">
        <v>125</v>
      </c>
      <c r="AU95" s="217" t="s">
        <v>79</v>
      </c>
      <c r="AY95" s="19" t="s">
        <v>122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9" t="s">
        <v>77</v>
      </c>
      <c r="BK95" s="218">
        <f>ROUND(I95*H95,2)</f>
        <v>0</v>
      </c>
      <c r="BL95" s="19" t="s">
        <v>130</v>
      </c>
      <c r="BM95" s="217" t="s">
        <v>550</v>
      </c>
    </row>
    <row r="96" s="2" customFormat="1">
      <c r="A96" s="40"/>
      <c r="B96" s="41"/>
      <c r="C96" s="42"/>
      <c r="D96" s="219" t="s">
        <v>132</v>
      </c>
      <c r="E96" s="42"/>
      <c r="F96" s="220" t="s">
        <v>183</v>
      </c>
      <c r="G96" s="42"/>
      <c r="H96" s="42"/>
      <c r="I96" s="221"/>
      <c r="J96" s="42"/>
      <c r="K96" s="42"/>
      <c r="L96" s="46"/>
      <c r="M96" s="222"/>
      <c r="N96" s="223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132</v>
      </c>
      <c r="AU96" s="19" t="s">
        <v>79</v>
      </c>
    </row>
    <row r="97" s="13" customFormat="1">
      <c r="A97" s="13"/>
      <c r="B97" s="224"/>
      <c r="C97" s="225"/>
      <c r="D97" s="226" t="s">
        <v>164</v>
      </c>
      <c r="E97" s="227" t="s">
        <v>19</v>
      </c>
      <c r="F97" s="228" t="s">
        <v>551</v>
      </c>
      <c r="G97" s="225"/>
      <c r="H97" s="229">
        <v>76.216949999999997</v>
      </c>
      <c r="I97" s="230"/>
      <c r="J97" s="225"/>
      <c r="K97" s="225"/>
      <c r="L97" s="231"/>
      <c r="M97" s="232"/>
      <c r="N97" s="233"/>
      <c r="O97" s="233"/>
      <c r="P97" s="233"/>
      <c r="Q97" s="233"/>
      <c r="R97" s="233"/>
      <c r="S97" s="233"/>
      <c r="T97" s="23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5" t="s">
        <v>164</v>
      </c>
      <c r="AU97" s="235" t="s">
        <v>79</v>
      </c>
      <c r="AV97" s="13" t="s">
        <v>79</v>
      </c>
      <c r="AW97" s="13" t="s">
        <v>166</v>
      </c>
      <c r="AX97" s="13" t="s">
        <v>77</v>
      </c>
      <c r="AY97" s="235" t="s">
        <v>122</v>
      </c>
    </row>
    <row r="98" s="2" customFormat="1" ht="24.15" customHeight="1">
      <c r="A98" s="40"/>
      <c r="B98" s="41"/>
      <c r="C98" s="206" t="s">
        <v>445</v>
      </c>
      <c r="D98" s="206" t="s">
        <v>125</v>
      </c>
      <c r="E98" s="207" t="s">
        <v>552</v>
      </c>
      <c r="F98" s="208" t="s">
        <v>553</v>
      </c>
      <c r="G98" s="209" t="s">
        <v>181</v>
      </c>
      <c r="H98" s="210">
        <v>95.689999999999998</v>
      </c>
      <c r="I98" s="211"/>
      <c r="J98" s="212">
        <f>ROUND(I98*H98,2)</f>
        <v>0</v>
      </c>
      <c r="K98" s="208" t="s">
        <v>129</v>
      </c>
      <c r="L98" s="46"/>
      <c r="M98" s="213" t="s">
        <v>19</v>
      </c>
      <c r="N98" s="214" t="s">
        <v>40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130</v>
      </c>
      <c r="AT98" s="217" t="s">
        <v>125</v>
      </c>
      <c r="AU98" s="217" t="s">
        <v>79</v>
      </c>
      <c r="AY98" s="19" t="s">
        <v>122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77</v>
      </c>
      <c r="BK98" s="218">
        <f>ROUND(I98*H98,2)</f>
        <v>0</v>
      </c>
      <c r="BL98" s="19" t="s">
        <v>130</v>
      </c>
      <c r="BM98" s="217" t="s">
        <v>554</v>
      </c>
    </row>
    <row r="99" s="2" customFormat="1">
      <c r="A99" s="40"/>
      <c r="B99" s="41"/>
      <c r="C99" s="42"/>
      <c r="D99" s="219" t="s">
        <v>132</v>
      </c>
      <c r="E99" s="42"/>
      <c r="F99" s="220" t="s">
        <v>555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132</v>
      </c>
      <c r="AU99" s="19" t="s">
        <v>79</v>
      </c>
    </row>
    <row r="100" s="15" customFormat="1">
      <c r="A100" s="15"/>
      <c r="B100" s="257"/>
      <c r="C100" s="258"/>
      <c r="D100" s="226" t="s">
        <v>164</v>
      </c>
      <c r="E100" s="259" t="s">
        <v>19</v>
      </c>
      <c r="F100" s="260" t="s">
        <v>556</v>
      </c>
      <c r="G100" s="258"/>
      <c r="H100" s="259" t="s">
        <v>19</v>
      </c>
      <c r="I100" s="261"/>
      <c r="J100" s="258"/>
      <c r="K100" s="258"/>
      <c r="L100" s="262"/>
      <c r="M100" s="263"/>
      <c r="N100" s="264"/>
      <c r="O100" s="264"/>
      <c r="P100" s="264"/>
      <c r="Q100" s="264"/>
      <c r="R100" s="264"/>
      <c r="S100" s="264"/>
      <c r="T100" s="26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66" t="s">
        <v>164</v>
      </c>
      <c r="AU100" s="266" t="s">
        <v>79</v>
      </c>
      <c r="AV100" s="15" t="s">
        <v>77</v>
      </c>
      <c r="AW100" s="15" t="s">
        <v>166</v>
      </c>
      <c r="AX100" s="15" t="s">
        <v>69</v>
      </c>
      <c r="AY100" s="266" t="s">
        <v>122</v>
      </c>
    </row>
    <row r="101" s="13" customFormat="1">
      <c r="A101" s="13"/>
      <c r="B101" s="224"/>
      <c r="C101" s="225"/>
      <c r="D101" s="226" t="s">
        <v>164</v>
      </c>
      <c r="E101" s="227" t="s">
        <v>19</v>
      </c>
      <c r="F101" s="228" t="s">
        <v>557</v>
      </c>
      <c r="G101" s="225"/>
      <c r="H101" s="229">
        <v>14.166900000000002</v>
      </c>
      <c r="I101" s="230"/>
      <c r="J101" s="225"/>
      <c r="K101" s="225"/>
      <c r="L101" s="231"/>
      <c r="M101" s="232"/>
      <c r="N101" s="233"/>
      <c r="O101" s="233"/>
      <c r="P101" s="233"/>
      <c r="Q101" s="233"/>
      <c r="R101" s="233"/>
      <c r="S101" s="233"/>
      <c r="T101" s="23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5" t="s">
        <v>164</v>
      </c>
      <c r="AU101" s="235" t="s">
        <v>79</v>
      </c>
      <c r="AV101" s="13" t="s">
        <v>79</v>
      </c>
      <c r="AW101" s="13" t="s">
        <v>166</v>
      </c>
      <c r="AX101" s="13" t="s">
        <v>69</v>
      </c>
      <c r="AY101" s="235" t="s">
        <v>122</v>
      </c>
    </row>
    <row r="102" s="13" customFormat="1">
      <c r="A102" s="13"/>
      <c r="B102" s="224"/>
      <c r="C102" s="225"/>
      <c r="D102" s="226" t="s">
        <v>164</v>
      </c>
      <c r="E102" s="227" t="s">
        <v>19</v>
      </c>
      <c r="F102" s="228" t="s">
        <v>558</v>
      </c>
      <c r="G102" s="225"/>
      <c r="H102" s="229">
        <v>20.136599999999998</v>
      </c>
      <c r="I102" s="230"/>
      <c r="J102" s="225"/>
      <c r="K102" s="225"/>
      <c r="L102" s="231"/>
      <c r="M102" s="232"/>
      <c r="N102" s="233"/>
      <c r="O102" s="233"/>
      <c r="P102" s="233"/>
      <c r="Q102" s="233"/>
      <c r="R102" s="233"/>
      <c r="S102" s="233"/>
      <c r="T102" s="2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5" t="s">
        <v>164</v>
      </c>
      <c r="AU102" s="235" t="s">
        <v>79</v>
      </c>
      <c r="AV102" s="13" t="s">
        <v>79</v>
      </c>
      <c r="AW102" s="13" t="s">
        <v>166</v>
      </c>
      <c r="AX102" s="13" t="s">
        <v>69</v>
      </c>
      <c r="AY102" s="235" t="s">
        <v>122</v>
      </c>
    </row>
    <row r="103" s="13" customFormat="1">
      <c r="A103" s="13"/>
      <c r="B103" s="224"/>
      <c r="C103" s="225"/>
      <c r="D103" s="226" t="s">
        <v>164</v>
      </c>
      <c r="E103" s="227" t="s">
        <v>19</v>
      </c>
      <c r="F103" s="228" t="s">
        <v>559</v>
      </c>
      <c r="G103" s="225"/>
      <c r="H103" s="229">
        <v>16.199999999999999</v>
      </c>
      <c r="I103" s="230"/>
      <c r="J103" s="225"/>
      <c r="K103" s="225"/>
      <c r="L103" s="231"/>
      <c r="M103" s="232"/>
      <c r="N103" s="233"/>
      <c r="O103" s="233"/>
      <c r="P103" s="233"/>
      <c r="Q103" s="233"/>
      <c r="R103" s="233"/>
      <c r="S103" s="233"/>
      <c r="T103" s="23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5" t="s">
        <v>164</v>
      </c>
      <c r="AU103" s="235" t="s">
        <v>79</v>
      </c>
      <c r="AV103" s="13" t="s">
        <v>79</v>
      </c>
      <c r="AW103" s="13" t="s">
        <v>166</v>
      </c>
      <c r="AX103" s="13" t="s">
        <v>69</v>
      </c>
      <c r="AY103" s="235" t="s">
        <v>122</v>
      </c>
    </row>
    <row r="104" s="13" customFormat="1">
      <c r="A104" s="13"/>
      <c r="B104" s="224"/>
      <c r="C104" s="225"/>
      <c r="D104" s="226" t="s">
        <v>164</v>
      </c>
      <c r="E104" s="227" t="s">
        <v>19</v>
      </c>
      <c r="F104" s="228" t="s">
        <v>560</v>
      </c>
      <c r="G104" s="225"/>
      <c r="H104" s="229">
        <v>45.186750000000004</v>
      </c>
      <c r="I104" s="230"/>
      <c r="J104" s="225"/>
      <c r="K104" s="225"/>
      <c r="L104" s="231"/>
      <c r="M104" s="232"/>
      <c r="N104" s="233"/>
      <c r="O104" s="233"/>
      <c r="P104" s="233"/>
      <c r="Q104" s="233"/>
      <c r="R104" s="233"/>
      <c r="S104" s="233"/>
      <c r="T104" s="23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5" t="s">
        <v>164</v>
      </c>
      <c r="AU104" s="235" t="s">
        <v>79</v>
      </c>
      <c r="AV104" s="13" t="s">
        <v>79</v>
      </c>
      <c r="AW104" s="13" t="s">
        <v>166</v>
      </c>
      <c r="AX104" s="13" t="s">
        <v>69</v>
      </c>
      <c r="AY104" s="235" t="s">
        <v>122</v>
      </c>
    </row>
    <row r="105" s="14" customFormat="1">
      <c r="A105" s="14"/>
      <c r="B105" s="236"/>
      <c r="C105" s="237"/>
      <c r="D105" s="226" t="s">
        <v>164</v>
      </c>
      <c r="E105" s="238" t="s">
        <v>19</v>
      </c>
      <c r="F105" s="239" t="s">
        <v>191</v>
      </c>
      <c r="G105" s="237"/>
      <c r="H105" s="240">
        <v>95.690250000000006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6" t="s">
        <v>164</v>
      </c>
      <c r="AU105" s="246" t="s">
        <v>79</v>
      </c>
      <c r="AV105" s="14" t="s">
        <v>130</v>
      </c>
      <c r="AW105" s="14" t="s">
        <v>166</v>
      </c>
      <c r="AX105" s="14" t="s">
        <v>77</v>
      </c>
      <c r="AY105" s="246" t="s">
        <v>122</v>
      </c>
    </row>
    <row r="106" s="2" customFormat="1" ht="16.5" customHeight="1">
      <c r="A106" s="40"/>
      <c r="B106" s="41"/>
      <c r="C106" s="206" t="s">
        <v>319</v>
      </c>
      <c r="D106" s="206" t="s">
        <v>125</v>
      </c>
      <c r="E106" s="207" t="s">
        <v>561</v>
      </c>
      <c r="F106" s="208" t="s">
        <v>562</v>
      </c>
      <c r="G106" s="209" t="s">
        <v>161</v>
      </c>
      <c r="H106" s="210">
        <v>212.64500000000001</v>
      </c>
      <c r="I106" s="211"/>
      <c r="J106" s="212">
        <f>ROUND(I106*H106,2)</f>
        <v>0</v>
      </c>
      <c r="K106" s="208" t="s">
        <v>129</v>
      </c>
      <c r="L106" s="46"/>
      <c r="M106" s="213" t="s">
        <v>19</v>
      </c>
      <c r="N106" s="214" t="s">
        <v>40</v>
      </c>
      <c r="O106" s="86"/>
      <c r="P106" s="215">
        <f>O106*H106</f>
        <v>0</v>
      </c>
      <c r="Q106" s="215">
        <v>0.00069999999999999999</v>
      </c>
      <c r="R106" s="215">
        <f>Q106*H106</f>
        <v>0.1488515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130</v>
      </c>
      <c r="AT106" s="217" t="s">
        <v>125</v>
      </c>
      <c r="AU106" s="217" t="s">
        <v>79</v>
      </c>
      <c r="AY106" s="19" t="s">
        <v>122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77</v>
      </c>
      <c r="BK106" s="218">
        <f>ROUND(I106*H106,2)</f>
        <v>0</v>
      </c>
      <c r="BL106" s="19" t="s">
        <v>130</v>
      </c>
      <c r="BM106" s="217" t="s">
        <v>563</v>
      </c>
    </row>
    <row r="107" s="2" customFormat="1">
      <c r="A107" s="40"/>
      <c r="B107" s="41"/>
      <c r="C107" s="42"/>
      <c r="D107" s="219" t="s">
        <v>132</v>
      </c>
      <c r="E107" s="42"/>
      <c r="F107" s="220" t="s">
        <v>564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132</v>
      </c>
      <c r="AU107" s="19" t="s">
        <v>79</v>
      </c>
    </row>
    <row r="108" s="15" customFormat="1">
      <c r="A108" s="15"/>
      <c r="B108" s="257"/>
      <c r="C108" s="258"/>
      <c r="D108" s="226" t="s">
        <v>164</v>
      </c>
      <c r="E108" s="259" t="s">
        <v>19</v>
      </c>
      <c r="F108" s="260" t="s">
        <v>556</v>
      </c>
      <c r="G108" s="258"/>
      <c r="H108" s="259" t="s">
        <v>19</v>
      </c>
      <c r="I108" s="261"/>
      <c r="J108" s="258"/>
      <c r="K108" s="258"/>
      <c r="L108" s="262"/>
      <c r="M108" s="263"/>
      <c r="N108" s="264"/>
      <c r="O108" s="264"/>
      <c r="P108" s="264"/>
      <c r="Q108" s="264"/>
      <c r="R108" s="264"/>
      <c r="S108" s="264"/>
      <c r="T108" s="26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66" t="s">
        <v>164</v>
      </c>
      <c r="AU108" s="266" t="s">
        <v>79</v>
      </c>
      <c r="AV108" s="15" t="s">
        <v>77</v>
      </c>
      <c r="AW108" s="15" t="s">
        <v>166</v>
      </c>
      <c r="AX108" s="15" t="s">
        <v>69</v>
      </c>
      <c r="AY108" s="266" t="s">
        <v>122</v>
      </c>
    </row>
    <row r="109" s="13" customFormat="1">
      <c r="A109" s="13"/>
      <c r="B109" s="224"/>
      <c r="C109" s="225"/>
      <c r="D109" s="226" t="s">
        <v>164</v>
      </c>
      <c r="E109" s="227" t="s">
        <v>19</v>
      </c>
      <c r="F109" s="228" t="s">
        <v>565</v>
      </c>
      <c r="G109" s="225"/>
      <c r="H109" s="229">
        <v>31.482000000000003</v>
      </c>
      <c r="I109" s="230"/>
      <c r="J109" s="225"/>
      <c r="K109" s="225"/>
      <c r="L109" s="231"/>
      <c r="M109" s="232"/>
      <c r="N109" s="233"/>
      <c r="O109" s="233"/>
      <c r="P109" s="233"/>
      <c r="Q109" s="233"/>
      <c r="R109" s="233"/>
      <c r="S109" s="233"/>
      <c r="T109" s="23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5" t="s">
        <v>164</v>
      </c>
      <c r="AU109" s="235" t="s">
        <v>79</v>
      </c>
      <c r="AV109" s="13" t="s">
        <v>79</v>
      </c>
      <c r="AW109" s="13" t="s">
        <v>166</v>
      </c>
      <c r="AX109" s="13" t="s">
        <v>69</v>
      </c>
      <c r="AY109" s="235" t="s">
        <v>122</v>
      </c>
    </row>
    <row r="110" s="13" customFormat="1">
      <c r="A110" s="13"/>
      <c r="B110" s="224"/>
      <c r="C110" s="225"/>
      <c r="D110" s="226" t="s">
        <v>164</v>
      </c>
      <c r="E110" s="227" t="s">
        <v>19</v>
      </c>
      <c r="F110" s="228" t="s">
        <v>566</v>
      </c>
      <c r="G110" s="225"/>
      <c r="H110" s="229">
        <v>44.747999999999998</v>
      </c>
      <c r="I110" s="230"/>
      <c r="J110" s="225"/>
      <c r="K110" s="225"/>
      <c r="L110" s="231"/>
      <c r="M110" s="232"/>
      <c r="N110" s="233"/>
      <c r="O110" s="233"/>
      <c r="P110" s="233"/>
      <c r="Q110" s="233"/>
      <c r="R110" s="233"/>
      <c r="S110" s="233"/>
      <c r="T110" s="2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5" t="s">
        <v>164</v>
      </c>
      <c r="AU110" s="235" t="s">
        <v>79</v>
      </c>
      <c r="AV110" s="13" t="s">
        <v>79</v>
      </c>
      <c r="AW110" s="13" t="s">
        <v>166</v>
      </c>
      <c r="AX110" s="13" t="s">
        <v>69</v>
      </c>
      <c r="AY110" s="235" t="s">
        <v>122</v>
      </c>
    </row>
    <row r="111" s="13" customFormat="1">
      <c r="A111" s="13"/>
      <c r="B111" s="224"/>
      <c r="C111" s="225"/>
      <c r="D111" s="226" t="s">
        <v>164</v>
      </c>
      <c r="E111" s="227" t="s">
        <v>19</v>
      </c>
      <c r="F111" s="228" t="s">
        <v>567</v>
      </c>
      <c r="G111" s="225"/>
      <c r="H111" s="229">
        <v>36</v>
      </c>
      <c r="I111" s="230"/>
      <c r="J111" s="225"/>
      <c r="K111" s="225"/>
      <c r="L111" s="231"/>
      <c r="M111" s="232"/>
      <c r="N111" s="233"/>
      <c r="O111" s="233"/>
      <c r="P111" s="233"/>
      <c r="Q111" s="233"/>
      <c r="R111" s="233"/>
      <c r="S111" s="233"/>
      <c r="T111" s="23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5" t="s">
        <v>164</v>
      </c>
      <c r="AU111" s="235" t="s">
        <v>79</v>
      </c>
      <c r="AV111" s="13" t="s">
        <v>79</v>
      </c>
      <c r="AW111" s="13" t="s">
        <v>166</v>
      </c>
      <c r="AX111" s="13" t="s">
        <v>69</v>
      </c>
      <c r="AY111" s="235" t="s">
        <v>122</v>
      </c>
    </row>
    <row r="112" s="13" customFormat="1">
      <c r="A112" s="13"/>
      <c r="B112" s="224"/>
      <c r="C112" s="225"/>
      <c r="D112" s="226" t="s">
        <v>164</v>
      </c>
      <c r="E112" s="227" t="s">
        <v>19</v>
      </c>
      <c r="F112" s="228" t="s">
        <v>568</v>
      </c>
      <c r="G112" s="225"/>
      <c r="H112" s="229">
        <v>100.41500000000001</v>
      </c>
      <c r="I112" s="230"/>
      <c r="J112" s="225"/>
      <c r="K112" s="225"/>
      <c r="L112" s="231"/>
      <c r="M112" s="232"/>
      <c r="N112" s="233"/>
      <c r="O112" s="233"/>
      <c r="P112" s="233"/>
      <c r="Q112" s="233"/>
      <c r="R112" s="233"/>
      <c r="S112" s="233"/>
      <c r="T112" s="23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5" t="s">
        <v>164</v>
      </c>
      <c r="AU112" s="235" t="s">
        <v>79</v>
      </c>
      <c r="AV112" s="13" t="s">
        <v>79</v>
      </c>
      <c r="AW112" s="13" t="s">
        <v>166</v>
      </c>
      <c r="AX112" s="13" t="s">
        <v>69</v>
      </c>
      <c r="AY112" s="235" t="s">
        <v>122</v>
      </c>
    </row>
    <row r="113" s="14" customFormat="1">
      <c r="A113" s="14"/>
      <c r="B113" s="236"/>
      <c r="C113" s="237"/>
      <c r="D113" s="226" t="s">
        <v>164</v>
      </c>
      <c r="E113" s="238" t="s">
        <v>19</v>
      </c>
      <c r="F113" s="239" t="s">
        <v>191</v>
      </c>
      <c r="G113" s="237"/>
      <c r="H113" s="240">
        <v>212.64500000000001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164</v>
      </c>
      <c r="AU113" s="246" t="s">
        <v>79</v>
      </c>
      <c r="AV113" s="14" t="s">
        <v>130</v>
      </c>
      <c r="AW113" s="14" t="s">
        <v>166</v>
      </c>
      <c r="AX113" s="14" t="s">
        <v>77</v>
      </c>
      <c r="AY113" s="246" t="s">
        <v>122</v>
      </c>
    </row>
    <row r="114" s="2" customFormat="1" ht="24.15" customHeight="1">
      <c r="A114" s="40"/>
      <c r="B114" s="41"/>
      <c r="C114" s="206" t="s">
        <v>7</v>
      </c>
      <c r="D114" s="206" t="s">
        <v>125</v>
      </c>
      <c r="E114" s="207" t="s">
        <v>569</v>
      </c>
      <c r="F114" s="208" t="s">
        <v>570</v>
      </c>
      <c r="G114" s="209" t="s">
        <v>161</v>
      </c>
      <c r="H114" s="210">
        <v>212.64500000000001</v>
      </c>
      <c r="I114" s="211"/>
      <c r="J114" s="212">
        <f>ROUND(I114*H114,2)</f>
        <v>0</v>
      </c>
      <c r="K114" s="208" t="s">
        <v>129</v>
      </c>
      <c r="L114" s="46"/>
      <c r="M114" s="213" t="s">
        <v>19</v>
      </c>
      <c r="N114" s="214" t="s">
        <v>40</v>
      </c>
      <c r="O114" s="86"/>
      <c r="P114" s="215">
        <f>O114*H114</f>
        <v>0</v>
      </c>
      <c r="Q114" s="215">
        <v>0</v>
      </c>
      <c r="R114" s="215">
        <f>Q114*H114</f>
        <v>0</v>
      </c>
      <c r="S114" s="215">
        <v>0</v>
      </c>
      <c r="T114" s="21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7" t="s">
        <v>130</v>
      </c>
      <c r="AT114" s="217" t="s">
        <v>125</v>
      </c>
      <c r="AU114" s="217" t="s">
        <v>79</v>
      </c>
      <c r="AY114" s="19" t="s">
        <v>122</v>
      </c>
      <c r="BE114" s="218">
        <f>IF(N114="základní",J114,0)</f>
        <v>0</v>
      </c>
      <c r="BF114" s="218">
        <f>IF(N114="snížená",J114,0)</f>
        <v>0</v>
      </c>
      <c r="BG114" s="218">
        <f>IF(N114="zákl. přenesená",J114,0)</f>
        <v>0</v>
      </c>
      <c r="BH114" s="218">
        <f>IF(N114="sníž. přenesená",J114,0)</f>
        <v>0</v>
      </c>
      <c r="BI114" s="218">
        <f>IF(N114="nulová",J114,0)</f>
        <v>0</v>
      </c>
      <c r="BJ114" s="19" t="s">
        <v>77</v>
      </c>
      <c r="BK114" s="218">
        <f>ROUND(I114*H114,2)</f>
        <v>0</v>
      </c>
      <c r="BL114" s="19" t="s">
        <v>130</v>
      </c>
      <c r="BM114" s="217" t="s">
        <v>571</v>
      </c>
    </row>
    <row r="115" s="2" customFormat="1">
      <c r="A115" s="40"/>
      <c r="B115" s="41"/>
      <c r="C115" s="42"/>
      <c r="D115" s="219" t="s">
        <v>132</v>
      </c>
      <c r="E115" s="42"/>
      <c r="F115" s="220" t="s">
        <v>572</v>
      </c>
      <c r="G115" s="42"/>
      <c r="H115" s="42"/>
      <c r="I115" s="221"/>
      <c r="J115" s="42"/>
      <c r="K115" s="42"/>
      <c r="L115" s="46"/>
      <c r="M115" s="222"/>
      <c r="N115" s="223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132</v>
      </c>
      <c r="AU115" s="19" t="s">
        <v>79</v>
      </c>
    </row>
    <row r="116" s="2" customFormat="1" ht="37.8" customHeight="1">
      <c r="A116" s="40"/>
      <c r="B116" s="41"/>
      <c r="C116" s="206" t="s">
        <v>178</v>
      </c>
      <c r="D116" s="206" t="s">
        <v>125</v>
      </c>
      <c r="E116" s="207" t="s">
        <v>202</v>
      </c>
      <c r="F116" s="208" t="s">
        <v>203</v>
      </c>
      <c r="G116" s="209" t="s">
        <v>181</v>
      </c>
      <c r="H116" s="210">
        <v>172.75100000000001</v>
      </c>
      <c r="I116" s="211"/>
      <c r="J116" s="212">
        <f>ROUND(I116*H116,2)</f>
        <v>0</v>
      </c>
      <c r="K116" s="208" t="s">
        <v>129</v>
      </c>
      <c r="L116" s="46"/>
      <c r="M116" s="213" t="s">
        <v>19</v>
      </c>
      <c r="N116" s="214" t="s">
        <v>40</v>
      </c>
      <c r="O116" s="86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7" t="s">
        <v>130</v>
      </c>
      <c r="AT116" s="217" t="s">
        <v>125</v>
      </c>
      <c r="AU116" s="217" t="s">
        <v>79</v>
      </c>
      <c r="AY116" s="19" t="s">
        <v>122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9" t="s">
        <v>77</v>
      </c>
      <c r="BK116" s="218">
        <f>ROUND(I116*H116,2)</f>
        <v>0</v>
      </c>
      <c r="BL116" s="19" t="s">
        <v>130</v>
      </c>
      <c r="BM116" s="217" t="s">
        <v>573</v>
      </c>
    </row>
    <row r="117" s="2" customFormat="1">
      <c r="A117" s="40"/>
      <c r="B117" s="41"/>
      <c r="C117" s="42"/>
      <c r="D117" s="219" t="s">
        <v>132</v>
      </c>
      <c r="E117" s="42"/>
      <c r="F117" s="220" t="s">
        <v>205</v>
      </c>
      <c r="G117" s="42"/>
      <c r="H117" s="42"/>
      <c r="I117" s="221"/>
      <c r="J117" s="42"/>
      <c r="K117" s="42"/>
      <c r="L117" s="46"/>
      <c r="M117" s="222"/>
      <c r="N117" s="223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132</v>
      </c>
      <c r="AU117" s="19" t="s">
        <v>79</v>
      </c>
    </row>
    <row r="118" s="13" customFormat="1">
      <c r="A118" s="13"/>
      <c r="B118" s="224"/>
      <c r="C118" s="225"/>
      <c r="D118" s="226" t="s">
        <v>164</v>
      </c>
      <c r="E118" s="227" t="s">
        <v>19</v>
      </c>
      <c r="F118" s="228" t="s">
        <v>574</v>
      </c>
      <c r="G118" s="225"/>
      <c r="H118" s="229">
        <v>15.500159999999998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164</v>
      </c>
      <c r="AU118" s="235" t="s">
        <v>79</v>
      </c>
      <c r="AV118" s="13" t="s">
        <v>79</v>
      </c>
      <c r="AW118" s="13" t="s">
        <v>166</v>
      </c>
      <c r="AX118" s="13" t="s">
        <v>69</v>
      </c>
      <c r="AY118" s="235" t="s">
        <v>122</v>
      </c>
    </row>
    <row r="119" s="13" customFormat="1">
      <c r="A119" s="13"/>
      <c r="B119" s="224"/>
      <c r="C119" s="225"/>
      <c r="D119" s="226" t="s">
        <v>164</v>
      </c>
      <c r="E119" s="227" t="s">
        <v>19</v>
      </c>
      <c r="F119" s="228" t="s">
        <v>575</v>
      </c>
      <c r="G119" s="225"/>
      <c r="H119" s="229">
        <v>15.272</v>
      </c>
      <c r="I119" s="230"/>
      <c r="J119" s="225"/>
      <c r="K119" s="225"/>
      <c r="L119" s="231"/>
      <c r="M119" s="232"/>
      <c r="N119" s="233"/>
      <c r="O119" s="233"/>
      <c r="P119" s="233"/>
      <c r="Q119" s="233"/>
      <c r="R119" s="233"/>
      <c r="S119" s="233"/>
      <c r="T119" s="23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5" t="s">
        <v>164</v>
      </c>
      <c r="AU119" s="235" t="s">
        <v>79</v>
      </c>
      <c r="AV119" s="13" t="s">
        <v>79</v>
      </c>
      <c r="AW119" s="13" t="s">
        <v>166</v>
      </c>
      <c r="AX119" s="13" t="s">
        <v>69</v>
      </c>
      <c r="AY119" s="235" t="s">
        <v>122</v>
      </c>
    </row>
    <row r="120" s="13" customFormat="1">
      <c r="A120" s="13"/>
      <c r="B120" s="224"/>
      <c r="C120" s="225"/>
      <c r="D120" s="226" t="s">
        <v>164</v>
      </c>
      <c r="E120" s="227" t="s">
        <v>19</v>
      </c>
      <c r="F120" s="228" t="s">
        <v>576</v>
      </c>
      <c r="G120" s="225"/>
      <c r="H120" s="229">
        <v>69.269760000000005</v>
      </c>
      <c r="I120" s="230"/>
      <c r="J120" s="225"/>
      <c r="K120" s="225"/>
      <c r="L120" s="231"/>
      <c r="M120" s="232"/>
      <c r="N120" s="233"/>
      <c r="O120" s="233"/>
      <c r="P120" s="233"/>
      <c r="Q120" s="233"/>
      <c r="R120" s="233"/>
      <c r="S120" s="233"/>
      <c r="T120" s="23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5" t="s">
        <v>164</v>
      </c>
      <c r="AU120" s="235" t="s">
        <v>79</v>
      </c>
      <c r="AV120" s="13" t="s">
        <v>79</v>
      </c>
      <c r="AW120" s="13" t="s">
        <v>166</v>
      </c>
      <c r="AX120" s="13" t="s">
        <v>69</v>
      </c>
      <c r="AY120" s="235" t="s">
        <v>122</v>
      </c>
    </row>
    <row r="121" s="13" customFormat="1">
      <c r="A121" s="13"/>
      <c r="B121" s="224"/>
      <c r="C121" s="225"/>
      <c r="D121" s="226" t="s">
        <v>164</v>
      </c>
      <c r="E121" s="227" t="s">
        <v>19</v>
      </c>
      <c r="F121" s="228" t="s">
        <v>577</v>
      </c>
      <c r="G121" s="225"/>
      <c r="H121" s="229">
        <v>72.709000000000003</v>
      </c>
      <c r="I121" s="230"/>
      <c r="J121" s="225"/>
      <c r="K121" s="225"/>
      <c r="L121" s="231"/>
      <c r="M121" s="232"/>
      <c r="N121" s="233"/>
      <c r="O121" s="233"/>
      <c r="P121" s="233"/>
      <c r="Q121" s="233"/>
      <c r="R121" s="233"/>
      <c r="S121" s="233"/>
      <c r="T121" s="23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5" t="s">
        <v>164</v>
      </c>
      <c r="AU121" s="235" t="s">
        <v>79</v>
      </c>
      <c r="AV121" s="13" t="s">
        <v>79</v>
      </c>
      <c r="AW121" s="13" t="s">
        <v>166</v>
      </c>
      <c r="AX121" s="13" t="s">
        <v>69</v>
      </c>
      <c r="AY121" s="235" t="s">
        <v>122</v>
      </c>
    </row>
    <row r="122" s="14" customFormat="1">
      <c r="A122" s="14"/>
      <c r="B122" s="236"/>
      <c r="C122" s="237"/>
      <c r="D122" s="226" t="s">
        <v>164</v>
      </c>
      <c r="E122" s="238" t="s">
        <v>19</v>
      </c>
      <c r="F122" s="239" t="s">
        <v>191</v>
      </c>
      <c r="G122" s="237"/>
      <c r="H122" s="240">
        <v>172.75092000000001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6" t="s">
        <v>164</v>
      </c>
      <c r="AU122" s="246" t="s">
        <v>79</v>
      </c>
      <c r="AV122" s="14" t="s">
        <v>130</v>
      </c>
      <c r="AW122" s="14" t="s">
        <v>166</v>
      </c>
      <c r="AX122" s="14" t="s">
        <v>77</v>
      </c>
      <c r="AY122" s="246" t="s">
        <v>122</v>
      </c>
    </row>
    <row r="123" s="2" customFormat="1" ht="37.8" customHeight="1">
      <c r="A123" s="40"/>
      <c r="B123" s="41"/>
      <c r="C123" s="206" t="s">
        <v>130</v>
      </c>
      <c r="D123" s="206" t="s">
        <v>125</v>
      </c>
      <c r="E123" s="207" t="s">
        <v>222</v>
      </c>
      <c r="F123" s="208" t="s">
        <v>223</v>
      </c>
      <c r="G123" s="209" t="s">
        <v>181</v>
      </c>
      <c r="H123" s="210">
        <v>67.727000000000004</v>
      </c>
      <c r="I123" s="211"/>
      <c r="J123" s="212">
        <f>ROUND(I123*H123,2)</f>
        <v>0</v>
      </c>
      <c r="K123" s="208" t="s">
        <v>129</v>
      </c>
      <c r="L123" s="46"/>
      <c r="M123" s="213" t="s">
        <v>19</v>
      </c>
      <c r="N123" s="214" t="s">
        <v>40</v>
      </c>
      <c r="O123" s="86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7" t="s">
        <v>130</v>
      </c>
      <c r="AT123" s="217" t="s">
        <v>125</v>
      </c>
      <c r="AU123" s="217" t="s">
        <v>79</v>
      </c>
      <c r="AY123" s="19" t="s">
        <v>122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9" t="s">
        <v>77</v>
      </c>
      <c r="BK123" s="218">
        <f>ROUND(I123*H123,2)</f>
        <v>0</v>
      </c>
      <c r="BL123" s="19" t="s">
        <v>130</v>
      </c>
      <c r="BM123" s="217" t="s">
        <v>578</v>
      </c>
    </row>
    <row r="124" s="2" customFormat="1">
      <c r="A124" s="40"/>
      <c r="B124" s="41"/>
      <c r="C124" s="42"/>
      <c r="D124" s="219" t="s">
        <v>132</v>
      </c>
      <c r="E124" s="42"/>
      <c r="F124" s="220" t="s">
        <v>225</v>
      </c>
      <c r="G124" s="42"/>
      <c r="H124" s="42"/>
      <c r="I124" s="221"/>
      <c r="J124" s="42"/>
      <c r="K124" s="42"/>
      <c r="L124" s="46"/>
      <c r="M124" s="222"/>
      <c r="N124" s="223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132</v>
      </c>
      <c r="AU124" s="19" t="s">
        <v>79</v>
      </c>
    </row>
    <row r="125" s="13" customFormat="1">
      <c r="A125" s="13"/>
      <c r="B125" s="224"/>
      <c r="C125" s="225"/>
      <c r="D125" s="226" t="s">
        <v>164</v>
      </c>
      <c r="E125" s="227" t="s">
        <v>19</v>
      </c>
      <c r="F125" s="228" t="s">
        <v>579</v>
      </c>
      <c r="G125" s="225"/>
      <c r="H125" s="229">
        <v>44.746107999999992</v>
      </c>
      <c r="I125" s="230"/>
      <c r="J125" s="225"/>
      <c r="K125" s="225"/>
      <c r="L125" s="231"/>
      <c r="M125" s="232"/>
      <c r="N125" s="233"/>
      <c r="O125" s="233"/>
      <c r="P125" s="233"/>
      <c r="Q125" s="233"/>
      <c r="R125" s="233"/>
      <c r="S125" s="233"/>
      <c r="T125" s="23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5" t="s">
        <v>164</v>
      </c>
      <c r="AU125" s="235" t="s">
        <v>79</v>
      </c>
      <c r="AV125" s="13" t="s">
        <v>79</v>
      </c>
      <c r="AW125" s="13" t="s">
        <v>166</v>
      </c>
      <c r="AX125" s="13" t="s">
        <v>69</v>
      </c>
      <c r="AY125" s="235" t="s">
        <v>122</v>
      </c>
    </row>
    <row r="126" s="13" customFormat="1">
      <c r="A126" s="13"/>
      <c r="B126" s="224"/>
      <c r="C126" s="225"/>
      <c r="D126" s="226" t="s">
        <v>164</v>
      </c>
      <c r="E126" s="227" t="s">
        <v>19</v>
      </c>
      <c r="F126" s="228" t="s">
        <v>580</v>
      </c>
      <c r="G126" s="225"/>
      <c r="H126" s="229">
        <v>22.980999999999995</v>
      </c>
      <c r="I126" s="230"/>
      <c r="J126" s="225"/>
      <c r="K126" s="225"/>
      <c r="L126" s="231"/>
      <c r="M126" s="232"/>
      <c r="N126" s="233"/>
      <c r="O126" s="233"/>
      <c r="P126" s="233"/>
      <c r="Q126" s="233"/>
      <c r="R126" s="233"/>
      <c r="S126" s="233"/>
      <c r="T126" s="23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5" t="s">
        <v>164</v>
      </c>
      <c r="AU126" s="235" t="s">
        <v>79</v>
      </c>
      <c r="AV126" s="13" t="s">
        <v>79</v>
      </c>
      <c r="AW126" s="13" t="s">
        <v>166</v>
      </c>
      <c r="AX126" s="13" t="s">
        <v>69</v>
      </c>
      <c r="AY126" s="235" t="s">
        <v>122</v>
      </c>
    </row>
    <row r="127" s="14" customFormat="1">
      <c r="A127" s="14"/>
      <c r="B127" s="236"/>
      <c r="C127" s="237"/>
      <c r="D127" s="226" t="s">
        <v>164</v>
      </c>
      <c r="E127" s="238" t="s">
        <v>19</v>
      </c>
      <c r="F127" s="239" t="s">
        <v>191</v>
      </c>
      <c r="G127" s="237"/>
      <c r="H127" s="240">
        <v>67.727107999999987</v>
      </c>
      <c r="I127" s="241"/>
      <c r="J127" s="237"/>
      <c r="K127" s="237"/>
      <c r="L127" s="242"/>
      <c r="M127" s="243"/>
      <c r="N127" s="244"/>
      <c r="O127" s="244"/>
      <c r="P127" s="244"/>
      <c r="Q127" s="244"/>
      <c r="R127" s="244"/>
      <c r="S127" s="244"/>
      <c r="T127" s="24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6" t="s">
        <v>164</v>
      </c>
      <c r="AU127" s="246" t="s">
        <v>79</v>
      </c>
      <c r="AV127" s="14" t="s">
        <v>130</v>
      </c>
      <c r="AW127" s="14" t="s">
        <v>166</v>
      </c>
      <c r="AX127" s="14" t="s">
        <v>77</v>
      </c>
      <c r="AY127" s="246" t="s">
        <v>122</v>
      </c>
    </row>
    <row r="128" s="2" customFormat="1" ht="24.15" customHeight="1">
      <c r="A128" s="40"/>
      <c r="B128" s="41"/>
      <c r="C128" s="206" t="s">
        <v>341</v>
      </c>
      <c r="D128" s="206" t="s">
        <v>125</v>
      </c>
      <c r="E128" s="207" t="s">
        <v>229</v>
      </c>
      <c r="F128" s="208" t="s">
        <v>230</v>
      </c>
      <c r="G128" s="209" t="s">
        <v>181</v>
      </c>
      <c r="H128" s="210">
        <v>144.78800000000001</v>
      </c>
      <c r="I128" s="211"/>
      <c r="J128" s="212">
        <f>ROUND(I128*H128,2)</f>
        <v>0</v>
      </c>
      <c r="K128" s="208" t="s">
        <v>129</v>
      </c>
      <c r="L128" s="46"/>
      <c r="M128" s="213" t="s">
        <v>19</v>
      </c>
      <c r="N128" s="214" t="s">
        <v>40</v>
      </c>
      <c r="O128" s="86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7" t="s">
        <v>130</v>
      </c>
      <c r="AT128" s="217" t="s">
        <v>125</v>
      </c>
      <c r="AU128" s="217" t="s">
        <v>79</v>
      </c>
      <c r="AY128" s="19" t="s">
        <v>122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9" t="s">
        <v>77</v>
      </c>
      <c r="BK128" s="218">
        <f>ROUND(I128*H128,2)</f>
        <v>0</v>
      </c>
      <c r="BL128" s="19" t="s">
        <v>130</v>
      </c>
      <c r="BM128" s="217" t="s">
        <v>581</v>
      </c>
    </row>
    <row r="129" s="2" customFormat="1">
      <c r="A129" s="40"/>
      <c r="B129" s="41"/>
      <c r="C129" s="42"/>
      <c r="D129" s="219" t="s">
        <v>132</v>
      </c>
      <c r="E129" s="42"/>
      <c r="F129" s="220" t="s">
        <v>232</v>
      </c>
      <c r="G129" s="42"/>
      <c r="H129" s="42"/>
      <c r="I129" s="221"/>
      <c r="J129" s="42"/>
      <c r="K129" s="42"/>
      <c r="L129" s="46"/>
      <c r="M129" s="222"/>
      <c r="N129" s="223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132</v>
      </c>
      <c r="AU129" s="19" t="s">
        <v>79</v>
      </c>
    </row>
    <row r="130" s="13" customFormat="1">
      <c r="A130" s="13"/>
      <c r="B130" s="224"/>
      <c r="C130" s="225"/>
      <c r="D130" s="226" t="s">
        <v>164</v>
      </c>
      <c r="E130" s="227" t="s">
        <v>19</v>
      </c>
      <c r="F130" s="228" t="s">
        <v>574</v>
      </c>
      <c r="G130" s="225"/>
      <c r="H130" s="229">
        <v>15.500159999999998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5" t="s">
        <v>164</v>
      </c>
      <c r="AU130" s="235" t="s">
        <v>79</v>
      </c>
      <c r="AV130" s="13" t="s">
        <v>79</v>
      </c>
      <c r="AW130" s="13" t="s">
        <v>166</v>
      </c>
      <c r="AX130" s="13" t="s">
        <v>69</v>
      </c>
      <c r="AY130" s="235" t="s">
        <v>122</v>
      </c>
    </row>
    <row r="131" s="13" customFormat="1">
      <c r="A131" s="13"/>
      <c r="B131" s="224"/>
      <c r="C131" s="225"/>
      <c r="D131" s="226" t="s">
        <v>164</v>
      </c>
      <c r="E131" s="227" t="s">
        <v>19</v>
      </c>
      <c r="F131" s="228" t="s">
        <v>575</v>
      </c>
      <c r="G131" s="225"/>
      <c r="H131" s="229">
        <v>15.272</v>
      </c>
      <c r="I131" s="230"/>
      <c r="J131" s="225"/>
      <c r="K131" s="225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164</v>
      </c>
      <c r="AU131" s="235" t="s">
        <v>79</v>
      </c>
      <c r="AV131" s="13" t="s">
        <v>79</v>
      </c>
      <c r="AW131" s="13" t="s">
        <v>166</v>
      </c>
      <c r="AX131" s="13" t="s">
        <v>69</v>
      </c>
      <c r="AY131" s="235" t="s">
        <v>122</v>
      </c>
    </row>
    <row r="132" s="13" customFormat="1">
      <c r="A132" s="13"/>
      <c r="B132" s="224"/>
      <c r="C132" s="225"/>
      <c r="D132" s="226" t="s">
        <v>164</v>
      </c>
      <c r="E132" s="227" t="s">
        <v>19</v>
      </c>
      <c r="F132" s="228" t="s">
        <v>576</v>
      </c>
      <c r="G132" s="225"/>
      <c r="H132" s="229">
        <v>69.269760000000005</v>
      </c>
      <c r="I132" s="230"/>
      <c r="J132" s="225"/>
      <c r="K132" s="225"/>
      <c r="L132" s="231"/>
      <c r="M132" s="232"/>
      <c r="N132" s="233"/>
      <c r="O132" s="233"/>
      <c r="P132" s="233"/>
      <c r="Q132" s="233"/>
      <c r="R132" s="233"/>
      <c r="S132" s="233"/>
      <c r="T132" s="2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5" t="s">
        <v>164</v>
      </c>
      <c r="AU132" s="235" t="s">
        <v>79</v>
      </c>
      <c r="AV132" s="13" t="s">
        <v>79</v>
      </c>
      <c r="AW132" s="13" t="s">
        <v>166</v>
      </c>
      <c r="AX132" s="13" t="s">
        <v>69</v>
      </c>
      <c r="AY132" s="235" t="s">
        <v>122</v>
      </c>
    </row>
    <row r="133" s="13" customFormat="1">
      <c r="A133" s="13"/>
      <c r="B133" s="224"/>
      <c r="C133" s="225"/>
      <c r="D133" s="226" t="s">
        <v>164</v>
      </c>
      <c r="E133" s="227" t="s">
        <v>19</v>
      </c>
      <c r="F133" s="228" t="s">
        <v>579</v>
      </c>
      <c r="G133" s="225"/>
      <c r="H133" s="229">
        <v>44.746107999999992</v>
      </c>
      <c r="I133" s="230"/>
      <c r="J133" s="225"/>
      <c r="K133" s="225"/>
      <c r="L133" s="231"/>
      <c r="M133" s="232"/>
      <c r="N133" s="233"/>
      <c r="O133" s="233"/>
      <c r="P133" s="233"/>
      <c r="Q133" s="233"/>
      <c r="R133" s="233"/>
      <c r="S133" s="233"/>
      <c r="T133" s="2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5" t="s">
        <v>164</v>
      </c>
      <c r="AU133" s="235" t="s">
        <v>79</v>
      </c>
      <c r="AV133" s="13" t="s">
        <v>79</v>
      </c>
      <c r="AW133" s="13" t="s">
        <v>166</v>
      </c>
      <c r="AX133" s="13" t="s">
        <v>69</v>
      </c>
      <c r="AY133" s="235" t="s">
        <v>122</v>
      </c>
    </row>
    <row r="134" s="16" customFormat="1">
      <c r="A134" s="16"/>
      <c r="B134" s="267"/>
      <c r="C134" s="268"/>
      <c r="D134" s="226" t="s">
        <v>164</v>
      </c>
      <c r="E134" s="269" t="s">
        <v>19</v>
      </c>
      <c r="F134" s="270" t="s">
        <v>537</v>
      </c>
      <c r="G134" s="268"/>
      <c r="H134" s="271">
        <v>144.788028</v>
      </c>
      <c r="I134" s="272"/>
      <c r="J134" s="268"/>
      <c r="K134" s="268"/>
      <c r="L134" s="273"/>
      <c r="M134" s="274"/>
      <c r="N134" s="275"/>
      <c r="O134" s="275"/>
      <c r="P134" s="275"/>
      <c r="Q134" s="275"/>
      <c r="R134" s="275"/>
      <c r="S134" s="275"/>
      <c r="T134" s="27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7" t="s">
        <v>164</v>
      </c>
      <c r="AU134" s="277" t="s">
        <v>79</v>
      </c>
      <c r="AV134" s="16" t="s">
        <v>178</v>
      </c>
      <c r="AW134" s="16" t="s">
        <v>166</v>
      </c>
      <c r="AX134" s="16" t="s">
        <v>69</v>
      </c>
      <c r="AY134" s="277" t="s">
        <v>122</v>
      </c>
    </row>
    <row r="135" s="15" customFormat="1">
      <c r="A135" s="15"/>
      <c r="B135" s="257"/>
      <c r="C135" s="258"/>
      <c r="D135" s="226" t="s">
        <v>164</v>
      </c>
      <c r="E135" s="259" t="s">
        <v>19</v>
      </c>
      <c r="F135" s="260" t="s">
        <v>556</v>
      </c>
      <c r="G135" s="258"/>
      <c r="H135" s="259" t="s">
        <v>19</v>
      </c>
      <c r="I135" s="261"/>
      <c r="J135" s="258"/>
      <c r="K135" s="258"/>
      <c r="L135" s="262"/>
      <c r="M135" s="263"/>
      <c r="N135" s="264"/>
      <c r="O135" s="264"/>
      <c r="P135" s="264"/>
      <c r="Q135" s="264"/>
      <c r="R135" s="264"/>
      <c r="S135" s="264"/>
      <c r="T135" s="26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6" t="s">
        <v>164</v>
      </c>
      <c r="AU135" s="266" t="s">
        <v>79</v>
      </c>
      <c r="AV135" s="15" t="s">
        <v>77</v>
      </c>
      <c r="AW135" s="15" t="s">
        <v>166</v>
      </c>
      <c r="AX135" s="15" t="s">
        <v>69</v>
      </c>
      <c r="AY135" s="266" t="s">
        <v>122</v>
      </c>
    </row>
    <row r="136" s="13" customFormat="1">
      <c r="A136" s="13"/>
      <c r="B136" s="224"/>
      <c r="C136" s="225"/>
      <c r="D136" s="226" t="s">
        <v>164</v>
      </c>
      <c r="E136" s="227" t="s">
        <v>19</v>
      </c>
      <c r="F136" s="228" t="s">
        <v>557</v>
      </c>
      <c r="G136" s="225"/>
      <c r="H136" s="229">
        <v>14.166900000000002</v>
      </c>
      <c r="I136" s="230"/>
      <c r="J136" s="225"/>
      <c r="K136" s="225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164</v>
      </c>
      <c r="AU136" s="235" t="s">
        <v>79</v>
      </c>
      <c r="AV136" s="13" t="s">
        <v>79</v>
      </c>
      <c r="AW136" s="13" t="s">
        <v>166</v>
      </c>
      <c r="AX136" s="13" t="s">
        <v>69</v>
      </c>
      <c r="AY136" s="235" t="s">
        <v>122</v>
      </c>
    </row>
    <row r="137" s="13" customFormat="1">
      <c r="A137" s="13"/>
      <c r="B137" s="224"/>
      <c r="C137" s="225"/>
      <c r="D137" s="226" t="s">
        <v>164</v>
      </c>
      <c r="E137" s="227" t="s">
        <v>19</v>
      </c>
      <c r="F137" s="228" t="s">
        <v>558</v>
      </c>
      <c r="G137" s="225"/>
      <c r="H137" s="229">
        <v>20.136599999999998</v>
      </c>
      <c r="I137" s="230"/>
      <c r="J137" s="225"/>
      <c r="K137" s="225"/>
      <c r="L137" s="231"/>
      <c r="M137" s="232"/>
      <c r="N137" s="233"/>
      <c r="O137" s="233"/>
      <c r="P137" s="233"/>
      <c r="Q137" s="233"/>
      <c r="R137" s="233"/>
      <c r="S137" s="233"/>
      <c r="T137" s="23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5" t="s">
        <v>164</v>
      </c>
      <c r="AU137" s="235" t="s">
        <v>79</v>
      </c>
      <c r="AV137" s="13" t="s">
        <v>79</v>
      </c>
      <c r="AW137" s="13" t="s">
        <v>166</v>
      </c>
      <c r="AX137" s="13" t="s">
        <v>69</v>
      </c>
      <c r="AY137" s="235" t="s">
        <v>122</v>
      </c>
    </row>
    <row r="138" s="13" customFormat="1">
      <c r="A138" s="13"/>
      <c r="B138" s="224"/>
      <c r="C138" s="225"/>
      <c r="D138" s="226" t="s">
        <v>164</v>
      </c>
      <c r="E138" s="227" t="s">
        <v>19</v>
      </c>
      <c r="F138" s="228" t="s">
        <v>559</v>
      </c>
      <c r="G138" s="225"/>
      <c r="H138" s="229">
        <v>16.199999999999999</v>
      </c>
      <c r="I138" s="230"/>
      <c r="J138" s="225"/>
      <c r="K138" s="225"/>
      <c r="L138" s="231"/>
      <c r="M138" s="232"/>
      <c r="N138" s="233"/>
      <c r="O138" s="233"/>
      <c r="P138" s="233"/>
      <c r="Q138" s="233"/>
      <c r="R138" s="233"/>
      <c r="S138" s="233"/>
      <c r="T138" s="2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5" t="s">
        <v>164</v>
      </c>
      <c r="AU138" s="235" t="s">
        <v>79</v>
      </c>
      <c r="AV138" s="13" t="s">
        <v>79</v>
      </c>
      <c r="AW138" s="13" t="s">
        <v>166</v>
      </c>
      <c r="AX138" s="13" t="s">
        <v>69</v>
      </c>
      <c r="AY138" s="235" t="s">
        <v>122</v>
      </c>
    </row>
    <row r="139" s="13" customFormat="1">
      <c r="A139" s="13"/>
      <c r="B139" s="224"/>
      <c r="C139" s="225"/>
      <c r="D139" s="226" t="s">
        <v>164</v>
      </c>
      <c r="E139" s="227" t="s">
        <v>19</v>
      </c>
      <c r="F139" s="228" t="s">
        <v>560</v>
      </c>
      <c r="G139" s="225"/>
      <c r="H139" s="229">
        <v>45.186750000000004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5" t="s">
        <v>164</v>
      </c>
      <c r="AU139" s="235" t="s">
        <v>79</v>
      </c>
      <c r="AV139" s="13" t="s">
        <v>79</v>
      </c>
      <c r="AW139" s="13" t="s">
        <v>166</v>
      </c>
      <c r="AX139" s="13" t="s">
        <v>69</v>
      </c>
      <c r="AY139" s="235" t="s">
        <v>122</v>
      </c>
    </row>
    <row r="140" s="16" customFormat="1">
      <c r="A140" s="16"/>
      <c r="B140" s="267"/>
      <c r="C140" s="268"/>
      <c r="D140" s="226" t="s">
        <v>164</v>
      </c>
      <c r="E140" s="269" t="s">
        <v>19</v>
      </c>
      <c r="F140" s="270" t="s">
        <v>537</v>
      </c>
      <c r="G140" s="268"/>
      <c r="H140" s="271">
        <v>95.690250000000006</v>
      </c>
      <c r="I140" s="272"/>
      <c r="J140" s="268"/>
      <c r="K140" s="268"/>
      <c r="L140" s="273"/>
      <c r="M140" s="274"/>
      <c r="N140" s="275"/>
      <c r="O140" s="275"/>
      <c r="P140" s="275"/>
      <c r="Q140" s="275"/>
      <c r="R140" s="275"/>
      <c r="S140" s="275"/>
      <c r="T140" s="27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T140" s="277" t="s">
        <v>164</v>
      </c>
      <c r="AU140" s="277" t="s">
        <v>79</v>
      </c>
      <c r="AV140" s="16" t="s">
        <v>178</v>
      </c>
      <c r="AW140" s="16" t="s">
        <v>166</v>
      </c>
      <c r="AX140" s="16" t="s">
        <v>69</v>
      </c>
      <c r="AY140" s="277" t="s">
        <v>122</v>
      </c>
    </row>
    <row r="141" s="15" customFormat="1">
      <c r="A141" s="15"/>
      <c r="B141" s="257"/>
      <c r="C141" s="258"/>
      <c r="D141" s="226" t="s">
        <v>164</v>
      </c>
      <c r="E141" s="259" t="s">
        <v>19</v>
      </c>
      <c r="F141" s="260" t="s">
        <v>582</v>
      </c>
      <c r="G141" s="258"/>
      <c r="H141" s="259" t="s">
        <v>19</v>
      </c>
      <c r="I141" s="261"/>
      <c r="J141" s="258"/>
      <c r="K141" s="258"/>
      <c r="L141" s="262"/>
      <c r="M141" s="263"/>
      <c r="N141" s="264"/>
      <c r="O141" s="264"/>
      <c r="P141" s="264"/>
      <c r="Q141" s="264"/>
      <c r="R141" s="264"/>
      <c r="S141" s="264"/>
      <c r="T141" s="26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6" t="s">
        <v>164</v>
      </c>
      <c r="AU141" s="266" t="s">
        <v>79</v>
      </c>
      <c r="AV141" s="15" t="s">
        <v>77</v>
      </c>
      <c r="AW141" s="15" t="s">
        <v>166</v>
      </c>
      <c r="AX141" s="15" t="s">
        <v>69</v>
      </c>
      <c r="AY141" s="266" t="s">
        <v>122</v>
      </c>
    </row>
    <row r="142" s="13" customFormat="1">
      <c r="A142" s="13"/>
      <c r="B142" s="224"/>
      <c r="C142" s="225"/>
      <c r="D142" s="226" t="s">
        <v>164</v>
      </c>
      <c r="E142" s="227" t="s">
        <v>19</v>
      </c>
      <c r="F142" s="228" t="s">
        <v>583</v>
      </c>
      <c r="G142" s="225"/>
      <c r="H142" s="229">
        <v>10.494</v>
      </c>
      <c r="I142" s="230"/>
      <c r="J142" s="225"/>
      <c r="K142" s="225"/>
      <c r="L142" s="231"/>
      <c r="M142" s="232"/>
      <c r="N142" s="233"/>
      <c r="O142" s="233"/>
      <c r="P142" s="233"/>
      <c r="Q142" s="233"/>
      <c r="R142" s="233"/>
      <c r="S142" s="233"/>
      <c r="T142" s="23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5" t="s">
        <v>164</v>
      </c>
      <c r="AU142" s="235" t="s">
        <v>79</v>
      </c>
      <c r="AV142" s="13" t="s">
        <v>79</v>
      </c>
      <c r="AW142" s="13" t="s">
        <v>166</v>
      </c>
      <c r="AX142" s="13" t="s">
        <v>69</v>
      </c>
      <c r="AY142" s="235" t="s">
        <v>122</v>
      </c>
    </row>
    <row r="143" s="13" customFormat="1">
      <c r="A143" s="13"/>
      <c r="B143" s="224"/>
      <c r="C143" s="225"/>
      <c r="D143" s="226" t="s">
        <v>164</v>
      </c>
      <c r="E143" s="227" t="s">
        <v>19</v>
      </c>
      <c r="F143" s="228" t="s">
        <v>584</v>
      </c>
      <c r="G143" s="225"/>
      <c r="H143" s="229">
        <v>15.865200000000003</v>
      </c>
      <c r="I143" s="230"/>
      <c r="J143" s="225"/>
      <c r="K143" s="225"/>
      <c r="L143" s="231"/>
      <c r="M143" s="232"/>
      <c r="N143" s="233"/>
      <c r="O143" s="233"/>
      <c r="P143" s="233"/>
      <c r="Q143" s="233"/>
      <c r="R143" s="233"/>
      <c r="S143" s="233"/>
      <c r="T143" s="2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5" t="s">
        <v>164</v>
      </c>
      <c r="AU143" s="235" t="s">
        <v>79</v>
      </c>
      <c r="AV143" s="13" t="s">
        <v>79</v>
      </c>
      <c r="AW143" s="13" t="s">
        <v>166</v>
      </c>
      <c r="AX143" s="13" t="s">
        <v>69</v>
      </c>
      <c r="AY143" s="235" t="s">
        <v>122</v>
      </c>
    </row>
    <row r="144" s="13" customFormat="1">
      <c r="A144" s="13"/>
      <c r="B144" s="224"/>
      <c r="C144" s="225"/>
      <c r="D144" s="226" t="s">
        <v>164</v>
      </c>
      <c r="E144" s="227" t="s">
        <v>19</v>
      </c>
      <c r="F144" s="228" t="s">
        <v>585</v>
      </c>
      <c r="G144" s="225"/>
      <c r="H144" s="229">
        <v>12.375000000000002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5" t="s">
        <v>164</v>
      </c>
      <c r="AU144" s="235" t="s">
        <v>79</v>
      </c>
      <c r="AV144" s="13" t="s">
        <v>79</v>
      </c>
      <c r="AW144" s="13" t="s">
        <v>166</v>
      </c>
      <c r="AX144" s="13" t="s">
        <v>69</v>
      </c>
      <c r="AY144" s="235" t="s">
        <v>122</v>
      </c>
    </row>
    <row r="145" s="13" customFormat="1">
      <c r="A145" s="13"/>
      <c r="B145" s="224"/>
      <c r="C145" s="225"/>
      <c r="D145" s="226" t="s">
        <v>164</v>
      </c>
      <c r="E145" s="227" t="s">
        <v>19</v>
      </c>
      <c r="F145" s="228" t="s">
        <v>586</v>
      </c>
      <c r="G145" s="225"/>
      <c r="H145" s="229">
        <v>33.975000000000001</v>
      </c>
      <c r="I145" s="230"/>
      <c r="J145" s="225"/>
      <c r="K145" s="225"/>
      <c r="L145" s="231"/>
      <c r="M145" s="232"/>
      <c r="N145" s="233"/>
      <c r="O145" s="233"/>
      <c r="P145" s="233"/>
      <c r="Q145" s="233"/>
      <c r="R145" s="233"/>
      <c r="S145" s="233"/>
      <c r="T145" s="23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5" t="s">
        <v>164</v>
      </c>
      <c r="AU145" s="235" t="s">
        <v>79</v>
      </c>
      <c r="AV145" s="13" t="s">
        <v>79</v>
      </c>
      <c r="AW145" s="13" t="s">
        <v>166</v>
      </c>
      <c r="AX145" s="13" t="s">
        <v>69</v>
      </c>
      <c r="AY145" s="235" t="s">
        <v>122</v>
      </c>
    </row>
    <row r="146" s="16" customFormat="1">
      <c r="A146" s="16"/>
      <c r="B146" s="267"/>
      <c r="C146" s="268"/>
      <c r="D146" s="226" t="s">
        <v>164</v>
      </c>
      <c r="E146" s="269" t="s">
        <v>19</v>
      </c>
      <c r="F146" s="270" t="s">
        <v>537</v>
      </c>
      <c r="G146" s="268"/>
      <c r="H146" s="271">
        <v>72.70920000000001</v>
      </c>
      <c r="I146" s="272"/>
      <c r="J146" s="268"/>
      <c r="K146" s="268"/>
      <c r="L146" s="273"/>
      <c r="M146" s="274"/>
      <c r="N146" s="275"/>
      <c r="O146" s="275"/>
      <c r="P146" s="275"/>
      <c r="Q146" s="275"/>
      <c r="R146" s="275"/>
      <c r="S146" s="275"/>
      <c r="T146" s="27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77" t="s">
        <v>164</v>
      </c>
      <c r="AU146" s="277" t="s">
        <v>79</v>
      </c>
      <c r="AV146" s="16" t="s">
        <v>178</v>
      </c>
      <c r="AW146" s="16" t="s">
        <v>166</v>
      </c>
      <c r="AX146" s="16" t="s">
        <v>69</v>
      </c>
      <c r="AY146" s="277" t="s">
        <v>122</v>
      </c>
    </row>
    <row r="147" s="14" customFormat="1">
      <c r="A147" s="14"/>
      <c r="B147" s="236"/>
      <c r="C147" s="237"/>
      <c r="D147" s="226" t="s">
        <v>164</v>
      </c>
      <c r="E147" s="238" t="s">
        <v>19</v>
      </c>
      <c r="F147" s="239" t="s">
        <v>191</v>
      </c>
      <c r="G147" s="237"/>
      <c r="H147" s="240">
        <v>313.187478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6" t="s">
        <v>164</v>
      </c>
      <c r="AU147" s="246" t="s">
        <v>79</v>
      </c>
      <c r="AV147" s="14" t="s">
        <v>130</v>
      </c>
      <c r="AW147" s="14" t="s">
        <v>166</v>
      </c>
      <c r="AX147" s="14" t="s">
        <v>69</v>
      </c>
      <c r="AY147" s="246" t="s">
        <v>122</v>
      </c>
    </row>
    <row r="148" s="2" customFormat="1" ht="24.15" customHeight="1">
      <c r="A148" s="40"/>
      <c r="B148" s="41"/>
      <c r="C148" s="206" t="s">
        <v>221</v>
      </c>
      <c r="D148" s="206" t="s">
        <v>125</v>
      </c>
      <c r="E148" s="207" t="s">
        <v>237</v>
      </c>
      <c r="F148" s="208" t="s">
        <v>238</v>
      </c>
      <c r="G148" s="209" t="s">
        <v>239</v>
      </c>
      <c r="H148" s="210">
        <v>45.356999999999999</v>
      </c>
      <c r="I148" s="211"/>
      <c r="J148" s="212">
        <f>ROUND(I148*H148,2)</f>
        <v>0</v>
      </c>
      <c r="K148" s="208" t="s">
        <v>129</v>
      </c>
      <c r="L148" s="46"/>
      <c r="M148" s="213" t="s">
        <v>19</v>
      </c>
      <c r="N148" s="214" t="s">
        <v>40</v>
      </c>
      <c r="O148" s="86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7" t="s">
        <v>130</v>
      </c>
      <c r="AT148" s="217" t="s">
        <v>125</v>
      </c>
      <c r="AU148" s="217" t="s">
        <v>79</v>
      </c>
      <c r="AY148" s="19" t="s">
        <v>122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9" t="s">
        <v>77</v>
      </c>
      <c r="BK148" s="218">
        <f>ROUND(I148*H148,2)</f>
        <v>0</v>
      </c>
      <c r="BL148" s="19" t="s">
        <v>130</v>
      </c>
      <c r="BM148" s="217" t="s">
        <v>587</v>
      </c>
    </row>
    <row r="149" s="2" customFormat="1">
      <c r="A149" s="40"/>
      <c r="B149" s="41"/>
      <c r="C149" s="42"/>
      <c r="D149" s="219" t="s">
        <v>132</v>
      </c>
      <c r="E149" s="42"/>
      <c r="F149" s="220" t="s">
        <v>241</v>
      </c>
      <c r="G149" s="42"/>
      <c r="H149" s="42"/>
      <c r="I149" s="221"/>
      <c r="J149" s="42"/>
      <c r="K149" s="42"/>
      <c r="L149" s="46"/>
      <c r="M149" s="222"/>
      <c r="N149" s="223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132</v>
      </c>
      <c r="AU149" s="19" t="s">
        <v>79</v>
      </c>
    </row>
    <row r="150" s="13" customFormat="1">
      <c r="A150" s="13"/>
      <c r="B150" s="224"/>
      <c r="C150" s="225"/>
      <c r="D150" s="226" t="s">
        <v>164</v>
      </c>
      <c r="E150" s="227" t="s">
        <v>19</v>
      </c>
      <c r="F150" s="228" t="s">
        <v>588</v>
      </c>
      <c r="G150" s="225"/>
      <c r="H150" s="229">
        <v>80.542994399999984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5" t="s">
        <v>164</v>
      </c>
      <c r="AU150" s="235" t="s">
        <v>79</v>
      </c>
      <c r="AV150" s="13" t="s">
        <v>79</v>
      </c>
      <c r="AW150" s="13" t="s">
        <v>166</v>
      </c>
      <c r="AX150" s="13" t="s">
        <v>69</v>
      </c>
      <c r="AY150" s="235" t="s">
        <v>122</v>
      </c>
    </row>
    <row r="151" s="13" customFormat="1">
      <c r="A151" s="13"/>
      <c r="B151" s="224"/>
      <c r="C151" s="225"/>
      <c r="D151" s="226" t="s">
        <v>164</v>
      </c>
      <c r="E151" s="227" t="s">
        <v>19</v>
      </c>
      <c r="F151" s="228" t="s">
        <v>589</v>
      </c>
      <c r="G151" s="225"/>
      <c r="H151" s="229">
        <v>-35.186200000000014</v>
      </c>
      <c r="I151" s="230"/>
      <c r="J151" s="225"/>
      <c r="K151" s="225"/>
      <c r="L151" s="231"/>
      <c r="M151" s="232"/>
      <c r="N151" s="233"/>
      <c r="O151" s="233"/>
      <c r="P151" s="233"/>
      <c r="Q151" s="233"/>
      <c r="R151" s="233"/>
      <c r="S151" s="233"/>
      <c r="T151" s="23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5" t="s">
        <v>164</v>
      </c>
      <c r="AU151" s="235" t="s">
        <v>79</v>
      </c>
      <c r="AV151" s="13" t="s">
        <v>79</v>
      </c>
      <c r="AW151" s="13" t="s">
        <v>166</v>
      </c>
      <c r="AX151" s="13" t="s">
        <v>69</v>
      </c>
      <c r="AY151" s="235" t="s">
        <v>122</v>
      </c>
    </row>
    <row r="152" s="14" customFormat="1">
      <c r="A152" s="14"/>
      <c r="B152" s="236"/>
      <c r="C152" s="237"/>
      <c r="D152" s="226" t="s">
        <v>164</v>
      </c>
      <c r="E152" s="238" t="s">
        <v>19</v>
      </c>
      <c r="F152" s="239" t="s">
        <v>191</v>
      </c>
      <c r="G152" s="237"/>
      <c r="H152" s="240">
        <v>45.35679439999997</v>
      </c>
      <c r="I152" s="241"/>
      <c r="J152" s="237"/>
      <c r="K152" s="237"/>
      <c r="L152" s="242"/>
      <c r="M152" s="243"/>
      <c r="N152" s="244"/>
      <c r="O152" s="244"/>
      <c r="P152" s="244"/>
      <c r="Q152" s="244"/>
      <c r="R152" s="244"/>
      <c r="S152" s="244"/>
      <c r="T152" s="24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6" t="s">
        <v>164</v>
      </c>
      <c r="AU152" s="246" t="s">
        <v>79</v>
      </c>
      <c r="AV152" s="14" t="s">
        <v>130</v>
      </c>
      <c r="AW152" s="14" t="s">
        <v>166</v>
      </c>
      <c r="AX152" s="14" t="s">
        <v>77</v>
      </c>
      <c r="AY152" s="246" t="s">
        <v>122</v>
      </c>
    </row>
    <row r="153" s="2" customFormat="1" ht="24.15" customHeight="1">
      <c r="A153" s="40"/>
      <c r="B153" s="41"/>
      <c r="C153" s="206" t="s">
        <v>228</v>
      </c>
      <c r="D153" s="206" t="s">
        <v>125</v>
      </c>
      <c r="E153" s="207" t="s">
        <v>247</v>
      </c>
      <c r="F153" s="208" t="s">
        <v>248</v>
      </c>
      <c r="G153" s="209" t="s">
        <v>181</v>
      </c>
      <c r="H153" s="210">
        <v>67.727000000000004</v>
      </c>
      <c r="I153" s="211"/>
      <c r="J153" s="212">
        <f>ROUND(I153*H153,2)</f>
        <v>0</v>
      </c>
      <c r="K153" s="208" t="s">
        <v>129</v>
      </c>
      <c r="L153" s="46"/>
      <c r="M153" s="213" t="s">
        <v>19</v>
      </c>
      <c r="N153" s="214" t="s">
        <v>40</v>
      </c>
      <c r="O153" s="86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17" t="s">
        <v>130</v>
      </c>
      <c r="AT153" s="217" t="s">
        <v>125</v>
      </c>
      <c r="AU153" s="217" t="s">
        <v>79</v>
      </c>
      <c r="AY153" s="19" t="s">
        <v>122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9" t="s">
        <v>77</v>
      </c>
      <c r="BK153" s="218">
        <f>ROUND(I153*H153,2)</f>
        <v>0</v>
      </c>
      <c r="BL153" s="19" t="s">
        <v>130</v>
      </c>
      <c r="BM153" s="217" t="s">
        <v>590</v>
      </c>
    </row>
    <row r="154" s="2" customFormat="1">
      <c r="A154" s="40"/>
      <c r="B154" s="41"/>
      <c r="C154" s="42"/>
      <c r="D154" s="219" t="s">
        <v>132</v>
      </c>
      <c r="E154" s="42"/>
      <c r="F154" s="220" t="s">
        <v>250</v>
      </c>
      <c r="G154" s="42"/>
      <c r="H154" s="42"/>
      <c r="I154" s="221"/>
      <c r="J154" s="42"/>
      <c r="K154" s="42"/>
      <c r="L154" s="46"/>
      <c r="M154" s="222"/>
      <c r="N154" s="223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132</v>
      </c>
      <c r="AU154" s="19" t="s">
        <v>79</v>
      </c>
    </row>
    <row r="155" s="13" customFormat="1">
      <c r="A155" s="13"/>
      <c r="B155" s="224"/>
      <c r="C155" s="225"/>
      <c r="D155" s="226" t="s">
        <v>164</v>
      </c>
      <c r="E155" s="227" t="s">
        <v>19</v>
      </c>
      <c r="F155" s="228" t="s">
        <v>579</v>
      </c>
      <c r="G155" s="225"/>
      <c r="H155" s="229">
        <v>44.746107999999992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5" t="s">
        <v>164</v>
      </c>
      <c r="AU155" s="235" t="s">
        <v>79</v>
      </c>
      <c r="AV155" s="13" t="s">
        <v>79</v>
      </c>
      <c r="AW155" s="13" t="s">
        <v>166</v>
      </c>
      <c r="AX155" s="13" t="s">
        <v>69</v>
      </c>
      <c r="AY155" s="235" t="s">
        <v>122</v>
      </c>
    </row>
    <row r="156" s="13" customFormat="1">
      <c r="A156" s="13"/>
      <c r="B156" s="224"/>
      <c r="C156" s="225"/>
      <c r="D156" s="226" t="s">
        <v>164</v>
      </c>
      <c r="E156" s="227" t="s">
        <v>19</v>
      </c>
      <c r="F156" s="228" t="s">
        <v>580</v>
      </c>
      <c r="G156" s="225"/>
      <c r="H156" s="229">
        <v>22.980999999999995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164</v>
      </c>
      <c r="AU156" s="235" t="s">
        <v>79</v>
      </c>
      <c r="AV156" s="13" t="s">
        <v>79</v>
      </c>
      <c r="AW156" s="13" t="s">
        <v>166</v>
      </c>
      <c r="AX156" s="13" t="s">
        <v>69</v>
      </c>
      <c r="AY156" s="235" t="s">
        <v>122</v>
      </c>
    </row>
    <row r="157" s="14" customFormat="1">
      <c r="A157" s="14"/>
      <c r="B157" s="236"/>
      <c r="C157" s="237"/>
      <c r="D157" s="226" t="s">
        <v>164</v>
      </c>
      <c r="E157" s="238" t="s">
        <v>19</v>
      </c>
      <c r="F157" s="239" t="s">
        <v>191</v>
      </c>
      <c r="G157" s="237"/>
      <c r="H157" s="240">
        <v>67.727107999999987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6" t="s">
        <v>164</v>
      </c>
      <c r="AU157" s="246" t="s">
        <v>79</v>
      </c>
      <c r="AV157" s="14" t="s">
        <v>130</v>
      </c>
      <c r="AW157" s="14" t="s">
        <v>166</v>
      </c>
      <c r="AX157" s="14" t="s">
        <v>77</v>
      </c>
      <c r="AY157" s="246" t="s">
        <v>122</v>
      </c>
    </row>
    <row r="158" s="2" customFormat="1" ht="24.15" customHeight="1">
      <c r="A158" s="40"/>
      <c r="B158" s="41"/>
      <c r="C158" s="206" t="s">
        <v>236</v>
      </c>
      <c r="D158" s="206" t="s">
        <v>125</v>
      </c>
      <c r="E158" s="207" t="s">
        <v>252</v>
      </c>
      <c r="F158" s="208" t="s">
        <v>253</v>
      </c>
      <c r="G158" s="209" t="s">
        <v>181</v>
      </c>
      <c r="H158" s="210">
        <v>141.97900000000001</v>
      </c>
      <c r="I158" s="211"/>
      <c r="J158" s="212">
        <f>ROUND(I158*H158,2)</f>
        <v>0</v>
      </c>
      <c r="K158" s="208" t="s">
        <v>129</v>
      </c>
      <c r="L158" s="46"/>
      <c r="M158" s="213" t="s">
        <v>19</v>
      </c>
      <c r="N158" s="214" t="s">
        <v>40</v>
      </c>
      <c r="O158" s="86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7" t="s">
        <v>130</v>
      </c>
      <c r="AT158" s="217" t="s">
        <v>125</v>
      </c>
      <c r="AU158" s="217" t="s">
        <v>79</v>
      </c>
      <c r="AY158" s="19" t="s">
        <v>122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9" t="s">
        <v>77</v>
      </c>
      <c r="BK158" s="218">
        <f>ROUND(I158*H158,2)</f>
        <v>0</v>
      </c>
      <c r="BL158" s="19" t="s">
        <v>130</v>
      </c>
      <c r="BM158" s="217" t="s">
        <v>591</v>
      </c>
    </row>
    <row r="159" s="2" customFormat="1">
      <c r="A159" s="40"/>
      <c r="B159" s="41"/>
      <c r="C159" s="42"/>
      <c r="D159" s="219" t="s">
        <v>132</v>
      </c>
      <c r="E159" s="42"/>
      <c r="F159" s="220" t="s">
        <v>255</v>
      </c>
      <c r="G159" s="42"/>
      <c r="H159" s="42"/>
      <c r="I159" s="221"/>
      <c r="J159" s="42"/>
      <c r="K159" s="42"/>
      <c r="L159" s="46"/>
      <c r="M159" s="222"/>
      <c r="N159" s="223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132</v>
      </c>
      <c r="AU159" s="19" t="s">
        <v>79</v>
      </c>
    </row>
    <row r="160" s="13" customFormat="1">
      <c r="A160" s="13"/>
      <c r="B160" s="224"/>
      <c r="C160" s="225"/>
      <c r="D160" s="226" t="s">
        <v>164</v>
      </c>
      <c r="E160" s="227" t="s">
        <v>19</v>
      </c>
      <c r="F160" s="228" t="s">
        <v>576</v>
      </c>
      <c r="G160" s="225"/>
      <c r="H160" s="229">
        <v>69.269760000000005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5" t="s">
        <v>164</v>
      </c>
      <c r="AU160" s="235" t="s">
        <v>79</v>
      </c>
      <c r="AV160" s="13" t="s">
        <v>79</v>
      </c>
      <c r="AW160" s="13" t="s">
        <v>166</v>
      </c>
      <c r="AX160" s="13" t="s">
        <v>69</v>
      </c>
      <c r="AY160" s="235" t="s">
        <v>122</v>
      </c>
    </row>
    <row r="161" s="16" customFormat="1">
      <c r="A161" s="16"/>
      <c r="B161" s="267"/>
      <c r="C161" s="268"/>
      <c r="D161" s="226" t="s">
        <v>164</v>
      </c>
      <c r="E161" s="269" t="s">
        <v>19</v>
      </c>
      <c r="F161" s="270" t="s">
        <v>537</v>
      </c>
      <c r="G161" s="268"/>
      <c r="H161" s="271">
        <v>69.269760000000005</v>
      </c>
      <c r="I161" s="272"/>
      <c r="J161" s="268"/>
      <c r="K161" s="268"/>
      <c r="L161" s="273"/>
      <c r="M161" s="274"/>
      <c r="N161" s="275"/>
      <c r="O161" s="275"/>
      <c r="P161" s="275"/>
      <c r="Q161" s="275"/>
      <c r="R161" s="275"/>
      <c r="S161" s="275"/>
      <c r="T161" s="27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77" t="s">
        <v>164</v>
      </c>
      <c r="AU161" s="277" t="s">
        <v>79</v>
      </c>
      <c r="AV161" s="16" t="s">
        <v>178</v>
      </c>
      <c r="AW161" s="16" t="s">
        <v>166</v>
      </c>
      <c r="AX161" s="16" t="s">
        <v>69</v>
      </c>
      <c r="AY161" s="277" t="s">
        <v>122</v>
      </c>
    </row>
    <row r="162" s="15" customFormat="1">
      <c r="A162" s="15"/>
      <c r="B162" s="257"/>
      <c r="C162" s="258"/>
      <c r="D162" s="226" t="s">
        <v>164</v>
      </c>
      <c r="E162" s="259" t="s">
        <v>19</v>
      </c>
      <c r="F162" s="260" t="s">
        <v>582</v>
      </c>
      <c r="G162" s="258"/>
      <c r="H162" s="259" t="s">
        <v>19</v>
      </c>
      <c r="I162" s="261"/>
      <c r="J162" s="258"/>
      <c r="K162" s="258"/>
      <c r="L162" s="262"/>
      <c r="M162" s="263"/>
      <c r="N162" s="264"/>
      <c r="O162" s="264"/>
      <c r="P162" s="264"/>
      <c r="Q162" s="264"/>
      <c r="R162" s="264"/>
      <c r="S162" s="264"/>
      <c r="T162" s="26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6" t="s">
        <v>164</v>
      </c>
      <c r="AU162" s="266" t="s">
        <v>79</v>
      </c>
      <c r="AV162" s="15" t="s">
        <v>77</v>
      </c>
      <c r="AW162" s="15" t="s">
        <v>166</v>
      </c>
      <c r="AX162" s="15" t="s">
        <v>69</v>
      </c>
      <c r="AY162" s="266" t="s">
        <v>122</v>
      </c>
    </row>
    <row r="163" s="13" customFormat="1">
      <c r="A163" s="13"/>
      <c r="B163" s="224"/>
      <c r="C163" s="225"/>
      <c r="D163" s="226" t="s">
        <v>164</v>
      </c>
      <c r="E163" s="227" t="s">
        <v>19</v>
      </c>
      <c r="F163" s="228" t="s">
        <v>583</v>
      </c>
      <c r="G163" s="225"/>
      <c r="H163" s="229">
        <v>10.494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5" t="s">
        <v>164</v>
      </c>
      <c r="AU163" s="235" t="s">
        <v>79</v>
      </c>
      <c r="AV163" s="13" t="s">
        <v>79</v>
      </c>
      <c r="AW163" s="13" t="s">
        <v>166</v>
      </c>
      <c r="AX163" s="13" t="s">
        <v>69</v>
      </c>
      <c r="AY163" s="235" t="s">
        <v>122</v>
      </c>
    </row>
    <row r="164" s="13" customFormat="1">
      <c r="A164" s="13"/>
      <c r="B164" s="224"/>
      <c r="C164" s="225"/>
      <c r="D164" s="226" t="s">
        <v>164</v>
      </c>
      <c r="E164" s="227" t="s">
        <v>19</v>
      </c>
      <c r="F164" s="228" t="s">
        <v>584</v>
      </c>
      <c r="G164" s="225"/>
      <c r="H164" s="229">
        <v>15.865200000000003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5" t="s">
        <v>164</v>
      </c>
      <c r="AU164" s="235" t="s">
        <v>79</v>
      </c>
      <c r="AV164" s="13" t="s">
        <v>79</v>
      </c>
      <c r="AW164" s="13" t="s">
        <v>166</v>
      </c>
      <c r="AX164" s="13" t="s">
        <v>69</v>
      </c>
      <c r="AY164" s="235" t="s">
        <v>122</v>
      </c>
    </row>
    <row r="165" s="13" customFormat="1">
      <c r="A165" s="13"/>
      <c r="B165" s="224"/>
      <c r="C165" s="225"/>
      <c r="D165" s="226" t="s">
        <v>164</v>
      </c>
      <c r="E165" s="227" t="s">
        <v>19</v>
      </c>
      <c r="F165" s="228" t="s">
        <v>585</v>
      </c>
      <c r="G165" s="225"/>
      <c r="H165" s="229">
        <v>12.375000000000002</v>
      </c>
      <c r="I165" s="230"/>
      <c r="J165" s="225"/>
      <c r="K165" s="225"/>
      <c r="L165" s="231"/>
      <c r="M165" s="232"/>
      <c r="N165" s="233"/>
      <c r="O165" s="233"/>
      <c r="P165" s="233"/>
      <c r="Q165" s="233"/>
      <c r="R165" s="233"/>
      <c r="S165" s="233"/>
      <c r="T165" s="23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5" t="s">
        <v>164</v>
      </c>
      <c r="AU165" s="235" t="s">
        <v>79</v>
      </c>
      <c r="AV165" s="13" t="s">
        <v>79</v>
      </c>
      <c r="AW165" s="13" t="s">
        <v>166</v>
      </c>
      <c r="AX165" s="13" t="s">
        <v>69</v>
      </c>
      <c r="AY165" s="235" t="s">
        <v>122</v>
      </c>
    </row>
    <row r="166" s="13" customFormat="1">
      <c r="A166" s="13"/>
      <c r="B166" s="224"/>
      <c r="C166" s="225"/>
      <c r="D166" s="226" t="s">
        <v>164</v>
      </c>
      <c r="E166" s="227" t="s">
        <v>19</v>
      </c>
      <c r="F166" s="228" t="s">
        <v>586</v>
      </c>
      <c r="G166" s="225"/>
      <c r="H166" s="229">
        <v>33.975000000000001</v>
      </c>
      <c r="I166" s="230"/>
      <c r="J166" s="225"/>
      <c r="K166" s="225"/>
      <c r="L166" s="231"/>
      <c r="M166" s="232"/>
      <c r="N166" s="233"/>
      <c r="O166" s="233"/>
      <c r="P166" s="233"/>
      <c r="Q166" s="233"/>
      <c r="R166" s="233"/>
      <c r="S166" s="233"/>
      <c r="T166" s="23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5" t="s">
        <v>164</v>
      </c>
      <c r="AU166" s="235" t="s">
        <v>79</v>
      </c>
      <c r="AV166" s="13" t="s">
        <v>79</v>
      </c>
      <c r="AW166" s="13" t="s">
        <v>166</v>
      </c>
      <c r="AX166" s="13" t="s">
        <v>69</v>
      </c>
      <c r="AY166" s="235" t="s">
        <v>122</v>
      </c>
    </row>
    <row r="167" s="16" customFormat="1">
      <c r="A167" s="16"/>
      <c r="B167" s="267"/>
      <c r="C167" s="268"/>
      <c r="D167" s="226" t="s">
        <v>164</v>
      </c>
      <c r="E167" s="269" t="s">
        <v>19</v>
      </c>
      <c r="F167" s="270" t="s">
        <v>537</v>
      </c>
      <c r="G167" s="268"/>
      <c r="H167" s="271">
        <v>72.70920000000001</v>
      </c>
      <c r="I167" s="272"/>
      <c r="J167" s="268"/>
      <c r="K167" s="268"/>
      <c r="L167" s="273"/>
      <c r="M167" s="274"/>
      <c r="N167" s="275"/>
      <c r="O167" s="275"/>
      <c r="P167" s="275"/>
      <c r="Q167" s="275"/>
      <c r="R167" s="275"/>
      <c r="S167" s="275"/>
      <c r="T167" s="27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T167" s="277" t="s">
        <v>164</v>
      </c>
      <c r="AU167" s="277" t="s">
        <v>79</v>
      </c>
      <c r="AV167" s="16" t="s">
        <v>178</v>
      </c>
      <c r="AW167" s="16" t="s">
        <v>166</v>
      </c>
      <c r="AX167" s="16" t="s">
        <v>69</v>
      </c>
      <c r="AY167" s="277" t="s">
        <v>122</v>
      </c>
    </row>
    <row r="168" s="14" customFormat="1">
      <c r="A168" s="14"/>
      <c r="B168" s="236"/>
      <c r="C168" s="237"/>
      <c r="D168" s="226" t="s">
        <v>164</v>
      </c>
      <c r="E168" s="238" t="s">
        <v>19</v>
      </c>
      <c r="F168" s="239" t="s">
        <v>191</v>
      </c>
      <c r="G168" s="237"/>
      <c r="H168" s="240">
        <v>141.97896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6" t="s">
        <v>164</v>
      </c>
      <c r="AU168" s="246" t="s">
        <v>79</v>
      </c>
      <c r="AV168" s="14" t="s">
        <v>130</v>
      </c>
      <c r="AW168" s="14" t="s">
        <v>166</v>
      </c>
      <c r="AX168" s="14" t="s">
        <v>77</v>
      </c>
      <c r="AY168" s="246" t="s">
        <v>122</v>
      </c>
    </row>
    <row r="169" s="2" customFormat="1" ht="33" customHeight="1">
      <c r="A169" s="40"/>
      <c r="B169" s="41"/>
      <c r="C169" s="206" t="s">
        <v>348</v>
      </c>
      <c r="D169" s="206" t="s">
        <v>125</v>
      </c>
      <c r="E169" s="207" t="s">
        <v>592</v>
      </c>
      <c r="F169" s="208" t="s">
        <v>593</v>
      </c>
      <c r="G169" s="209" t="s">
        <v>181</v>
      </c>
      <c r="H169" s="210">
        <v>27.033999999999999</v>
      </c>
      <c r="I169" s="211"/>
      <c r="J169" s="212">
        <f>ROUND(I169*H169,2)</f>
        <v>0</v>
      </c>
      <c r="K169" s="208" t="s">
        <v>129</v>
      </c>
      <c r="L169" s="46"/>
      <c r="M169" s="213" t="s">
        <v>19</v>
      </c>
      <c r="N169" s="214" t="s">
        <v>40</v>
      </c>
      <c r="O169" s="86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7" t="s">
        <v>130</v>
      </c>
      <c r="AT169" s="217" t="s">
        <v>125</v>
      </c>
      <c r="AU169" s="217" t="s">
        <v>79</v>
      </c>
      <c r="AY169" s="19" t="s">
        <v>122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9" t="s">
        <v>77</v>
      </c>
      <c r="BK169" s="218">
        <f>ROUND(I169*H169,2)</f>
        <v>0</v>
      </c>
      <c r="BL169" s="19" t="s">
        <v>130</v>
      </c>
      <c r="BM169" s="217" t="s">
        <v>594</v>
      </c>
    </row>
    <row r="170" s="2" customFormat="1">
      <c r="A170" s="40"/>
      <c r="B170" s="41"/>
      <c r="C170" s="42"/>
      <c r="D170" s="219" t="s">
        <v>132</v>
      </c>
      <c r="E170" s="42"/>
      <c r="F170" s="220" t="s">
        <v>595</v>
      </c>
      <c r="G170" s="42"/>
      <c r="H170" s="42"/>
      <c r="I170" s="221"/>
      <c r="J170" s="42"/>
      <c r="K170" s="42"/>
      <c r="L170" s="46"/>
      <c r="M170" s="222"/>
      <c r="N170" s="223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132</v>
      </c>
      <c r="AU170" s="19" t="s">
        <v>79</v>
      </c>
    </row>
    <row r="171" s="13" customFormat="1">
      <c r="A171" s="13"/>
      <c r="B171" s="224"/>
      <c r="C171" s="225"/>
      <c r="D171" s="226" t="s">
        <v>164</v>
      </c>
      <c r="E171" s="227" t="s">
        <v>19</v>
      </c>
      <c r="F171" s="228" t="s">
        <v>579</v>
      </c>
      <c r="G171" s="225"/>
      <c r="H171" s="229">
        <v>44.746107999999992</v>
      </c>
      <c r="I171" s="230"/>
      <c r="J171" s="225"/>
      <c r="K171" s="225"/>
      <c r="L171" s="231"/>
      <c r="M171" s="232"/>
      <c r="N171" s="233"/>
      <c r="O171" s="233"/>
      <c r="P171" s="233"/>
      <c r="Q171" s="233"/>
      <c r="R171" s="233"/>
      <c r="S171" s="233"/>
      <c r="T171" s="23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5" t="s">
        <v>164</v>
      </c>
      <c r="AU171" s="235" t="s">
        <v>79</v>
      </c>
      <c r="AV171" s="13" t="s">
        <v>79</v>
      </c>
      <c r="AW171" s="13" t="s">
        <v>166</v>
      </c>
      <c r="AX171" s="13" t="s">
        <v>69</v>
      </c>
      <c r="AY171" s="235" t="s">
        <v>122</v>
      </c>
    </row>
    <row r="172" s="13" customFormat="1">
      <c r="A172" s="13"/>
      <c r="B172" s="224"/>
      <c r="C172" s="225"/>
      <c r="D172" s="226" t="s">
        <v>164</v>
      </c>
      <c r="E172" s="227" t="s">
        <v>19</v>
      </c>
      <c r="F172" s="228" t="s">
        <v>596</v>
      </c>
      <c r="G172" s="225"/>
      <c r="H172" s="229">
        <v>-17.712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164</v>
      </c>
      <c r="AU172" s="235" t="s">
        <v>79</v>
      </c>
      <c r="AV172" s="13" t="s">
        <v>79</v>
      </c>
      <c r="AW172" s="13" t="s">
        <v>166</v>
      </c>
      <c r="AX172" s="13" t="s">
        <v>69</v>
      </c>
      <c r="AY172" s="235" t="s">
        <v>122</v>
      </c>
    </row>
    <row r="173" s="14" customFormat="1">
      <c r="A173" s="14"/>
      <c r="B173" s="236"/>
      <c r="C173" s="237"/>
      <c r="D173" s="226" t="s">
        <v>164</v>
      </c>
      <c r="E173" s="238" t="s">
        <v>19</v>
      </c>
      <c r="F173" s="239" t="s">
        <v>191</v>
      </c>
      <c r="G173" s="237"/>
      <c r="H173" s="240">
        <v>27.034107999999993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6" t="s">
        <v>164</v>
      </c>
      <c r="AU173" s="246" t="s">
        <v>79</v>
      </c>
      <c r="AV173" s="14" t="s">
        <v>130</v>
      </c>
      <c r="AW173" s="14" t="s">
        <v>166</v>
      </c>
      <c r="AX173" s="14" t="s">
        <v>77</v>
      </c>
      <c r="AY173" s="246" t="s">
        <v>122</v>
      </c>
    </row>
    <row r="174" s="2" customFormat="1" ht="16.5" customHeight="1">
      <c r="A174" s="40"/>
      <c r="B174" s="41"/>
      <c r="C174" s="247" t="s">
        <v>353</v>
      </c>
      <c r="D174" s="247" t="s">
        <v>263</v>
      </c>
      <c r="E174" s="248" t="s">
        <v>597</v>
      </c>
      <c r="F174" s="249" t="s">
        <v>598</v>
      </c>
      <c r="G174" s="250" t="s">
        <v>239</v>
      </c>
      <c r="H174" s="251">
        <v>45.957999999999998</v>
      </c>
      <c r="I174" s="252"/>
      <c r="J174" s="253">
        <f>ROUND(I174*H174,2)</f>
        <v>0</v>
      </c>
      <c r="K174" s="249" t="s">
        <v>129</v>
      </c>
      <c r="L174" s="254"/>
      <c r="M174" s="255" t="s">
        <v>19</v>
      </c>
      <c r="N174" s="256" t="s">
        <v>40</v>
      </c>
      <c r="O174" s="86"/>
      <c r="P174" s="215">
        <f>O174*H174</f>
        <v>0</v>
      </c>
      <c r="Q174" s="215">
        <v>1</v>
      </c>
      <c r="R174" s="215">
        <f>Q174*H174</f>
        <v>45.957999999999998</v>
      </c>
      <c r="S174" s="215">
        <v>0</v>
      </c>
      <c r="T174" s="216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7" t="s">
        <v>236</v>
      </c>
      <c r="AT174" s="217" t="s">
        <v>263</v>
      </c>
      <c r="AU174" s="217" t="s">
        <v>79</v>
      </c>
      <c r="AY174" s="19" t="s">
        <v>122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9" t="s">
        <v>77</v>
      </c>
      <c r="BK174" s="218">
        <f>ROUND(I174*H174,2)</f>
        <v>0</v>
      </c>
      <c r="BL174" s="19" t="s">
        <v>130</v>
      </c>
      <c r="BM174" s="217" t="s">
        <v>599</v>
      </c>
    </row>
    <row r="175" s="13" customFormat="1">
      <c r="A175" s="13"/>
      <c r="B175" s="224"/>
      <c r="C175" s="225"/>
      <c r="D175" s="226" t="s">
        <v>164</v>
      </c>
      <c r="E175" s="227" t="s">
        <v>19</v>
      </c>
      <c r="F175" s="228" t="s">
        <v>600</v>
      </c>
      <c r="G175" s="225"/>
      <c r="H175" s="229">
        <v>45.957983599999984</v>
      </c>
      <c r="I175" s="230"/>
      <c r="J175" s="225"/>
      <c r="K175" s="225"/>
      <c r="L175" s="231"/>
      <c r="M175" s="232"/>
      <c r="N175" s="233"/>
      <c r="O175" s="233"/>
      <c r="P175" s="233"/>
      <c r="Q175" s="233"/>
      <c r="R175" s="233"/>
      <c r="S175" s="233"/>
      <c r="T175" s="23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5" t="s">
        <v>164</v>
      </c>
      <c r="AU175" s="235" t="s">
        <v>79</v>
      </c>
      <c r="AV175" s="13" t="s">
        <v>79</v>
      </c>
      <c r="AW175" s="13" t="s">
        <v>166</v>
      </c>
      <c r="AX175" s="13" t="s">
        <v>69</v>
      </c>
      <c r="AY175" s="235" t="s">
        <v>122</v>
      </c>
    </row>
    <row r="176" s="14" customFormat="1">
      <c r="A176" s="14"/>
      <c r="B176" s="236"/>
      <c r="C176" s="237"/>
      <c r="D176" s="226" t="s">
        <v>164</v>
      </c>
      <c r="E176" s="238" t="s">
        <v>19</v>
      </c>
      <c r="F176" s="239" t="s">
        <v>191</v>
      </c>
      <c r="G176" s="237"/>
      <c r="H176" s="240">
        <v>45.957983599999984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6" t="s">
        <v>164</v>
      </c>
      <c r="AU176" s="246" t="s">
        <v>79</v>
      </c>
      <c r="AV176" s="14" t="s">
        <v>130</v>
      </c>
      <c r="AW176" s="14" t="s">
        <v>166</v>
      </c>
      <c r="AX176" s="14" t="s">
        <v>77</v>
      </c>
      <c r="AY176" s="246" t="s">
        <v>122</v>
      </c>
    </row>
    <row r="177" s="2" customFormat="1" ht="44.25" customHeight="1">
      <c r="A177" s="40"/>
      <c r="B177" s="41"/>
      <c r="C177" s="206" t="s">
        <v>307</v>
      </c>
      <c r="D177" s="206" t="s">
        <v>125</v>
      </c>
      <c r="E177" s="207" t="s">
        <v>601</v>
      </c>
      <c r="F177" s="208" t="s">
        <v>602</v>
      </c>
      <c r="G177" s="209" t="s">
        <v>181</v>
      </c>
      <c r="H177" s="210">
        <v>21.039000000000001</v>
      </c>
      <c r="I177" s="211"/>
      <c r="J177" s="212">
        <f>ROUND(I177*H177,2)</f>
        <v>0</v>
      </c>
      <c r="K177" s="208" t="s">
        <v>129</v>
      </c>
      <c r="L177" s="46"/>
      <c r="M177" s="213" t="s">
        <v>19</v>
      </c>
      <c r="N177" s="214" t="s">
        <v>40</v>
      </c>
      <c r="O177" s="86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7" t="s">
        <v>130</v>
      </c>
      <c r="AT177" s="217" t="s">
        <v>125</v>
      </c>
      <c r="AU177" s="217" t="s">
        <v>79</v>
      </c>
      <c r="AY177" s="19" t="s">
        <v>122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9" t="s">
        <v>77</v>
      </c>
      <c r="BK177" s="218">
        <f>ROUND(I177*H177,2)</f>
        <v>0</v>
      </c>
      <c r="BL177" s="19" t="s">
        <v>130</v>
      </c>
      <c r="BM177" s="217" t="s">
        <v>603</v>
      </c>
    </row>
    <row r="178" s="2" customFormat="1">
      <c r="A178" s="40"/>
      <c r="B178" s="41"/>
      <c r="C178" s="42"/>
      <c r="D178" s="219" t="s">
        <v>132</v>
      </c>
      <c r="E178" s="42"/>
      <c r="F178" s="220" t="s">
        <v>604</v>
      </c>
      <c r="G178" s="42"/>
      <c r="H178" s="42"/>
      <c r="I178" s="221"/>
      <c r="J178" s="42"/>
      <c r="K178" s="42"/>
      <c r="L178" s="46"/>
      <c r="M178" s="222"/>
      <c r="N178" s="223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132</v>
      </c>
      <c r="AU178" s="19" t="s">
        <v>79</v>
      </c>
    </row>
    <row r="179" s="13" customFormat="1">
      <c r="A179" s="13"/>
      <c r="B179" s="224"/>
      <c r="C179" s="225"/>
      <c r="D179" s="226" t="s">
        <v>164</v>
      </c>
      <c r="E179" s="227" t="s">
        <v>19</v>
      </c>
      <c r="F179" s="228" t="s">
        <v>605</v>
      </c>
      <c r="G179" s="225"/>
      <c r="H179" s="229">
        <v>21.039390000000001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5" t="s">
        <v>164</v>
      </c>
      <c r="AU179" s="235" t="s">
        <v>79</v>
      </c>
      <c r="AV179" s="13" t="s">
        <v>79</v>
      </c>
      <c r="AW179" s="13" t="s">
        <v>166</v>
      </c>
      <c r="AX179" s="13" t="s">
        <v>77</v>
      </c>
      <c r="AY179" s="235" t="s">
        <v>122</v>
      </c>
    </row>
    <row r="180" s="2" customFormat="1" ht="16.5" customHeight="1">
      <c r="A180" s="40"/>
      <c r="B180" s="41"/>
      <c r="C180" s="247" t="s">
        <v>431</v>
      </c>
      <c r="D180" s="247" t="s">
        <v>263</v>
      </c>
      <c r="E180" s="248" t="s">
        <v>606</v>
      </c>
      <c r="F180" s="249" t="s">
        <v>607</v>
      </c>
      <c r="G180" s="250" t="s">
        <v>239</v>
      </c>
      <c r="H180" s="251">
        <v>42.078000000000003</v>
      </c>
      <c r="I180" s="252"/>
      <c r="J180" s="253">
        <f>ROUND(I180*H180,2)</f>
        <v>0</v>
      </c>
      <c r="K180" s="249" t="s">
        <v>129</v>
      </c>
      <c r="L180" s="254"/>
      <c r="M180" s="255" t="s">
        <v>19</v>
      </c>
      <c r="N180" s="256" t="s">
        <v>40</v>
      </c>
      <c r="O180" s="86"/>
      <c r="P180" s="215">
        <f>O180*H180</f>
        <v>0</v>
      </c>
      <c r="Q180" s="215">
        <v>1</v>
      </c>
      <c r="R180" s="215">
        <f>Q180*H180</f>
        <v>42.078000000000003</v>
      </c>
      <c r="S180" s="215">
        <v>0</v>
      </c>
      <c r="T180" s="21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7" t="s">
        <v>236</v>
      </c>
      <c r="AT180" s="217" t="s">
        <v>263</v>
      </c>
      <c r="AU180" s="217" t="s">
        <v>79</v>
      </c>
      <c r="AY180" s="19" t="s">
        <v>122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9" t="s">
        <v>77</v>
      </c>
      <c r="BK180" s="218">
        <f>ROUND(I180*H180,2)</f>
        <v>0</v>
      </c>
      <c r="BL180" s="19" t="s">
        <v>130</v>
      </c>
      <c r="BM180" s="217" t="s">
        <v>608</v>
      </c>
    </row>
    <row r="181" s="13" customFormat="1">
      <c r="A181" s="13"/>
      <c r="B181" s="224"/>
      <c r="C181" s="225"/>
      <c r="D181" s="226" t="s">
        <v>164</v>
      </c>
      <c r="E181" s="225"/>
      <c r="F181" s="228" t="s">
        <v>609</v>
      </c>
      <c r="G181" s="225"/>
      <c r="H181" s="229">
        <v>42.078000000000003</v>
      </c>
      <c r="I181" s="230"/>
      <c r="J181" s="225"/>
      <c r="K181" s="225"/>
      <c r="L181" s="231"/>
      <c r="M181" s="232"/>
      <c r="N181" s="233"/>
      <c r="O181" s="233"/>
      <c r="P181" s="233"/>
      <c r="Q181" s="233"/>
      <c r="R181" s="233"/>
      <c r="S181" s="233"/>
      <c r="T181" s="23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5" t="s">
        <v>164</v>
      </c>
      <c r="AU181" s="235" t="s">
        <v>79</v>
      </c>
      <c r="AV181" s="13" t="s">
        <v>79</v>
      </c>
      <c r="AW181" s="13" t="s">
        <v>4</v>
      </c>
      <c r="AX181" s="13" t="s">
        <v>77</v>
      </c>
      <c r="AY181" s="235" t="s">
        <v>122</v>
      </c>
    </row>
    <row r="182" s="2" customFormat="1" ht="16.5" customHeight="1">
      <c r="A182" s="40"/>
      <c r="B182" s="41"/>
      <c r="C182" s="206" t="s">
        <v>246</v>
      </c>
      <c r="D182" s="206" t="s">
        <v>125</v>
      </c>
      <c r="E182" s="207" t="s">
        <v>258</v>
      </c>
      <c r="F182" s="208" t="s">
        <v>259</v>
      </c>
      <c r="G182" s="209" t="s">
        <v>161</v>
      </c>
      <c r="H182" s="210">
        <v>76.930000000000007</v>
      </c>
      <c r="I182" s="211"/>
      <c r="J182" s="212">
        <f>ROUND(I182*H182,2)</f>
        <v>0</v>
      </c>
      <c r="K182" s="208" t="s">
        <v>129</v>
      </c>
      <c r="L182" s="46"/>
      <c r="M182" s="213" t="s">
        <v>19</v>
      </c>
      <c r="N182" s="214" t="s">
        <v>40</v>
      </c>
      <c r="O182" s="86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7" t="s">
        <v>130</v>
      </c>
      <c r="AT182" s="217" t="s">
        <v>125</v>
      </c>
      <c r="AU182" s="217" t="s">
        <v>79</v>
      </c>
      <c r="AY182" s="19" t="s">
        <v>122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9" t="s">
        <v>77</v>
      </c>
      <c r="BK182" s="218">
        <f>ROUND(I182*H182,2)</f>
        <v>0</v>
      </c>
      <c r="BL182" s="19" t="s">
        <v>130</v>
      </c>
      <c r="BM182" s="217" t="s">
        <v>610</v>
      </c>
    </row>
    <row r="183" s="2" customFormat="1">
      <c r="A183" s="40"/>
      <c r="B183" s="41"/>
      <c r="C183" s="42"/>
      <c r="D183" s="219" t="s">
        <v>132</v>
      </c>
      <c r="E183" s="42"/>
      <c r="F183" s="220" t="s">
        <v>261</v>
      </c>
      <c r="G183" s="42"/>
      <c r="H183" s="42"/>
      <c r="I183" s="221"/>
      <c r="J183" s="42"/>
      <c r="K183" s="42"/>
      <c r="L183" s="46"/>
      <c r="M183" s="222"/>
      <c r="N183" s="223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132</v>
      </c>
      <c r="AU183" s="19" t="s">
        <v>79</v>
      </c>
    </row>
    <row r="184" s="13" customFormat="1">
      <c r="A184" s="13"/>
      <c r="B184" s="224"/>
      <c r="C184" s="225"/>
      <c r="D184" s="226" t="s">
        <v>164</v>
      </c>
      <c r="E184" s="227" t="s">
        <v>19</v>
      </c>
      <c r="F184" s="228" t="s">
        <v>548</v>
      </c>
      <c r="G184" s="225"/>
      <c r="H184" s="229">
        <v>38.750399999999992</v>
      </c>
      <c r="I184" s="230"/>
      <c r="J184" s="225"/>
      <c r="K184" s="225"/>
      <c r="L184" s="231"/>
      <c r="M184" s="232"/>
      <c r="N184" s="233"/>
      <c r="O184" s="233"/>
      <c r="P184" s="233"/>
      <c r="Q184" s="233"/>
      <c r="R184" s="233"/>
      <c r="S184" s="233"/>
      <c r="T184" s="23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5" t="s">
        <v>164</v>
      </c>
      <c r="AU184" s="235" t="s">
        <v>79</v>
      </c>
      <c r="AV184" s="13" t="s">
        <v>79</v>
      </c>
      <c r="AW184" s="13" t="s">
        <v>166</v>
      </c>
      <c r="AX184" s="13" t="s">
        <v>69</v>
      </c>
      <c r="AY184" s="235" t="s">
        <v>122</v>
      </c>
    </row>
    <row r="185" s="13" customFormat="1">
      <c r="A185" s="13"/>
      <c r="B185" s="224"/>
      <c r="C185" s="225"/>
      <c r="D185" s="226" t="s">
        <v>164</v>
      </c>
      <c r="E185" s="227" t="s">
        <v>19</v>
      </c>
      <c r="F185" s="228" t="s">
        <v>549</v>
      </c>
      <c r="G185" s="225"/>
      <c r="H185" s="229">
        <v>38.18</v>
      </c>
      <c r="I185" s="230"/>
      <c r="J185" s="225"/>
      <c r="K185" s="225"/>
      <c r="L185" s="231"/>
      <c r="M185" s="232"/>
      <c r="N185" s="233"/>
      <c r="O185" s="233"/>
      <c r="P185" s="233"/>
      <c r="Q185" s="233"/>
      <c r="R185" s="233"/>
      <c r="S185" s="233"/>
      <c r="T185" s="23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5" t="s">
        <v>164</v>
      </c>
      <c r="AU185" s="235" t="s">
        <v>79</v>
      </c>
      <c r="AV185" s="13" t="s">
        <v>79</v>
      </c>
      <c r="AW185" s="13" t="s">
        <v>166</v>
      </c>
      <c r="AX185" s="13" t="s">
        <v>69</v>
      </c>
      <c r="AY185" s="235" t="s">
        <v>122</v>
      </c>
    </row>
    <row r="186" s="14" customFormat="1">
      <c r="A186" s="14"/>
      <c r="B186" s="236"/>
      <c r="C186" s="237"/>
      <c r="D186" s="226" t="s">
        <v>164</v>
      </c>
      <c r="E186" s="238" t="s">
        <v>19</v>
      </c>
      <c r="F186" s="239" t="s">
        <v>191</v>
      </c>
      <c r="G186" s="237"/>
      <c r="H186" s="240">
        <v>76.930399999999992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6" t="s">
        <v>164</v>
      </c>
      <c r="AU186" s="246" t="s">
        <v>79</v>
      </c>
      <c r="AV186" s="14" t="s">
        <v>130</v>
      </c>
      <c r="AW186" s="14" t="s">
        <v>166</v>
      </c>
      <c r="AX186" s="14" t="s">
        <v>77</v>
      </c>
      <c r="AY186" s="246" t="s">
        <v>122</v>
      </c>
    </row>
    <row r="187" s="2" customFormat="1" ht="16.5" customHeight="1">
      <c r="A187" s="40"/>
      <c r="B187" s="41"/>
      <c r="C187" s="247" t="s">
        <v>269</v>
      </c>
      <c r="D187" s="247" t="s">
        <v>263</v>
      </c>
      <c r="E187" s="248" t="s">
        <v>264</v>
      </c>
      <c r="F187" s="249" t="s">
        <v>265</v>
      </c>
      <c r="G187" s="250" t="s">
        <v>266</v>
      </c>
      <c r="H187" s="251">
        <v>0.76900000000000002</v>
      </c>
      <c r="I187" s="252"/>
      <c r="J187" s="253">
        <f>ROUND(I187*H187,2)</f>
        <v>0</v>
      </c>
      <c r="K187" s="249" t="s">
        <v>129</v>
      </c>
      <c r="L187" s="254"/>
      <c r="M187" s="255" t="s">
        <v>19</v>
      </c>
      <c r="N187" s="256" t="s">
        <v>40</v>
      </c>
      <c r="O187" s="86"/>
      <c r="P187" s="215">
        <f>O187*H187</f>
        <v>0</v>
      </c>
      <c r="Q187" s="215">
        <v>0.001</v>
      </c>
      <c r="R187" s="215">
        <f>Q187*H187</f>
        <v>0.00076900000000000004</v>
      </c>
      <c r="S187" s="215">
        <v>0</v>
      </c>
      <c r="T187" s="216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7" t="s">
        <v>236</v>
      </c>
      <c r="AT187" s="217" t="s">
        <v>263</v>
      </c>
      <c r="AU187" s="217" t="s">
        <v>79</v>
      </c>
      <c r="AY187" s="19" t="s">
        <v>122</v>
      </c>
      <c r="BE187" s="218">
        <f>IF(N187="základní",J187,0)</f>
        <v>0</v>
      </c>
      <c r="BF187" s="218">
        <f>IF(N187="snížená",J187,0)</f>
        <v>0</v>
      </c>
      <c r="BG187" s="218">
        <f>IF(N187="zákl. přenesená",J187,0)</f>
        <v>0</v>
      </c>
      <c r="BH187" s="218">
        <f>IF(N187="sníž. přenesená",J187,0)</f>
        <v>0</v>
      </c>
      <c r="BI187" s="218">
        <f>IF(N187="nulová",J187,0)</f>
        <v>0</v>
      </c>
      <c r="BJ187" s="19" t="s">
        <v>77</v>
      </c>
      <c r="BK187" s="218">
        <f>ROUND(I187*H187,2)</f>
        <v>0</v>
      </c>
      <c r="BL187" s="19" t="s">
        <v>130</v>
      </c>
      <c r="BM187" s="217" t="s">
        <v>611</v>
      </c>
    </row>
    <row r="188" s="2" customFormat="1" ht="16.5" customHeight="1">
      <c r="A188" s="40"/>
      <c r="B188" s="41"/>
      <c r="C188" s="206" t="s">
        <v>280</v>
      </c>
      <c r="D188" s="206" t="s">
        <v>125</v>
      </c>
      <c r="E188" s="207" t="s">
        <v>270</v>
      </c>
      <c r="F188" s="208" t="s">
        <v>271</v>
      </c>
      <c r="G188" s="209" t="s">
        <v>161</v>
      </c>
      <c r="H188" s="210">
        <v>17.920000000000002</v>
      </c>
      <c r="I188" s="211"/>
      <c r="J188" s="212">
        <f>ROUND(I188*H188,2)</f>
        <v>0</v>
      </c>
      <c r="K188" s="208" t="s">
        <v>129</v>
      </c>
      <c r="L188" s="46"/>
      <c r="M188" s="213" t="s">
        <v>19</v>
      </c>
      <c r="N188" s="214" t="s">
        <v>40</v>
      </c>
      <c r="O188" s="86"/>
      <c r="P188" s="215">
        <f>O188*H188</f>
        <v>0</v>
      </c>
      <c r="Q188" s="215">
        <v>0</v>
      </c>
      <c r="R188" s="215">
        <f>Q188*H188</f>
        <v>0</v>
      </c>
      <c r="S188" s="215">
        <v>0</v>
      </c>
      <c r="T188" s="216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7" t="s">
        <v>130</v>
      </c>
      <c r="AT188" s="217" t="s">
        <v>125</v>
      </c>
      <c r="AU188" s="217" t="s">
        <v>79</v>
      </c>
      <c r="AY188" s="19" t="s">
        <v>122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9" t="s">
        <v>77</v>
      </c>
      <c r="BK188" s="218">
        <f>ROUND(I188*H188,2)</f>
        <v>0</v>
      </c>
      <c r="BL188" s="19" t="s">
        <v>130</v>
      </c>
      <c r="BM188" s="217" t="s">
        <v>612</v>
      </c>
    </row>
    <row r="189" s="2" customFormat="1">
      <c r="A189" s="40"/>
      <c r="B189" s="41"/>
      <c r="C189" s="42"/>
      <c r="D189" s="219" t="s">
        <v>132</v>
      </c>
      <c r="E189" s="42"/>
      <c r="F189" s="220" t="s">
        <v>273</v>
      </c>
      <c r="G189" s="42"/>
      <c r="H189" s="42"/>
      <c r="I189" s="221"/>
      <c r="J189" s="42"/>
      <c r="K189" s="42"/>
      <c r="L189" s="46"/>
      <c r="M189" s="222"/>
      <c r="N189" s="223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132</v>
      </c>
      <c r="AU189" s="19" t="s">
        <v>79</v>
      </c>
    </row>
    <row r="190" s="13" customFormat="1">
      <c r="A190" s="13"/>
      <c r="B190" s="224"/>
      <c r="C190" s="225"/>
      <c r="D190" s="226" t="s">
        <v>164</v>
      </c>
      <c r="E190" s="227" t="s">
        <v>19</v>
      </c>
      <c r="F190" s="228" t="s">
        <v>613</v>
      </c>
      <c r="G190" s="225"/>
      <c r="H190" s="229">
        <v>17.919999999999998</v>
      </c>
      <c r="I190" s="230"/>
      <c r="J190" s="225"/>
      <c r="K190" s="225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164</v>
      </c>
      <c r="AU190" s="235" t="s">
        <v>79</v>
      </c>
      <c r="AV190" s="13" t="s">
        <v>79</v>
      </c>
      <c r="AW190" s="13" t="s">
        <v>166</v>
      </c>
      <c r="AX190" s="13" t="s">
        <v>77</v>
      </c>
      <c r="AY190" s="235" t="s">
        <v>122</v>
      </c>
    </row>
    <row r="191" s="2" customFormat="1" ht="24.15" customHeight="1">
      <c r="A191" s="40"/>
      <c r="B191" s="41"/>
      <c r="C191" s="206" t="s">
        <v>343</v>
      </c>
      <c r="D191" s="206" t="s">
        <v>125</v>
      </c>
      <c r="E191" s="207" t="s">
        <v>275</v>
      </c>
      <c r="F191" s="208" t="s">
        <v>276</v>
      </c>
      <c r="G191" s="209" t="s">
        <v>161</v>
      </c>
      <c r="H191" s="210">
        <v>76.930000000000007</v>
      </c>
      <c r="I191" s="211"/>
      <c r="J191" s="212">
        <f>ROUND(I191*H191,2)</f>
        <v>0</v>
      </c>
      <c r="K191" s="208" t="s">
        <v>129</v>
      </c>
      <c r="L191" s="46"/>
      <c r="M191" s="213" t="s">
        <v>19</v>
      </c>
      <c r="N191" s="214" t="s">
        <v>40</v>
      </c>
      <c r="O191" s="86"/>
      <c r="P191" s="215">
        <f>O191*H191</f>
        <v>0</v>
      </c>
      <c r="Q191" s="215">
        <v>0</v>
      </c>
      <c r="R191" s="215">
        <f>Q191*H191</f>
        <v>0</v>
      </c>
      <c r="S191" s="215">
        <v>0</v>
      </c>
      <c r="T191" s="216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7" t="s">
        <v>130</v>
      </c>
      <c r="AT191" s="217" t="s">
        <v>125</v>
      </c>
      <c r="AU191" s="217" t="s">
        <v>79</v>
      </c>
      <c r="AY191" s="19" t="s">
        <v>122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9" t="s">
        <v>77</v>
      </c>
      <c r="BK191" s="218">
        <f>ROUND(I191*H191,2)</f>
        <v>0</v>
      </c>
      <c r="BL191" s="19" t="s">
        <v>130</v>
      </c>
      <c r="BM191" s="217" t="s">
        <v>614</v>
      </c>
    </row>
    <row r="192" s="2" customFormat="1">
      <c r="A192" s="40"/>
      <c r="B192" s="41"/>
      <c r="C192" s="42"/>
      <c r="D192" s="219" t="s">
        <v>132</v>
      </c>
      <c r="E192" s="42"/>
      <c r="F192" s="220" t="s">
        <v>278</v>
      </c>
      <c r="G192" s="42"/>
      <c r="H192" s="42"/>
      <c r="I192" s="221"/>
      <c r="J192" s="42"/>
      <c r="K192" s="42"/>
      <c r="L192" s="46"/>
      <c r="M192" s="222"/>
      <c r="N192" s="223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132</v>
      </c>
      <c r="AU192" s="19" t="s">
        <v>79</v>
      </c>
    </row>
    <row r="193" s="13" customFormat="1">
      <c r="A193" s="13"/>
      <c r="B193" s="224"/>
      <c r="C193" s="225"/>
      <c r="D193" s="226" t="s">
        <v>164</v>
      </c>
      <c r="E193" s="227" t="s">
        <v>19</v>
      </c>
      <c r="F193" s="228" t="s">
        <v>548</v>
      </c>
      <c r="G193" s="225"/>
      <c r="H193" s="229">
        <v>38.750399999999992</v>
      </c>
      <c r="I193" s="230"/>
      <c r="J193" s="225"/>
      <c r="K193" s="225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164</v>
      </c>
      <c r="AU193" s="235" t="s">
        <v>79</v>
      </c>
      <c r="AV193" s="13" t="s">
        <v>79</v>
      </c>
      <c r="AW193" s="13" t="s">
        <v>166</v>
      </c>
      <c r="AX193" s="13" t="s">
        <v>69</v>
      </c>
      <c r="AY193" s="235" t="s">
        <v>122</v>
      </c>
    </row>
    <row r="194" s="13" customFormat="1">
      <c r="A194" s="13"/>
      <c r="B194" s="224"/>
      <c r="C194" s="225"/>
      <c r="D194" s="226" t="s">
        <v>164</v>
      </c>
      <c r="E194" s="227" t="s">
        <v>19</v>
      </c>
      <c r="F194" s="228" t="s">
        <v>549</v>
      </c>
      <c r="G194" s="225"/>
      <c r="H194" s="229">
        <v>38.18</v>
      </c>
      <c r="I194" s="230"/>
      <c r="J194" s="225"/>
      <c r="K194" s="225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164</v>
      </c>
      <c r="AU194" s="235" t="s">
        <v>79</v>
      </c>
      <c r="AV194" s="13" t="s">
        <v>79</v>
      </c>
      <c r="AW194" s="13" t="s">
        <v>166</v>
      </c>
      <c r="AX194" s="13" t="s">
        <v>69</v>
      </c>
      <c r="AY194" s="235" t="s">
        <v>122</v>
      </c>
    </row>
    <row r="195" s="14" customFormat="1">
      <c r="A195" s="14"/>
      <c r="B195" s="236"/>
      <c r="C195" s="237"/>
      <c r="D195" s="226" t="s">
        <v>164</v>
      </c>
      <c r="E195" s="238" t="s">
        <v>19</v>
      </c>
      <c r="F195" s="239" t="s">
        <v>191</v>
      </c>
      <c r="G195" s="237"/>
      <c r="H195" s="240">
        <v>76.930399999999992</v>
      </c>
      <c r="I195" s="241"/>
      <c r="J195" s="237"/>
      <c r="K195" s="237"/>
      <c r="L195" s="242"/>
      <c r="M195" s="243"/>
      <c r="N195" s="244"/>
      <c r="O195" s="244"/>
      <c r="P195" s="244"/>
      <c r="Q195" s="244"/>
      <c r="R195" s="244"/>
      <c r="S195" s="244"/>
      <c r="T195" s="24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6" t="s">
        <v>164</v>
      </c>
      <c r="AU195" s="246" t="s">
        <v>79</v>
      </c>
      <c r="AV195" s="14" t="s">
        <v>130</v>
      </c>
      <c r="AW195" s="14" t="s">
        <v>166</v>
      </c>
      <c r="AX195" s="14" t="s">
        <v>77</v>
      </c>
      <c r="AY195" s="246" t="s">
        <v>122</v>
      </c>
    </row>
    <row r="196" s="12" customFormat="1" ht="22.8" customHeight="1">
      <c r="A196" s="12"/>
      <c r="B196" s="190"/>
      <c r="C196" s="191"/>
      <c r="D196" s="192" t="s">
        <v>68</v>
      </c>
      <c r="E196" s="204" t="s">
        <v>130</v>
      </c>
      <c r="F196" s="204" t="s">
        <v>615</v>
      </c>
      <c r="G196" s="191"/>
      <c r="H196" s="191"/>
      <c r="I196" s="194"/>
      <c r="J196" s="205">
        <f>BK196</f>
        <v>0</v>
      </c>
      <c r="K196" s="191"/>
      <c r="L196" s="196"/>
      <c r="M196" s="197"/>
      <c r="N196" s="198"/>
      <c r="O196" s="198"/>
      <c r="P196" s="199">
        <f>SUM(P197:P199)</f>
        <v>0</v>
      </c>
      <c r="Q196" s="198"/>
      <c r="R196" s="199">
        <f>SUM(R197:R199)</f>
        <v>0</v>
      </c>
      <c r="S196" s="198"/>
      <c r="T196" s="200">
        <f>SUM(T197:T199)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1" t="s">
        <v>77</v>
      </c>
      <c r="AT196" s="202" t="s">
        <v>68</v>
      </c>
      <c r="AU196" s="202" t="s">
        <v>77</v>
      </c>
      <c r="AY196" s="201" t="s">
        <v>122</v>
      </c>
      <c r="BK196" s="203">
        <f>SUM(BK197:BK199)</f>
        <v>0</v>
      </c>
    </row>
    <row r="197" s="2" customFormat="1" ht="16.5" customHeight="1">
      <c r="A197" s="40"/>
      <c r="B197" s="41"/>
      <c r="C197" s="206" t="s">
        <v>296</v>
      </c>
      <c r="D197" s="206" t="s">
        <v>125</v>
      </c>
      <c r="E197" s="207" t="s">
        <v>616</v>
      </c>
      <c r="F197" s="208" t="s">
        <v>617</v>
      </c>
      <c r="G197" s="209" t="s">
        <v>181</v>
      </c>
      <c r="H197" s="210">
        <v>10.18</v>
      </c>
      <c r="I197" s="211"/>
      <c r="J197" s="212">
        <f>ROUND(I197*H197,2)</f>
        <v>0</v>
      </c>
      <c r="K197" s="208" t="s">
        <v>129</v>
      </c>
      <c r="L197" s="46"/>
      <c r="M197" s="213" t="s">
        <v>19</v>
      </c>
      <c r="N197" s="214" t="s">
        <v>40</v>
      </c>
      <c r="O197" s="86"/>
      <c r="P197" s="215">
        <f>O197*H197</f>
        <v>0</v>
      </c>
      <c r="Q197" s="215">
        <v>0</v>
      </c>
      <c r="R197" s="215">
        <f>Q197*H197</f>
        <v>0</v>
      </c>
      <c r="S197" s="215">
        <v>0</v>
      </c>
      <c r="T197" s="216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7" t="s">
        <v>130</v>
      </c>
      <c r="AT197" s="217" t="s">
        <v>125</v>
      </c>
      <c r="AU197" s="217" t="s">
        <v>79</v>
      </c>
      <c r="AY197" s="19" t="s">
        <v>122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9" t="s">
        <v>77</v>
      </c>
      <c r="BK197" s="218">
        <f>ROUND(I197*H197,2)</f>
        <v>0</v>
      </c>
      <c r="BL197" s="19" t="s">
        <v>130</v>
      </c>
      <c r="BM197" s="217" t="s">
        <v>618</v>
      </c>
    </row>
    <row r="198" s="2" customFormat="1">
      <c r="A198" s="40"/>
      <c r="B198" s="41"/>
      <c r="C198" s="42"/>
      <c r="D198" s="219" t="s">
        <v>132</v>
      </c>
      <c r="E198" s="42"/>
      <c r="F198" s="220" t="s">
        <v>619</v>
      </c>
      <c r="G198" s="42"/>
      <c r="H198" s="42"/>
      <c r="I198" s="221"/>
      <c r="J198" s="42"/>
      <c r="K198" s="42"/>
      <c r="L198" s="46"/>
      <c r="M198" s="222"/>
      <c r="N198" s="223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132</v>
      </c>
      <c r="AU198" s="19" t="s">
        <v>79</v>
      </c>
    </row>
    <row r="199" s="13" customFormat="1">
      <c r="A199" s="13"/>
      <c r="B199" s="224"/>
      <c r="C199" s="225"/>
      <c r="D199" s="226" t="s">
        <v>164</v>
      </c>
      <c r="E199" s="227" t="s">
        <v>19</v>
      </c>
      <c r="F199" s="228" t="s">
        <v>620</v>
      </c>
      <c r="G199" s="225"/>
      <c r="H199" s="229">
        <v>10.180350000000001</v>
      </c>
      <c r="I199" s="230"/>
      <c r="J199" s="225"/>
      <c r="K199" s="225"/>
      <c r="L199" s="231"/>
      <c r="M199" s="232"/>
      <c r="N199" s="233"/>
      <c r="O199" s="233"/>
      <c r="P199" s="233"/>
      <c r="Q199" s="233"/>
      <c r="R199" s="233"/>
      <c r="S199" s="233"/>
      <c r="T199" s="23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5" t="s">
        <v>164</v>
      </c>
      <c r="AU199" s="235" t="s">
        <v>79</v>
      </c>
      <c r="AV199" s="13" t="s">
        <v>79</v>
      </c>
      <c r="AW199" s="13" t="s">
        <v>166</v>
      </c>
      <c r="AX199" s="13" t="s">
        <v>77</v>
      </c>
      <c r="AY199" s="235" t="s">
        <v>122</v>
      </c>
    </row>
    <row r="200" s="12" customFormat="1" ht="22.8" customHeight="1">
      <c r="A200" s="12"/>
      <c r="B200" s="190"/>
      <c r="C200" s="191"/>
      <c r="D200" s="192" t="s">
        <v>68</v>
      </c>
      <c r="E200" s="204" t="s">
        <v>236</v>
      </c>
      <c r="F200" s="204" t="s">
        <v>621</v>
      </c>
      <c r="G200" s="191"/>
      <c r="H200" s="191"/>
      <c r="I200" s="194"/>
      <c r="J200" s="205">
        <f>BK200</f>
        <v>0</v>
      </c>
      <c r="K200" s="191"/>
      <c r="L200" s="196"/>
      <c r="M200" s="197"/>
      <c r="N200" s="198"/>
      <c r="O200" s="198"/>
      <c r="P200" s="199">
        <f>SUM(P201:P206)</f>
        <v>0</v>
      </c>
      <c r="Q200" s="198"/>
      <c r="R200" s="199">
        <f>SUM(R201:R206)</f>
        <v>1.6220699999999999</v>
      </c>
      <c r="S200" s="198"/>
      <c r="T200" s="200">
        <f>SUM(T201:T206)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1" t="s">
        <v>77</v>
      </c>
      <c r="AT200" s="202" t="s">
        <v>68</v>
      </c>
      <c r="AU200" s="202" t="s">
        <v>77</v>
      </c>
      <c r="AY200" s="201" t="s">
        <v>122</v>
      </c>
      <c r="BK200" s="203">
        <f>SUM(BK201:BK206)</f>
        <v>0</v>
      </c>
    </row>
    <row r="201" s="2" customFormat="1" ht="16.5" customHeight="1">
      <c r="A201" s="40"/>
      <c r="B201" s="41"/>
      <c r="C201" s="206" t="s">
        <v>377</v>
      </c>
      <c r="D201" s="206" t="s">
        <v>125</v>
      </c>
      <c r="E201" s="207" t="s">
        <v>622</v>
      </c>
      <c r="F201" s="208" t="s">
        <v>623</v>
      </c>
      <c r="G201" s="209" t="s">
        <v>128</v>
      </c>
      <c r="H201" s="210">
        <v>1</v>
      </c>
      <c r="I201" s="211"/>
      <c r="J201" s="212">
        <f>ROUND(I201*H201,2)</f>
        <v>0</v>
      </c>
      <c r="K201" s="208" t="s">
        <v>19</v>
      </c>
      <c r="L201" s="46"/>
      <c r="M201" s="213" t="s">
        <v>19</v>
      </c>
      <c r="N201" s="214" t="s">
        <v>40</v>
      </c>
      <c r="O201" s="86"/>
      <c r="P201" s="215">
        <f>O201*H201</f>
        <v>0</v>
      </c>
      <c r="Q201" s="215">
        <v>0.24993000000000001</v>
      </c>
      <c r="R201" s="215">
        <f>Q201*H201</f>
        <v>0.24993000000000001</v>
      </c>
      <c r="S201" s="215">
        <v>0</v>
      </c>
      <c r="T201" s="216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7" t="s">
        <v>130</v>
      </c>
      <c r="AT201" s="217" t="s">
        <v>125</v>
      </c>
      <c r="AU201" s="217" t="s">
        <v>79</v>
      </c>
      <c r="AY201" s="19" t="s">
        <v>122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9" t="s">
        <v>77</v>
      </c>
      <c r="BK201" s="218">
        <f>ROUND(I201*H201,2)</f>
        <v>0</v>
      </c>
      <c r="BL201" s="19" t="s">
        <v>130</v>
      </c>
      <c r="BM201" s="217" t="s">
        <v>624</v>
      </c>
    </row>
    <row r="202" s="2" customFormat="1" ht="24.15" customHeight="1">
      <c r="A202" s="40"/>
      <c r="B202" s="41"/>
      <c r="C202" s="206" t="s">
        <v>372</v>
      </c>
      <c r="D202" s="206" t="s">
        <v>125</v>
      </c>
      <c r="E202" s="207" t="s">
        <v>625</v>
      </c>
      <c r="F202" s="208" t="s">
        <v>626</v>
      </c>
      <c r="G202" s="209" t="s">
        <v>128</v>
      </c>
      <c r="H202" s="210">
        <v>1</v>
      </c>
      <c r="I202" s="211"/>
      <c r="J202" s="212">
        <f>ROUND(I202*H202,2)</f>
        <v>0</v>
      </c>
      <c r="K202" s="208" t="s">
        <v>19</v>
      </c>
      <c r="L202" s="46"/>
      <c r="M202" s="213" t="s">
        <v>19</v>
      </c>
      <c r="N202" s="214" t="s">
        <v>40</v>
      </c>
      <c r="O202" s="86"/>
      <c r="P202" s="215">
        <f>O202*H202</f>
        <v>0</v>
      </c>
      <c r="Q202" s="215">
        <v>1</v>
      </c>
      <c r="R202" s="215">
        <f>Q202*H202</f>
        <v>1</v>
      </c>
      <c r="S202" s="215">
        <v>0</v>
      </c>
      <c r="T202" s="216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7" t="s">
        <v>130</v>
      </c>
      <c r="AT202" s="217" t="s">
        <v>125</v>
      </c>
      <c r="AU202" s="217" t="s">
        <v>79</v>
      </c>
      <c r="AY202" s="19" t="s">
        <v>122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9" t="s">
        <v>77</v>
      </c>
      <c r="BK202" s="218">
        <f>ROUND(I202*H202,2)</f>
        <v>0</v>
      </c>
      <c r="BL202" s="19" t="s">
        <v>130</v>
      </c>
      <c r="BM202" s="217" t="s">
        <v>627</v>
      </c>
    </row>
    <row r="203" s="2" customFormat="1" ht="24.15" customHeight="1">
      <c r="A203" s="40"/>
      <c r="B203" s="41"/>
      <c r="C203" s="206" t="s">
        <v>313</v>
      </c>
      <c r="D203" s="206" t="s">
        <v>125</v>
      </c>
      <c r="E203" s="207" t="s">
        <v>628</v>
      </c>
      <c r="F203" s="208" t="s">
        <v>629</v>
      </c>
      <c r="G203" s="209" t="s">
        <v>128</v>
      </c>
      <c r="H203" s="210">
        <v>2</v>
      </c>
      <c r="I203" s="211"/>
      <c r="J203" s="212">
        <f>ROUND(I203*H203,2)</f>
        <v>0</v>
      </c>
      <c r="K203" s="208" t="s">
        <v>129</v>
      </c>
      <c r="L203" s="46"/>
      <c r="M203" s="213" t="s">
        <v>19</v>
      </c>
      <c r="N203" s="214" t="s">
        <v>40</v>
      </c>
      <c r="O203" s="86"/>
      <c r="P203" s="215">
        <f>O203*H203</f>
        <v>0</v>
      </c>
      <c r="Q203" s="215">
        <v>0.051740000000000001</v>
      </c>
      <c r="R203" s="215">
        <f>Q203*H203</f>
        <v>0.10348</v>
      </c>
      <c r="S203" s="215">
        <v>0</v>
      </c>
      <c r="T203" s="216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7" t="s">
        <v>130</v>
      </c>
      <c r="AT203" s="217" t="s">
        <v>125</v>
      </c>
      <c r="AU203" s="217" t="s">
        <v>79</v>
      </c>
      <c r="AY203" s="19" t="s">
        <v>122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9" t="s">
        <v>77</v>
      </c>
      <c r="BK203" s="218">
        <f>ROUND(I203*H203,2)</f>
        <v>0</v>
      </c>
      <c r="BL203" s="19" t="s">
        <v>130</v>
      </c>
      <c r="BM203" s="217" t="s">
        <v>630</v>
      </c>
    </row>
    <row r="204" s="2" customFormat="1">
      <c r="A204" s="40"/>
      <c r="B204" s="41"/>
      <c r="C204" s="42"/>
      <c r="D204" s="219" t="s">
        <v>132</v>
      </c>
      <c r="E204" s="42"/>
      <c r="F204" s="220" t="s">
        <v>631</v>
      </c>
      <c r="G204" s="42"/>
      <c r="H204" s="42"/>
      <c r="I204" s="221"/>
      <c r="J204" s="42"/>
      <c r="K204" s="42"/>
      <c r="L204" s="46"/>
      <c r="M204" s="222"/>
      <c r="N204" s="223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132</v>
      </c>
      <c r="AU204" s="19" t="s">
        <v>79</v>
      </c>
    </row>
    <row r="205" s="2" customFormat="1" ht="24.15" customHeight="1">
      <c r="A205" s="40"/>
      <c r="B205" s="41"/>
      <c r="C205" s="206" t="s">
        <v>360</v>
      </c>
      <c r="D205" s="206" t="s">
        <v>125</v>
      </c>
      <c r="E205" s="207" t="s">
        <v>632</v>
      </c>
      <c r="F205" s="208" t="s">
        <v>633</v>
      </c>
      <c r="G205" s="209" t="s">
        <v>128</v>
      </c>
      <c r="H205" s="210">
        <v>7</v>
      </c>
      <c r="I205" s="211"/>
      <c r="J205" s="212">
        <f>ROUND(I205*H205,2)</f>
        <v>0</v>
      </c>
      <c r="K205" s="208" t="s">
        <v>129</v>
      </c>
      <c r="L205" s="46"/>
      <c r="M205" s="213" t="s">
        <v>19</v>
      </c>
      <c r="N205" s="214" t="s">
        <v>40</v>
      </c>
      <c r="O205" s="86"/>
      <c r="P205" s="215">
        <f>O205*H205</f>
        <v>0</v>
      </c>
      <c r="Q205" s="215">
        <v>0.038379999999999997</v>
      </c>
      <c r="R205" s="215">
        <f>Q205*H205</f>
        <v>0.26866000000000001</v>
      </c>
      <c r="S205" s="215">
        <v>0</v>
      </c>
      <c r="T205" s="216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7" t="s">
        <v>130</v>
      </c>
      <c r="AT205" s="217" t="s">
        <v>125</v>
      </c>
      <c r="AU205" s="217" t="s">
        <v>79</v>
      </c>
      <c r="AY205" s="19" t="s">
        <v>122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9" t="s">
        <v>77</v>
      </c>
      <c r="BK205" s="218">
        <f>ROUND(I205*H205,2)</f>
        <v>0</v>
      </c>
      <c r="BL205" s="19" t="s">
        <v>130</v>
      </c>
      <c r="BM205" s="217" t="s">
        <v>634</v>
      </c>
    </row>
    <row r="206" s="2" customFormat="1">
      <c r="A206" s="40"/>
      <c r="B206" s="41"/>
      <c r="C206" s="42"/>
      <c r="D206" s="219" t="s">
        <v>132</v>
      </c>
      <c r="E206" s="42"/>
      <c r="F206" s="220" t="s">
        <v>635</v>
      </c>
      <c r="G206" s="42"/>
      <c r="H206" s="42"/>
      <c r="I206" s="221"/>
      <c r="J206" s="42"/>
      <c r="K206" s="42"/>
      <c r="L206" s="46"/>
      <c r="M206" s="222"/>
      <c r="N206" s="223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132</v>
      </c>
      <c r="AU206" s="19" t="s">
        <v>79</v>
      </c>
    </row>
    <row r="207" s="12" customFormat="1" ht="22.8" customHeight="1">
      <c r="A207" s="12"/>
      <c r="B207" s="190"/>
      <c r="C207" s="191"/>
      <c r="D207" s="192" t="s">
        <v>68</v>
      </c>
      <c r="E207" s="204" t="s">
        <v>493</v>
      </c>
      <c r="F207" s="204" t="s">
        <v>494</v>
      </c>
      <c r="G207" s="191"/>
      <c r="H207" s="191"/>
      <c r="I207" s="194"/>
      <c r="J207" s="205">
        <f>BK207</f>
        <v>0</v>
      </c>
      <c r="K207" s="191"/>
      <c r="L207" s="196"/>
      <c r="M207" s="197"/>
      <c r="N207" s="198"/>
      <c r="O207" s="198"/>
      <c r="P207" s="199">
        <f>SUM(P208:P209)</f>
        <v>0</v>
      </c>
      <c r="Q207" s="198"/>
      <c r="R207" s="199">
        <f>SUM(R208:R209)</f>
        <v>0</v>
      </c>
      <c r="S207" s="198"/>
      <c r="T207" s="200">
        <f>SUM(T208:T209)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1" t="s">
        <v>77</v>
      </c>
      <c r="AT207" s="202" t="s">
        <v>68</v>
      </c>
      <c r="AU207" s="202" t="s">
        <v>77</v>
      </c>
      <c r="AY207" s="201" t="s">
        <v>122</v>
      </c>
      <c r="BK207" s="203">
        <f>SUM(BK208:BK209)</f>
        <v>0</v>
      </c>
    </row>
    <row r="208" s="2" customFormat="1" ht="24.15" customHeight="1">
      <c r="A208" s="40"/>
      <c r="B208" s="41"/>
      <c r="C208" s="206" t="s">
        <v>538</v>
      </c>
      <c r="D208" s="206" t="s">
        <v>125</v>
      </c>
      <c r="E208" s="207" t="s">
        <v>636</v>
      </c>
      <c r="F208" s="208" t="s">
        <v>637</v>
      </c>
      <c r="G208" s="209" t="s">
        <v>239</v>
      </c>
      <c r="H208" s="210">
        <v>1.6220000000000001</v>
      </c>
      <c r="I208" s="211"/>
      <c r="J208" s="212">
        <f>ROUND(I208*H208,2)</f>
        <v>0</v>
      </c>
      <c r="K208" s="208" t="s">
        <v>129</v>
      </c>
      <c r="L208" s="46"/>
      <c r="M208" s="213" t="s">
        <v>19</v>
      </c>
      <c r="N208" s="214" t="s">
        <v>40</v>
      </c>
      <c r="O208" s="86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17" t="s">
        <v>130</v>
      </c>
      <c r="AT208" s="217" t="s">
        <v>125</v>
      </c>
      <c r="AU208" s="217" t="s">
        <v>79</v>
      </c>
      <c r="AY208" s="19" t="s">
        <v>122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9" t="s">
        <v>77</v>
      </c>
      <c r="BK208" s="218">
        <f>ROUND(I208*H208,2)</f>
        <v>0</v>
      </c>
      <c r="BL208" s="19" t="s">
        <v>130</v>
      </c>
      <c r="BM208" s="217" t="s">
        <v>638</v>
      </c>
    </row>
    <row r="209" s="2" customFormat="1">
      <c r="A209" s="40"/>
      <c r="B209" s="41"/>
      <c r="C209" s="42"/>
      <c r="D209" s="219" t="s">
        <v>132</v>
      </c>
      <c r="E209" s="42"/>
      <c r="F209" s="220" t="s">
        <v>639</v>
      </c>
      <c r="G209" s="42"/>
      <c r="H209" s="42"/>
      <c r="I209" s="221"/>
      <c r="J209" s="42"/>
      <c r="K209" s="42"/>
      <c r="L209" s="46"/>
      <c r="M209" s="222"/>
      <c r="N209" s="223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132</v>
      </c>
      <c r="AU209" s="19" t="s">
        <v>79</v>
      </c>
    </row>
    <row r="210" s="12" customFormat="1" ht="25.92" customHeight="1">
      <c r="A210" s="12"/>
      <c r="B210" s="190"/>
      <c r="C210" s="191"/>
      <c r="D210" s="192" t="s">
        <v>68</v>
      </c>
      <c r="E210" s="193" t="s">
        <v>505</v>
      </c>
      <c r="F210" s="193" t="s">
        <v>506</v>
      </c>
      <c r="G210" s="191"/>
      <c r="H210" s="191"/>
      <c r="I210" s="194"/>
      <c r="J210" s="195">
        <f>BK210</f>
        <v>0</v>
      </c>
      <c r="K210" s="191"/>
      <c r="L210" s="196"/>
      <c r="M210" s="197"/>
      <c r="N210" s="198"/>
      <c r="O210" s="198"/>
      <c r="P210" s="199">
        <f>P211+P224</f>
        <v>0</v>
      </c>
      <c r="Q210" s="198"/>
      <c r="R210" s="199">
        <f>R211+R224</f>
        <v>0.24804984999999999</v>
      </c>
      <c r="S210" s="198"/>
      <c r="T210" s="200">
        <f>T211+T224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1" t="s">
        <v>79</v>
      </c>
      <c r="AT210" s="202" t="s">
        <v>68</v>
      </c>
      <c r="AU210" s="202" t="s">
        <v>69</v>
      </c>
      <c r="AY210" s="201" t="s">
        <v>122</v>
      </c>
      <c r="BK210" s="203">
        <f>BK211+BK224</f>
        <v>0</v>
      </c>
    </row>
    <row r="211" s="12" customFormat="1" ht="22.8" customHeight="1">
      <c r="A211" s="12"/>
      <c r="B211" s="190"/>
      <c r="C211" s="191"/>
      <c r="D211" s="192" t="s">
        <v>68</v>
      </c>
      <c r="E211" s="204" t="s">
        <v>507</v>
      </c>
      <c r="F211" s="204" t="s">
        <v>508</v>
      </c>
      <c r="G211" s="191"/>
      <c r="H211" s="191"/>
      <c r="I211" s="194"/>
      <c r="J211" s="205">
        <f>BK211</f>
        <v>0</v>
      </c>
      <c r="K211" s="191"/>
      <c r="L211" s="196"/>
      <c r="M211" s="197"/>
      <c r="N211" s="198"/>
      <c r="O211" s="198"/>
      <c r="P211" s="199">
        <f>SUM(P212:P223)</f>
        <v>0</v>
      </c>
      <c r="Q211" s="198"/>
      <c r="R211" s="199">
        <f>SUM(R212:R223)</f>
        <v>0.01483225</v>
      </c>
      <c r="S211" s="198"/>
      <c r="T211" s="200">
        <f>SUM(T212:T223)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1" t="s">
        <v>79</v>
      </c>
      <c r="AT211" s="202" t="s">
        <v>68</v>
      </c>
      <c r="AU211" s="202" t="s">
        <v>77</v>
      </c>
      <c r="AY211" s="201" t="s">
        <v>122</v>
      </c>
      <c r="BK211" s="203">
        <f>SUM(BK212:BK223)</f>
        <v>0</v>
      </c>
    </row>
    <row r="212" s="2" customFormat="1" ht="16.5" customHeight="1">
      <c r="A212" s="40"/>
      <c r="B212" s="41"/>
      <c r="C212" s="206" t="s">
        <v>8</v>
      </c>
      <c r="D212" s="206" t="s">
        <v>125</v>
      </c>
      <c r="E212" s="207" t="s">
        <v>640</v>
      </c>
      <c r="F212" s="208" t="s">
        <v>641</v>
      </c>
      <c r="G212" s="209" t="s">
        <v>161</v>
      </c>
      <c r="H212" s="210">
        <v>35.840000000000003</v>
      </c>
      <c r="I212" s="211"/>
      <c r="J212" s="212">
        <f>ROUND(I212*H212,2)</f>
        <v>0</v>
      </c>
      <c r="K212" s="208" t="s">
        <v>129</v>
      </c>
      <c r="L212" s="46"/>
      <c r="M212" s="213" t="s">
        <v>19</v>
      </c>
      <c r="N212" s="214" t="s">
        <v>40</v>
      </c>
      <c r="O212" s="86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7" t="s">
        <v>436</v>
      </c>
      <c r="AT212" s="217" t="s">
        <v>125</v>
      </c>
      <c r="AU212" s="217" t="s">
        <v>79</v>
      </c>
      <c r="AY212" s="19" t="s">
        <v>122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9" t="s">
        <v>77</v>
      </c>
      <c r="BK212" s="218">
        <f>ROUND(I212*H212,2)</f>
        <v>0</v>
      </c>
      <c r="BL212" s="19" t="s">
        <v>436</v>
      </c>
      <c r="BM212" s="217" t="s">
        <v>642</v>
      </c>
    </row>
    <row r="213" s="2" customFormat="1">
      <c r="A213" s="40"/>
      <c r="B213" s="41"/>
      <c r="C213" s="42"/>
      <c r="D213" s="219" t="s">
        <v>132</v>
      </c>
      <c r="E213" s="42"/>
      <c r="F213" s="220" t="s">
        <v>643</v>
      </c>
      <c r="G213" s="42"/>
      <c r="H213" s="42"/>
      <c r="I213" s="221"/>
      <c r="J213" s="42"/>
      <c r="K213" s="42"/>
      <c r="L213" s="46"/>
      <c r="M213" s="222"/>
      <c r="N213" s="223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132</v>
      </c>
      <c r="AU213" s="19" t="s">
        <v>79</v>
      </c>
    </row>
    <row r="214" s="13" customFormat="1">
      <c r="A214" s="13"/>
      <c r="B214" s="224"/>
      <c r="C214" s="225"/>
      <c r="D214" s="226" t="s">
        <v>164</v>
      </c>
      <c r="E214" s="227" t="s">
        <v>19</v>
      </c>
      <c r="F214" s="228" t="s">
        <v>644</v>
      </c>
      <c r="G214" s="225"/>
      <c r="H214" s="229">
        <v>35.839999999999996</v>
      </c>
      <c r="I214" s="230"/>
      <c r="J214" s="225"/>
      <c r="K214" s="225"/>
      <c r="L214" s="231"/>
      <c r="M214" s="232"/>
      <c r="N214" s="233"/>
      <c r="O214" s="233"/>
      <c r="P214" s="233"/>
      <c r="Q214" s="233"/>
      <c r="R214" s="233"/>
      <c r="S214" s="233"/>
      <c r="T214" s="23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5" t="s">
        <v>164</v>
      </c>
      <c r="AU214" s="235" t="s">
        <v>79</v>
      </c>
      <c r="AV214" s="13" t="s">
        <v>79</v>
      </c>
      <c r="AW214" s="13" t="s">
        <v>166</v>
      </c>
      <c r="AX214" s="13" t="s">
        <v>77</v>
      </c>
      <c r="AY214" s="235" t="s">
        <v>122</v>
      </c>
    </row>
    <row r="215" s="2" customFormat="1" ht="16.5" customHeight="1">
      <c r="A215" s="40"/>
      <c r="B215" s="41"/>
      <c r="C215" s="247" t="s">
        <v>436</v>
      </c>
      <c r="D215" s="247" t="s">
        <v>263</v>
      </c>
      <c r="E215" s="248" t="s">
        <v>645</v>
      </c>
      <c r="F215" s="249" t="s">
        <v>646</v>
      </c>
      <c r="G215" s="250" t="s">
        <v>161</v>
      </c>
      <c r="H215" s="251">
        <v>37.631999999999998</v>
      </c>
      <c r="I215" s="252"/>
      <c r="J215" s="253">
        <f>ROUND(I215*H215,2)</f>
        <v>0</v>
      </c>
      <c r="K215" s="249" t="s">
        <v>129</v>
      </c>
      <c r="L215" s="254"/>
      <c r="M215" s="255" t="s">
        <v>19</v>
      </c>
      <c r="N215" s="256" t="s">
        <v>40</v>
      </c>
      <c r="O215" s="86"/>
      <c r="P215" s="215">
        <f>O215*H215</f>
        <v>0</v>
      </c>
      <c r="Q215" s="215">
        <v>0.00025000000000000001</v>
      </c>
      <c r="R215" s="215">
        <f>Q215*H215</f>
        <v>0.0094079999999999997</v>
      </c>
      <c r="S215" s="215">
        <v>0</v>
      </c>
      <c r="T215" s="216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7" t="s">
        <v>538</v>
      </c>
      <c r="AT215" s="217" t="s">
        <v>263</v>
      </c>
      <c r="AU215" s="217" t="s">
        <v>79</v>
      </c>
      <c r="AY215" s="19" t="s">
        <v>122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9" t="s">
        <v>77</v>
      </c>
      <c r="BK215" s="218">
        <f>ROUND(I215*H215,2)</f>
        <v>0</v>
      </c>
      <c r="BL215" s="19" t="s">
        <v>436</v>
      </c>
      <c r="BM215" s="217" t="s">
        <v>647</v>
      </c>
    </row>
    <row r="216" s="13" customFormat="1">
      <c r="A216" s="13"/>
      <c r="B216" s="224"/>
      <c r="C216" s="225"/>
      <c r="D216" s="226" t="s">
        <v>164</v>
      </c>
      <c r="E216" s="225"/>
      <c r="F216" s="228" t="s">
        <v>648</v>
      </c>
      <c r="G216" s="225"/>
      <c r="H216" s="229">
        <v>37.631999999999998</v>
      </c>
      <c r="I216" s="230"/>
      <c r="J216" s="225"/>
      <c r="K216" s="225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164</v>
      </c>
      <c r="AU216" s="235" t="s">
        <v>79</v>
      </c>
      <c r="AV216" s="13" t="s">
        <v>79</v>
      </c>
      <c r="AW216" s="13" t="s">
        <v>4</v>
      </c>
      <c r="AX216" s="13" t="s">
        <v>77</v>
      </c>
      <c r="AY216" s="235" t="s">
        <v>122</v>
      </c>
    </row>
    <row r="217" s="2" customFormat="1" ht="16.5" customHeight="1">
      <c r="A217" s="40"/>
      <c r="B217" s="41"/>
      <c r="C217" s="206" t="s">
        <v>454</v>
      </c>
      <c r="D217" s="206" t="s">
        <v>125</v>
      </c>
      <c r="E217" s="207" t="s">
        <v>649</v>
      </c>
      <c r="F217" s="208" t="s">
        <v>650</v>
      </c>
      <c r="G217" s="209" t="s">
        <v>161</v>
      </c>
      <c r="H217" s="210">
        <v>20.664000000000001</v>
      </c>
      <c r="I217" s="211"/>
      <c r="J217" s="212">
        <f>ROUND(I217*H217,2)</f>
        <v>0</v>
      </c>
      <c r="K217" s="208" t="s">
        <v>129</v>
      </c>
      <c r="L217" s="46"/>
      <c r="M217" s="213" t="s">
        <v>19</v>
      </c>
      <c r="N217" s="214" t="s">
        <v>40</v>
      </c>
      <c r="O217" s="86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17" t="s">
        <v>436</v>
      </c>
      <c r="AT217" s="217" t="s">
        <v>125</v>
      </c>
      <c r="AU217" s="217" t="s">
        <v>79</v>
      </c>
      <c r="AY217" s="19" t="s">
        <v>122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9" t="s">
        <v>77</v>
      </c>
      <c r="BK217" s="218">
        <f>ROUND(I217*H217,2)</f>
        <v>0</v>
      </c>
      <c r="BL217" s="19" t="s">
        <v>436</v>
      </c>
      <c r="BM217" s="217" t="s">
        <v>651</v>
      </c>
    </row>
    <row r="218" s="2" customFormat="1">
      <c r="A218" s="40"/>
      <c r="B218" s="41"/>
      <c r="C218" s="42"/>
      <c r="D218" s="219" t="s">
        <v>132</v>
      </c>
      <c r="E218" s="42"/>
      <c r="F218" s="220" t="s">
        <v>652</v>
      </c>
      <c r="G218" s="42"/>
      <c r="H218" s="42"/>
      <c r="I218" s="221"/>
      <c r="J218" s="42"/>
      <c r="K218" s="42"/>
      <c r="L218" s="46"/>
      <c r="M218" s="222"/>
      <c r="N218" s="223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132</v>
      </c>
      <c r="AU218" s="19" t="s">
        <v>79</v>
      </c>
    </row>
    <row r="219" s="13" customFormat="1">
      <c r="A219" s="13"/>
      <c r="B219" s="224"/>
      <c r="C219" s="225"/>
      <c r="D219" s="226" t="s">
        <v>164</v>
      </c>
      <c r="E219" s="227" t="s">
        <v>19</v>
      </c>
      <c r="F219" s="228" t="s">
        <v>653</v>
      </c>
      <c r="G219" s="225"/>
      <c r="H219" s="229">
        <v>20.664000000000001</v>
      </c>
      <c r="I219" s="230"/>
      <c r="J219" s="225"/>
      <c r="K219" s="225"/>
      <c r="L219" s="231"/>
      <c r="M219" s="232"/>
      <c r="N219" s="233"/>
      <c r="O219" s="233"/>
      <c r="P219" s="233"/>
      <c r="Q219" s="233"/>
      <c r="R219" s="233"/>
      <c r="S219" s="233"/>
      <c r="T219" s="23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5" t="s">
        <v>164</v>
      </c>
      <c r="AU219" s="235" t="s">
        <v>79</v>
      </c>
      <c r="AV219" s="13" t="s">
        <v>79</v>
      </c>
      <c r="AW219" s="13" t="s">
        <v>166</v>
      </c>
      <c r="AX219" s="13" t="s">
        <v>77</v>
      </c>
      <c r="AY219" s="235" t="s">
        <v>122</v>
      </c>
    </row>
    <row r="220" s="2" customFormat="1" ht="16.5" customHeight="1">
      <c r="A220" s="40"/>
      <c r="B220" s="41"/>
      <c r="C220" s="247" t="s">
        <v>385</v>
      </c>
      <c r="D220" s="247" t="s">
        <v>263</v>
      </c>
      <c r="E220" s="248" t="s">
        <v>645</v>
      </c>
      <c r="F220" s="249" t="s">
        <v>646</v>
      </c>
      <c r="G220" s="250" t="s">
        <v>161</v>
      </c>
      <c r="H220" s="251">
        <v>21.696999999999999</v>
      </c>
      <c r="I220" s="252"/>
      <c r="J220" s="253">
        <f>ROUND(I220*H220,2)</f>
        <v>0</v>
      </c>
      <c r="K220" s="249" t="s">
        <v>129</v>
      </c>
      <c r="L220" s="254"/>
      <c r="M220" s="255" t="s">
        <v>19</v>
      </c>
      <c r="N220" s="256" t="s">
        <v>40</v>
      </c>
      <c r="O220" s="86"/>
      <c r="P220" s="215">
        <f>O220*H220</f>
        <v>0</v>
      </c>
      <c r="Q220" s="215">
        <v>0.00025000000000000001</v>
      </c>
      <c r="R220" s="215">
        <f>Q220*H220</f>
        <v>0.0054242500000000003</v>
      </c>
      <c r="S220" s="215">
        <v>0</v>
      </c>
      <c r="T220" s="216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7" t="s">
        <v>538</v>
      </c>
      <c r="AT220" s="217" t="s">
        <v>263</v>
      </c>
      <c r="AU220" s="217" t="s">
        <v>79</v>
      </c>
      <c r="AY220" s="19" t="s">
        <v>122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9" t="s">
        <v>77</v>
      </c>
      <c r="BK220" s="218">
        <f>ROUND(I220*H220,2)</f>
        <v>0</v>
      </c>
      <c r="BL220" s="19" t="s">
        <v>436</v>
      </c>
      <c r="BM220" s="217" t="s">
        <v>654</v>
      </c>
    </row>
    <row r="221" s="13" customFormat="1">
      <c r="A221" s="13"/>
      <c r="B221" s="224"/>
      <c r="C221" s="225"/>
      <c r="D221" s="226" t="s">
        <v>164</v>
      </c>
      <c r="E221" s="225"/>
      <c r="F221" s="228" t="s">
        <v>655</v>
      </c>
      <c r="G221" s="225"/>
      <c r="H221" s="229">
        <v>21.696999999999999</v>
      </c>
      <c r="I221" s="230"/>
      <c r="J221" s="225"/>
      <c r="K221" s="225"/>
      <c r="L221" s="231"/>
      <c r="M221" s="232"/>
      <c r="N221" s="233"/>
      <c r="O221" s="233"/>
      <c r="P221" s="233"/>
      <c r="Q221" s="233"/>
      <c r="R221" s="233"/>
      <c r="S221" s="233"/>
      <c r="T221" s="23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5" t="s">
        <v>164</v>
      </c>
      <c r="AU221" s="235" t="s">
        <v>79</v>
      </c>
      <c r="AV221" s="13" t="s">
        <v>79</v>
      </c>
      <c r="AW221" s="13" t="s">
        <v>4</v>
      </c>
      <c r="AX221" s="13" t="s">
        <v>77</v>
      </c>
      <c r="AY221" s="235" t="s">
        <v>122</v>
      </c>
    </row>
    <row r="222" s="2" customFormat="1" ht="24.15" customHeight="1">
      <c r="A222" s="40"/>
      <c r="B222" s="41"/>
      <c r="C222" s="206" t="s">
        <v>329</v>
      </c>
      <c r="D222" s="206" t="s">
        <v>125</v>
      </c>
      <c r="E222" s="207" t="s">
        <v>656</v>
      </c>
      <c r="F222" s="208" t="s">
        <v>657</v>
      </c>
      <c r="G222" s="209" t="s">
        <v>658</v>
      </c>
      <c r="H222" s="281"/>
      <c r="I222" s="211"/>
      <c r="J222" s="212">
        <f>ROUND(I222*H222,2)</f>
        <v>0</v>
      </c>
      <c r="K222" s="208" t="s">
        <v>129</v>
      </c>
      <c r="L222" s="46"/>
      <c r="M222" s="213" t="s">
        <v>19</v>
      </c>
      <c r="N222" s="214" t="s">
        <v>40</v>
      </c>
      <c r="O222" s="86"/>
      <c r="P222" s="215">
        <f>O222*H222</f>
        <v>0</v>
      </c>
      <c r="Q222" s="215">
        <v>0</v>
      </c>
      <c r="R222" s="215">
        <f>Q222*H222</f>
        <v>0</v>
      </c>
      <c r="S222" s="215">
        <v>0</v>
      </c>
      <c r="T222" s="216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17" t="s">
        <v>436</v>
      </c>
      <c r="AT222" s="217" t="s">
        <v>125</v>
      </c>
      <c r="AU222" s="217" t="s">
        <v>79</v>
      </c>
      <c r="AY222" s="19" t="s">
        <v>122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9" t="s">
        <v>77</v>
      </c>
      <c r="BK222" s="218">
        <f>ROUND(I222*H222,2)</f>
        <v>0</v>
      </c>
      <c r="BL222" s="19" t="s">
        <v>436</v>
      </c>
      <c r="BM222" s="217" t="s">
        <v>659</v>
      </c>
    </row>
    <row r="223" s="2" customFormat="1">
      <c r="A223" s="40"/>
      <c r="B223" s="41"/>
      <c r="C223" s="42"/>
      <c r="D223" s="219" t="s">
        <v>132</v>
      </c>
      <c r="E223" s="42"/>
      <c r="F223" s="220" t="s">
        <v>660</v>
      </c>
      <c r="G223" s="42"/>
      <c r="H223" s="42"/>
      <c r="I223" s="221"/>
      <c r="J223" s="42"/>
      <c r="K223" s="42"/>
      <c r="L223" s="46"/>
      <c r="M223" s="222"/>
      <c r="N223" s="223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132</v>
      </c>
      <c r="AU223" s="19" t="s">
        <v>79</v>
      </c>
    </row>
    <row r="224" s="12" customFormat="1" ht="22.8" customHeight="1">
      <c r="A224" s="12"/>
      <c r="B224" s="190"/>
      <c r="C224" s="191"/>
      <c r="D224" s="192" t="s">
        <v>68</v>
      </c>
      <c r="E224" s="204" t="s">
        <v>661</v>
      </c>
      <c r="F224" s="204" t="s">
        <v>662</v>
      </c>
      <c r="G224" s="191"/>
      <c r="H224" s="191"/>
      <c r="I224" s="194"/>
      <c r="J224" s="205">
        <f>BK224</f>
        <v>0</v>
      </c>
      <c r="K224" s="191"/>
      <c r="L224" s="196"/>
      <c r="M224" s="197"/>
      <c r="N224" s="198"/>
      <c r="O224" s="198"/>
      <c r="P224" s="199">
        <f>SUM(P225:P227)</f>
        <v>0</v>
      </c>
      <c r="Q224" s="198"/>
      <c r="R224" s="199">
        <f>SUM(R225:R227)</f>
        <v>0.2332176</v>
      </c>
      <c r="S224" s="198"/>
      <c r="T224" s="200">
        <f>SUM(T225:T227)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1" t="s">
        <v>79</v>
      </c>
      <c r="AT224" s="202" t="s">
        <v>68</v>
      </c>
      <c r="AU224" s="202" t="s">
        <v>77</v>
      </c>
      <c r="AY224" s="201" t="s">
        <v>122</v>
      </c>
      <c r="BK224" s="203">
        <f>SUM(BK225:BK227)</f>
        <v>0</v>
      </c>
    </row>
    <row r="225" s="2" customFormat="1" ht="21.75" customHeight="1">
      <c r="A225" s="40"/>
      <c r="B225" s="41"/>
      <c r="C225" s="206" t="s">
        <v>392</v>
      </c>
      <c r="D225" s="206" t="s">
        <v>125</v>
      </c>
      <c r="E225" s="207" t="s">
        <v>663</v>
      </c>
      <c r="F225" s="208" t="s">
        <v>664</v>
      </c>
      <c r="G225" s="209" t="s">
        <v>316</v>
      </c>
      <c r="H225" s="210">
        <v>75.719999999999999</v>
      </c>
      <c r="I225" s="211"/>
      <c r="J225" s="212">
        <f>ROUND(I225*H225,2)</f>
        <v>0</v>
      </c>
      <c r="K225" s="208" t="s">
        <v>19</v>
      </c>
      <c r="L225" s="46"/>
      <c r="M225" s="213" t="s">
        <v>19</v>
      </c>
      <c r="N225" s="214" t="s">
        <v>40</v>
      </c>
      <c r="O225" s="86"/>
      <c r="P225" s="215">
        <f>O225*H225</f>
        <v>0</v>
      </c>
      <c r="Q225" s="215">
        <v>0.0030799999999999998</v>
      </c>
      <c r="R225" s="215">
        <f>Q225*H225</f>
        <v>0.2332176</v>
      </c>
      <c r="S225" s="215">
        <v>0</v>
      </c>
      <c r="T225" s="216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17" t="s">
        <v>436</v>
      </c>
      <c r="AT225" s="217" t="s">
        <v>125</v>
      </c>
      <c r="AU225" s="217" t="s">
        <v>79</v>
      </c>
      <c r="AY225" s="19" t="s">
        <v>122</v>
      </c>
      <c r="BE225" s="218">
        <f>IF(N225="základní",J225,0)</f>
        <v>0</v>
      </c>
      <c r="BF225" s="218">
        <f>IF(N225="snížená",J225,0)</f>
        <v>0</v>
      </c>
      <c r="BG225" s="218">
        <f>IF(N225="zákl. přenesená",J225,0)</f>
        <v>0</v>
      </c>
      <c r="BH225" s="218">
        <f>IF(N225="sníž. přenesená",J225,0)</f>
        <v>0</v>
      </c>
      <c r="BI225" s="218">
        <f>IF(N225="nulová",J225,0)</f>
        <v>0</v>
      </c>
      <c r="BJ225" s="19" t="s">
        <v>77</v>
      </c>
      <c r="BK225" s="218">
        <f>ROUND(I225*H225,2)</f>
        <v>0</v>
      </c>
      <c r="BL225" s="19" t="s">
        <v>436</v>
      </c>
      <c r="BM225" s="217" t="s">
        <v>665</v>
      </c>
    </row>
    <row r="226" s="2" customFormat="1" ht="24.15" customHeight="1">
      <c r="A226" s="40"/>
      <c r="B226" s="41"/>
      <c r="C226" s="206" t="s">
        <v>532</v>
      </c>
      <c r="D226" s="206" t="s">
        <v>125</v>
      </c>
      <c r="E226" s="207" t="s">
        <v>666</v>
      </c>
      <c r="F226" s="208" t="s">
        <v>667</v>
      </c>
      <c r="G226" s="209" t="s">
        <v>658</v>
      </c>
      <c r="H226" s="281"/>
      <c r="I226" s="211"/>
      <c r="J226" s="212">
        <f>ROUND(I226*H226,2)</f>
        <v>0</v>
      </c>
      <c r="K226" s="208" t="s">
        <v>129</v>
      </c>
      <c r="L226" s="46"/>
      <c r="M226" s="213" t="s">
        <v>19</v>
      </c>
      <c r="N226" s="214" t="s">
        <v>40</v>
      </c>
      <c r="O226" s="86"/>
      <c r="P226" s="215">
        <f>O226*H226</f>
        <v>0</v>
      </c>
      <c r="Q226" s="215">
        <v>0</v>
      </c>
      <c r="R226" s="215">
        <f>Q226*H226</f>
        <v>0</v>
      </c>
      <c r="S226" s="215">
        <v>0</v>
      </c>
      <c r="T226" s="216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7" t="s">
        <v>436</v>
      </c>
      <c r="AT226" s="217" t="s">
        <v>125</v>
      </c>
      <c r="AU226" s="217" t="s">
        <v>79</v>
      </c>
      <c r="AY226" s="19" t="s">
        <v>122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9" t="s">
        <v>77</v>
      </c>
      <c r="BK226" s="218">
        <f>ROUND(I226*H226,2)</f>
        <v>0</v>
      </c>
      <c r="BL226" s="19" t="s">
        <v>436</v>
      </c>
      <c r="BM226" s="217" t="s">
        <v>668</v>
      </c>
    </row>
    <row r="227" s="2" customFormat="1">
      <c r="A227" s="40"/>
      <c r="B227" s="41"/>
      <c r="C227" s="42"/>
      <c r="D227" s="219" t="s">
        <v>132</v>
      </c>
      <c r="E227" s="42"/>
      <c r="F227" s="220" t="s">
        <v>669</v>
      </c>
      <c r="G227" s="42"/>
      <c r="H227" s="42"/>
      <c r="I227" s="221"/>
      <c r="J227" s="42"/>
      <c r="K227" s="42"/>
      <c r="L227" s="46"/>
      <c r="M227" s="282"/>
      <c r="N227" s="283"/>
      <c r="O227" s="284"/>
      <c r="P227" s="284"/>
      <c r="Q227" s="284"/>
      <c r="R227" s="284"/>
      <c r="S227" s="284"/>
      <c r="T227" s="285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132</v>
      </c>
      <c r="AU227" s="19" t="s">
        <v>79</v>
      </c>
    </row>
    <row r="228" s="2" customFormat="1" ht="6.96" customHeight="1">
      <c r="A228" s="40"/>
      <c r="B228" s="61"/>
      <c r="C228" s="62"/>
      <c r="D228" s="62"/>
      <c r="E228" s="62"/>
      <c r="F228" s="62"/>
      <c r="G228" s="62"/>
      <c r="H228" s="62"/>
      <c r="I228" s="62"/>
      <c r="J228" s="62"/>
      <c r="K228" s="62"/>
      <c r="L228" s="46"/>
      <c r="M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</row>
  </sheetData>
  <sheetProtection sheet="1" autoFilter="0" formatColumns="0" formatRows="0" objects="1" scenarios="1" spinCount="100000" saltValue="P45I3nAKKJVFxrKjF7hdd+FzUrBf7t4L+0RSfkwnuiLBb1sR2msg2mLT2kXfpQpgp6dKoASdjc9jK3t2bBF9zQ==" hashValue="LO5wXfHI1G8rraA2fC3DRVkwB3nkQfMFH82BmgrS9qXxXzU7GHbMGfm9L8iY4BM9xgfCRV11bZOXmac9tCb65g==" algorithmName="SHA-512" password="CC35"/>
  <autoFilter ref="C86:K227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1" r:id="rId1" display="https://podminky.urs.cz/item/CS_URS_2023_01/121151103"/>
    <hyperlink ref="F96" r:id="rId2" display="https://podminky.urs.cz/item/CS_URS_2023_01/122452203"/>
    <hyperlink ref="F99" r:id="rId3" display="https://podminky.urs.cz/item/CS_URS_2023_01/132254203"/>
    <hyperlink ref="F107" r:id="rId4" display="https://podminky.urs.cz/item/CS_URS_2023_01/151101201"/>
    <hyperlink ref="F115" r:id="rId5" display="https://podminky.urs.cz/item/CS_URS_2023_01/151101211"/>
    <hyperlink ref="F117" r:id="rId6" display="https://podminky.urs.cz/item/CS_URS_2023_01/162251102"/>
    <hyperlink ref="F124" r:id="rId7" display="https://podminky.urs.cz/item/CS_URS_2023_01/162751117"/>
    <hyperlink ref="F129" r:id="rId8" display="https://podminky.urs.cz/item/CS_URS_2023_01/167151112"/>
    <hyperlink ref="F149" r:id="rId9" display="https://podminky.urs.cz/item/CS_URS_2023_01/171201231"/>
    <hyperlink ref="F154" r:id="rId10" display="https://podminky.urs.cz/item/CS_URS_2023_01/171251201"/>
    <hyperlink ref="F159" r:id="rId11" display="https://podminky.urs.cz/item/CS_URS_2023_01/174151101"/>
    <hyperlink ref="F170" r:id="rId12" display="https://podminky.urs.cz/item/CS_URS_2023_01/174152101"/>
    <hyperlink ref="F178" r:id="rId13" display="https://podminky.urs.cz/item/CS_URS_2023_01/175112101"/>
    <hyperlink ref="F183" r:id="rId14" display="https://podminky.urs.cz/item/CS_URS_2023_01/180404111"/>
    <hyperlink ref="F189" r:id="rId15" display="https://podminky.urs.cz/item/CS_URS_2023_01/181152302"/>
    <hyperlink ref="F192" r:id="rId16" display="https://podminky.urs.cz/item/CS_URS_2023_01/181351003"/>
    <hyperlink ref="F198" r:id="rId17" display="https://podminky.urs.cz/item/CS_URS_2023_01/451573111"/>
    <hyperlink ref="F204" r:id="rId18" display="https://podminky.urs.cz/item/CS_URS_2023_01/894811145"/>
    <hyperlink ref="F206" r:id="rId19" display="https://podminky.urs.cz/item/CS_URS_2023_01/894812171"/>
    <hyperlink ref="F209" r:id="rId20" display="https://podminky.urs.cz/item/CS_URS_2023_01/998276101"/>
    <hyperlink ref="F213" r:id="rId21" display="https://podminky.urs.cz/item/CS_URS_2023_01/711491171"/>
    <hyperlink ref="F218" r:id="rId22" display="https://podminky.urs.cz/item/CS_URS_2023_01/711491272"/>
    <hyperlink ref="F223" r:id="rId23" display="https://podminky.urs.cz/item/CS_URS_2023_01/998711201"/>
    <hyperlink ref="F227" r:id="rId24" display="https://podminky.urs.cz/item/CS_URS_2023_01/9987212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5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87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Opěrná zeď pod Hřbitovní správou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88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670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90</v>
      </c>
      <c r="G12" s="40"/>
      <c r="H12" s="40"/>
      <c r="I12" s="134" t="s">
        <v>23</v>
      </c>
      <c r="J12" s="139" t="str">
        <f>'Rekapitulace stavby'!AN8</f>
        <v>12. 8. 2023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tr">
        <f>IF('Rekapitulace stavby'!AN10="","",'Rekapitulace stavby'!AN10)</f>
        <v/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tr">
        <f>IF('Rekapitulace stavby'!E11="","",'Rekapitulace stavby'!E11)</f>
        <v xml:space="preserve"> </v>
      </c>
      <c r="F15" s="40"/>
      <c r="G15" s="40"/>
      <c r="H15" s="40"/>
      <c r="I15" s="134" t="s">
        <v>28</v>
      </c>
      <c r="J15" s="138" t="str">
        <f>IF('Rekapitulace stavby'!AN11="","",'Rekapitulace stavby'!AN11)</f>
        <v/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tr">
        <f>IF('Rekapitulace stavby'!AN16="","",'Rekapitulace stavby'!AN16)</f>
        <v/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tr">
        <f>IF('Rekapitulace stavby'!E17="","",'Rekapitulace stavby'!E17)</f>
        <v xml:space="preserve"> </v>
      </c>
      <c r="F21" s="40"/>
      <c r="G21" s="40"/>
      <c r="H21" s="40"/>
      <c r="I21" s="134" t="s">
        <v>28</v>
      </c>
      <c r="J21" s="138" t="str">
        <f>IF('Rekapitulace stavby'!AN17="","",'Rekapitulace stavby'!AN17)</f>
        <v/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32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33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35</v>
      </c>
      <c r="E30" s="40"/>
      <c r="F30" s="40"/>
      <c r="G30" s="40"/>
      <c r="H30" s="40"/>
      <c r="I30" s="40"/>
      <c r="J30" s="146">
        <f>ROUND(J89,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37</v>
      </c>
      <c r="G32" s="40"/>
      <c r="H32" s="40"/>
      <c r="I32" s="147" t="s">
        <v>36</v>
      </c>
      <c r="J32" s="147" t="s">
        <v>38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39</v>
      </c>
      <c r="E33" s="134" t="s">
        <v>40</v>
      </c>
      <c r="F33" s="149">
        <f>ROUND((SUM(BE89:BE183)),  2)</f>
        <v>0</v>
      </c>
      <c r="G33" s="40"/>
      <c r="H33" s="40"/>
      <c r="I33" s="150">
        <v>0.20999999999999999</v>
      </c>
      <c r="J33" s="149">
        <f>ROUND(((SUM(BE89:BE183))*I33),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41</v>
      </c>
      <c r="F34" s="149">
        <f>ROUND((SUM(BF89:BF183)),  2)</f>
        <v>0</v>
      </c>
      <c r="G34" s="40"/>
      <c r="H34" s="40"/>
      <c r="I34" s="150">
        <v>0.14999999999999999</v>
      </c>
      <c r="J34" s="149">
        <f>ROUND(((SUM(BF89:BF183))*I34),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42</v>
      </c>
      <c r="F35" s="149">
        <f>ROUND((SUM(BG89:BG183)),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43</v>
      </c>
      <c r="F36" s="149">
        <f>ROUND((SUM(BH89:BH183)),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44</v>
      </c>
      <c r="F37" s="149">
        <f>ROUND((SUM(BI89:BI183)),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45</v>
      </c>
      <c r="E39" s="153"/>
      <c r="F39" s="153"/>
      <c r="G39" s="154" t="s">
        <v>46</v>
      </c>
      <c r="H39" s="155" t="s">
        <v>47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91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Opěrná zeď pod Hřbitovní správou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88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02 - Opěrná zeď se zábradlím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ulice hřbitovní, Karlovy Vary</v>
      </c>
      <c r="G52" s="42"/>
      <c r="H52" s="42"/>
      <c r="I52" s="34" t="s">
        <v>23</v>
      </c>
      <c r="J52" s="74" t="str">
        <f>IF(J12="","",J12)</f>
        <v>12. 8. 2023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34" t="s">
        <v>31</v>
      </c>
      <c r="J54" s="38" t="str">
        <f>E21</f>
        <v xml:space="preserve"> 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32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92</v>
      </c>
      <c r="D57" s="164"/>
      <c r="E57" s="164"/>
      <c r="F57" s="164"/>
      <c r="G57" s="164"/>
      <c r="H57" s="164"/>
      <c r="I57" s="164"/>
      <c r="J57" s="165" t="s">
        <v>93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67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94</v>
      </c>
    </row>
    <row r="60" s="9" customFormat="1" ht="24.96" customHeight="1">
      <c r="A60" s="9"/>
      <c r="B60" s="167"/>
      <c r="C60" s="168"/>
      <c r="D60" s="169" t="s">
        <v>95</v>
      </c>
      <c r="E60" s="170"/>
      <c r="F60" s="170"/>
      <c r="G60" s="170"/>
      <c r="H60" s="170"/>
      <c r="I60" s="170"/>
      <c r="J60" s="171">
        <f>J90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96</v>
      </c>
      <c r="E61" s="176"/>
      <c r="F61" s="176"/>
      <c r="G61" s="176"/>
      <c r="H61" s="176"/>
      <c r="I61" s="176"/>
      <c r="J61" s="177">
        <f>J91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97</v>
      </c>
      <c r="E62" s="176"/>
      <c r="F62" s="176"/>
      <c r="G62" s="176"/>
      <c r="H62" s="176"/>
      <c r="I62" s="176"/>
      <c r="J62" s="177">
        <f>J118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98</v>
      </c>
      <c r="E63" s="176"/>
      <c r="F63" s="176"/>
      <c r="G63" s="176"/>
      <c r="H63" s="176"/>
      <c r="I63" s="176"/>
      <c r="J63" s="177">
        <f>J128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100</v>
      </c>
      <c r="E64" s="176"/>
      <c r="F64" s="176"/>
      <c r="G64" s="176"/>
      <c r="H64" s="176"/>
      <c r="I64" s="176"/>
      <c r="J64" s="177">
        <f>J135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101</v>
      </c>
      <c r="E65" s="176"/>
      <c r="F65" s="176"/>
      <c r="G65" s="176"/>
      <c r="H65" s="176"/>
      <c r="I65" s="176"/>
      <c r="J65" s="177">
        <f>J144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102</v>
      </c>
      <c r="E66" s="176"/>
      <c r="F66" s="176"/>
      <c r="G66" s="176"/>
      <c r="H66" s="176"/>
      <c r="I66" s="176"/>
      <c r="J66" s="177">
        <f>J157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103</v>
      </c>
      <c r="E67" s="176"/>
      <c r="F67" s="176"/>
      <c r="G67" s="176"/>
      <c r="H67" s="176"/>
      <c r="I67" s="176"/>
      <c r="J67" s="177">
        <f>J174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7"/>
      <c r="C68" s="168"/>
      <c r="D68" s="169" t="s">
        <v>104</v>
      </c>
      <c r="E68" s="170"/>
      <c r="F68" s="170"/>
      <c r="G68" s="170"/>
      <c r="H68" s="170"/>
      <c r="I68" s="170"/>
      <c r="J68" s="171">
        <f>J179</f>
        <v>0</v>
      </c>
      <c r="K68" s="168"/>
      <c r="L68" s="17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3"/>
      <c r="C69" s="174"/>
      <c r="D69" s="175" t="s">
        <v>671</v>
      </c>
      <c r="E69" s="176"/>
      <c r="F69" s="176"/>
      <c r="G69" s="176"/>
      <c r="H69" s="176"/>
      <c r="I69" s="176"/>
      <c r="J69" s="177">
        <f>J180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107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2" t="str">
        <f>E7</f>
        <v>Opěrná zeď pod Hřbitovní správou</v>
      </c>
      <c r="F79" s="34"/>
      <c r="G79" s="34"/>
      <c r="H79" s="34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88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SO 02 - Opěrná zeď se zábradlím</v>
      </c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>ulice hřbitovní, Karlovy Vary</v>
      </c>
      <c r="G83" s="42"/>
      <c r="H83" s="42"/>
      <c r="I83" s="34" t="s">
        <v>23</v>
      </c>
      <c r="J83" s="74" t="str">
        <f>IF(J12="","",J12)</f>
        <v>12. 8. 2023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E15</f>
        <v xml:space="preserve"> </v>
      </c>
      <c r="G85" s="42"/>
      <c r="H85" s="42"/>
      <c r="I85" s="34" t="s">
        <v>31</v>
      </c>
      <c r="J85" s="38" t="str">
        <f>E21</f>
        <v xml:space="preserve"> 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29</v>
      </c>
      <c r="D86" s="42"/>
      <c r="E86" s="42"/>
      <c r="F86" s="29" t="str">
        <f>IF(E18="","",E18)</f>
        <v>Vyplň údaj</v>
      </c>
      <c r="G86" s="42"/>
      <c r="H86" s="42"/>
      <c r="I86" s="34" t="s">
        <v>32</v>
      </c>
      <c r="J86" s="38" t="str">
        <f>E24</f>
        <v xml:space="preserve"> </v>
      </c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79"/>
      <c r="B88" s="180"/>
      <c r="C88" s="181" t="s">
        <v>108</v>
      </c>
      <c r="D88" s="182" t="s">
        <v>54</v>
      </c>
      <c r="E88" s="182" t="s">
        <v>50</v>
      </c>
      <c r="F88" s="182" t="s">
        <v>51</v>
      </c>
      <c r="G88" s="182" t="s">
        <v>109</v>
      </c>
      <c r="H88" s="182" t="s">
        <v>110</v>
      </c>
      <c r="I88" s="182" t="s">
        <v>111</v>
      </c>
      <c r="J88" s="182" t="s">
        <v>93</v>
      </c>
      <c r="K88" s="183" t="s">
        <v>112</v>
      </c>
      <c r="L88" s="184"/>
      <c r="M88" s="94" t="s">
        <v>19</v>
      </c>
      <c r="N88" s="95" t="s">
        <v>39</v>
      </c>
      <c r="O88" s="95" t="s">
        <v>113</v>
      </c>
      <c r="P88" s="95" t="s">
        <v>114</v>
      </c>
      <c r="Q88" s="95" t="s">
        <v>115</v>
      </c>
      <c r="R88" s="95" t="s">
        <v>116</v>
      </c>
      <c r="S88" s="95" t="s">
        <v>117</v>
      </c>
      <c r="T88" s="96" t="s">
        <v>118</v>
      </c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</row>
    <row r="89" s="2" customFormat="1" ht="22.8" customHeight="1">
      <c r="A89" s="40"/>
      <c r="B89" s="41"/>
      <c r="C89" s="101" t="s">
        <v>119</v>
      </c>
      <c r="D89" s="42"/>
      <c r="E89" s="42"/>
      <c r="F89" s="42"/>
      <c r="G89" s="42"/>
      <c r="H89" s="42"/>
      <c r="I89" s="42"/>
      <c r="J89" s="185">
        <f>BK89</f>
        <v>0</v>
      </c>
      <c r="K89" s="42"/>
      <c r="L89" s="46"/>
      <c r="M89" s="97"/>
      <c r="N89" s="186"/>
      <c r="O89" s="98"/>
      <c r="P89" s="187">
        <f>P90+P179</f>
        <v>0</v>
      </c>
      <c r="Q89" s="98"/>
      <c r="R89" s="187">
        <f>R90+R179</f>
        <v>20.924072169999995</v>
      </c>
      <c r="S89" s="98"/>
      <c r="T89" s="188">
        <f>T90+T179</f>
        <v>8.389818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68</v>
      </c>
      <c r="AU89" s="19" t="s">
        <v>94</v>
      </c>
      <c r="BK89" s="189">
        <f>BK90+BK179</f>
        <v>0</v>
      </c>
    </row>
    <row r="90" s="12" customFormat="1" ht="25.92" customHeight="1">
      <c r="A90" s="12"/>
      <c r="B90" s="190"/>
      <c r="C90" s="191"/>
      <c r="D90" s="192" t="s">
        <v>68</v>
      </c>
      <c r="E90" s="193" t="s">
        <v>120</v>
      </c>
      <c r="F90" s="193" t="s">
        <v>121</v>
      </c>
      <c r="G90" s="191"/>
      <c r="H90" s="191"/>
      <c r="I90" s="194"/>
      <c r="J90" s="195">
        <f>BK90</f>
        <v>0</v>
      </c>
      <c r="K90" s="191"/>
      <c r="L90" s="196"/>
      <c r="M90" s="197"/>
      <c r="N90" s="198"/>
      <c r="O90" s="198"/>
      <c r="P90" s="199">
        <f>P91+P118+P128+P135+P144+P157+P174</f>
        <v>0</v>
      </c>
      <c r="Q90" s="198"/>
      <c r="R90" s="199">
        <f>R91+R118+R128+R135+R144+R157+R174</f>
        <v>20.924072169999995</v>
      </c>
      <c r="S90" s="198"/>
      <c r="T90" s="200">
        <f>T91+T118+T128+T135+T144+T157+T174</f>
        <v>8.389818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1" t="s">
        <v>77</v>
      </c>
      <c r="AT90" s="202" t="s">
        <v>68</v>
      </c>
      <c r="AU90" s="202" t="s">
        <v>69</v>
      </c>
      <c r="AY90" s="201" t="s">
        <v>122</v>
      </c>
      <c r="BK90" s="203">
        <f>BK91+BK118+BK128+BK135+BK144+BK157+BK174</f>
        <v>0</v>
      </c>
    </row>
    <row r="91" s="12" customFormat="1" ht="22.8" customHeight="1">
      <c r="A91" s="12"/>
      <c r="B91" s="190"/>
      <c r="C91" s="191"/>
      <c r="D91" s="192" t="s">
        <v>68</v>
      </c>
      <c r="E91" s="204" t="s">
        <v>77</v>
      </c>
      <c r="F91" s="204" t="s">
        <v>123</v>
      </c>
      <c r="G91" s="191"/>
      <c r="H91" s="191"/>
      <c r="I91" s="194"/>
      <c r="J91" s="205">
        <f>BK91</f>
        <v>0</v>
      </c>
      <c r="K91" s="191"/>
      <c r="L91" s="196"/>
      <c r="M91" s="197"/>
      <c r="N91" s="198"/>
      <c r="O91" s="198"/>
      <c r="P91" s="199">
        <f>SUM(P92:P117)</f>
        <v>0</v>
      </c>
      <c r="Q91" s="198"/>
      <c r="R91" s="199">
        <f>SUM(R92:R117)</f>
        <v>0</v>
      </c>
      <c r="S91" s="198"/>
      <c r="T91" s="200">
        <f>SUM(T92:T117)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77</v>
      </c>
      <c r="AT91" s="202" t="s">
        <v>68</v>
      </c>
      <c r="AU91" s="202" t="s">
        <v>77</v>
      </c>
      <c r="AY91" s="201" t="s">
        <v>122</v>
      </c>
      <c r="BK91" s="203">
        <f>SUM(BK92:BK117)</f>
        <v>0</v>
      </c>
    </row>
    <row r="92" s="2" customFormat="1" ht="21.75" customHeight="1">
      <c r="A92" s="40"/>
      <c r="B92" s="41"/>
      <c r="C92" s="206" t="s">
        <v>77</v>
      </c>
      <c r="D92" s="206" t="s">
        <v>125</v>
      </c>
      <c r="E92" s="207" t="s">
        <v>179</v>
      </c>
      <c r="F92" s="208" t="s">
        <v>180</v>
      </c>
      <c r="G92" s="209" t="s">
        <v>181</v>
      </c>
      <c r="H92" s="210">
        <v>26.600000000000001</v>
      </c>
      <c r="I92" s="211"/>
      <c r="J92" s="212">
        <f>ROUND(I92*H92,2)</f>
        <v>0</v>
      </c>
      <c r="K92" s="208" t="s">
        <v>129</v>
      </c>
      <c r="L92" s="46"/>
      <c r="M92" s="213" t="s">
        <v>19</v>
      </c>
      <c r="N92" s="214" t="s">
        <v>40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130</v>
      </c>
      <c r="AT92" s="217" t="s">
        <v>125</v>
      </c>
      <c r="AU92" s="217" t="s">
        <v>79</v>
      </c>
      <c r="AY92" s="19" t="s">
        <v>122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77</v>
      </c>
      <c r="BK92" s="218">
        <f>ROUND(I92*H92,2)</f>
        <v>0</v>
      </c>
      <c r="BL92" s="19" t="s">
        <v>130</v>
      </c>
      <c r="BM92" s="217" t="s">
        <v>672</v>
      </c>
    </row>
    <row r="93" s="2" customFormat="1">
      <c r="A93" s="40"/>
      <c r="B93" s="41"/>
      <c r="C93" s="42"/>
      <c r="D93" s="219" t="s">
        <v>132</v>
      </c>
      <c r="E93" s="42"/>
      <c r="F93" s="220" t="s">
        <v>183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132</v>
      </c>
      <c r="AU93" s="19" t="s">
        <v>79</v>
      </c>
    </row>
    <row r="94" s="13" customFormat="1">
      <c r="A94" s="13"/>
      <c r="B94" s="224"/>
      <c r="C94" s="225"/>
      <c r="D94" s="226" t="s">
        <v>164</v>
      </c>
      <c r="E94" s="227" t="s">
        <v>19</v>
      </c>
      <c r="F94" s="228" t="s">
        <v>673</v>
      </c>
      <c r="G94" s="225"/>
      <c r="H94" s="229">
        <v>26.600000000000001</v>
      </c>
      <c r="I94" s="230"/>
      <c r="J94" s="225"/>
      <c r="K94" s="225"/>
      <c r="L94" s="231"/>
      <c r="M94" s="232"/>
      <c r="N94" s="233"/>
      <c r="O94" s="233"/>
      <c r="P94" s="233"/>
      <c r="Q94" s="233"/>
      <c r="R94" s="233"/>
      <c r="S94" s="233"/>
      <c r="T94" s="234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5" t="s">
        <v>164</v>
      </c>
      <c r="AU94" s="235" t="s">
        <v>79</v>
      </c>
      <c r="AV94" s="13" t="s">
        <v>79</v>
      </c>
      <c r="AW94" s="13" t="s">
        <v>166</v>
      </c>
      <c r="AX94" s="13" t="s">
        <v>77</v>
      </c>
      <c r="AY94" s="235" t="s">
        <v>122</v>
      </c>
    </row>
    <row r="95" s="2" customFormat="1" ht="37.8" customHeight="1">
      <c r="A95" s="40"/>
      <c r="B95" s="41"/>
      <c r="C95" s="206" t="s">
        <v>79</v>
      </c>
      <c r="D95" s="206" t="s">
        <v>125</v>
      </c>
      <c r="E95" s="207" t="s">
        <v>202</v>
      </c>
      <c r="F95" s="208" t="s">
        <v>203</v>
      </c>
      <c r="G95" s="209" t="s">
        <v>181</v>
      </c>
      <c r="H95" s="210">
        <v>46.600000000000001</v>
      </c>
      <c r="I95" s="211"/>
      <c r="J95" s="212">
        <f>ROUND(I95*H95,2)</f>
        <v>0</v>
      </c>
      <c r="K95" s="208" t="s">
        <v>129</v>
      </c>
      <c r="L95" s="46"/>
      <c r="M95" s="213" t="s">
        <v>19</v>
      </c>
      <c r="N95" s="214" t="s">
        <v>40</v>
      </c>
      <c r="O95" s="86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7" t="s">
        <v>130</v>
      </c>
      <c r="AT95" s="217" t="s">
        <v>125</v>
      </c>
      <c r="AU95" s="217" t="s">
        <v>79</v>
      </c>
      <c r="AY95" s="19" t="s">
        <v>122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9" t="s">
        <v>77</v>
      </c>
      <c r="BK95" s="218">
        <f>ROUND(I95*H95,2)</f>
        <v>0</v>
      </c>
      <c r="BL95" s="19" t="s">
        <v>130</v>
      </c>
      <c r="BM95" s="217" t="s">
        <v>674</v>
      </c>
    </row>
    <row r="96" s="2" customFormat="1">
      <c r="A96" s="40"/>
      <c r="B96" s="41"/>
      <c r="C96" s="42"/>
      <c r="D96" s="219" t="s">
        <v>132</v>
      </c>
      <c r="E96" s="42"/>
      <c r="F96" s="220" t="s">
        <v>205</v>
      </c>
      <c r="G96" s="42"/>
      <c r="H96" s="42"/>
      <c r="I96" s="221"/>
      <c r="J96" s="42"/>
      <c r="K96" s="42"/>
      <c r="L96" s="46"/>
      <c r="M96" s="222"/>
      <c r="N96" s="223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132</v>
      </c>
      <c r="AU96" s="19" t="s">
        <v>79</v>
      </c>
    </row>
    <row r="97" s="13" customFormat="1">
      <c r="A97" s="13"/>
      <c r="B97" s="224"/>
      <c r="C97" s="225"/>
      <c r="D97" s="226" t="s">
        <v>164</v>
      </c>
      <c r="E97" s="227" t="s">
        <v>19</v>
      </c>
      <c r="F97" s="228" t="s">
        <v>675</v>
      </c>
      <c r="G97" s="225"/>
      <c r="H97" s="229">
        <v>46.600000000000001</v>
      </c>
      <c r="I97" s="230"/>
      <c r="J97" s="225"/>
      <c r="K97" s="225"/>
      <c r="L97" s="231"/>
      <c r="M97" s="232"/>
      <c r="N97" s="233"/>
      <c r="O97" s="233"/>
      <c r="P97" s="233"/>
      <c r="Q97" s="233"/>
      <c r="R97" s="233"/>
      <c r="S97" s="233"/>
      <c r="T97" s="23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5" t="s">
        <v>164</v>
      </c>
      <c r="AU97" s="235" t="s">
        <v>79</v>
      </c>
      <c r="AV97" s="13" t="s">
        <v>79</v>
      </c>
      <c r="AW97" s="13" t="s">
        <v>166</v>
      </c>
      <c r="AX97" s="13" t="s">
        <v>69</v>
      </c>
      <c r="AY97" s="235" t="s">
        <v>122</v>
      </c>
    </row>
    <row r="98" s="14" customFormat="1">
      <c r="A98" s="14"/>
      <c r="B98" s="236"/>
      <c r="C98" s="237"/>
      <c r="D98" s="226" t="s">
        <v>164</v>
      </c>
      <c r="E98" s="238" t="s">
        <v>19</v>
      </c>
      <c r="F98" s="239" t="s">
        <v>191</v>
      </c>
      <c r="G98" s="237"/>
      <c r="H98" s="240">
        <v>46.600000000000001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6" t="s">
        <v>164</v>
      </c>
      <c r="AU98" s="246" t="s">
        <v>79</v>
      </c>
      <c r="AV98" s="14" t="s">
        <v>130</v>
      </c>
      <c r="AW98" s="14" t="s">
        <v>166</v>
      </c>
      <c r="AX98" s="14" t="s">
        <v>77</v>
      </c>
      <c r="AY98" s="246" t="s">
        <v>122</v>
      </c>
    </row>
    <row r="99" s="2" customFormat="1" ht="37.8" customHeight="1">
      <c r="A99" s="40"/>
      <c r="B99" s="41"/>
      <c r="C99" s="206" t="s">
        <v>178</v>
      </c>
      <c r="D99" s="206" t="s">
        <v>125</v>
      </c>
      <c r="E99" s="207" t="s">
        <v>222</v>
      </c>
      <c r="F99" s="208" t="s">
        <v>223</v>
      </c>
      <c r="G99" s="209" t="s">
        <v>181</v>
      </c>
      <c r="H99" s="210">
        <v>3.2999999999999998</v>
      </c>
      <c r="I99" s="211"/>
      <c r="J99" s="212">
        <f>ROUND(I99*H99,2)</f>
        <v>0</v>
      </c>
      <c r="K99" s="208" t="s">
        <v>129</v>
      </c>
      <c r="L99" s="46"/>
      <c r="M99" s="213" t="s">
        <v>19</v>
      </c>
      <c r="N99" s="214" t="s">
        <v>40</v>
      </c>
      <c r="O99" s="86"/>
      <c r="P99" s="215">
        <f>O99*H99</f>
        <v>0</v>
      </c>
      <c r="Q99" s="215">
        <v>0</v>
      </c>
      <c r="R99" s="215">
        <f>Q99*H99</f>
        <v>0</v>
      </c>
      <c r="S99" s="215">
        <v>0</v>
      </c>
      <c r="T99" s="21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7" t="s">
        <v>130</v>
      </c>
      <c r="AT99" s="217" t="s">
        <v>125</v>
      </c>
      <c r="AU99" s="217" t="s">
        <v>79</v>
      </c>
      <c r="AY99" s="19" t="s">
        <v>122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9" t="s">
        <v>77</v>
      </c>
      <c r="BK99" s="218">
        <f>ROUND(I99*H99,2)</f>
        <v>0</v>
      </c>
      <c r="BL99" s="19" t="s">
        <v>130</v>
      </c>
      <c r="BM99" s="217" t="s">
        <v>676</v>
      </c>
    </row>
    <row r="100" s="2" customFormat="1">
      <c r="A100" s="40"/>
      <c r="B100" s="41"/>
      <c r="C100" s="42"/>
      <c r="D100" s="219" t="s">
        <v>132</v>
      </c>
      <c r="E100" s="42"/>
      <c r="F100" s="220" t="s">
        <v>225</v>
      </c>
      <c r="G100" s="42"/>
      <c r="H100" s="42"/>
      <c r="I100" s="221"/>
      <c r="J100" s="42"/>
      <c r="K100" s="42"/>
      <c r="L100" s="46"/>
      <c r="M100" s="222"/>
      <c r="N100" s="223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132</v>
      </c>
      <c r="AU100" s="19" t="s">
        <v>79</v>
      </c>
    </row>
    <row r="101" s="13" customFormat="1">
      <c r="A101" s="13"/>
      <c r="B101" s="224"/>
      <c r="C101" s="225"/>
      <c r="D101" s="226" t="s">
        <v>164</v>
      </c>
      <c r="E101" s="227" t="s">
        <v>19</v>
      </c>
      <c r="F101" s="228" t="s">
        <v>677</v>
      </c>
      <c r="G101" s="225"/>
      <c r="H101" s="229">
        <v>3.2999999999999998</v>
      </c>
      <c r="I101" s="230"/>
      <c r="J101" s="225"/>
      <c r="K101" s="225"/>
      <c r="L101" s="231"/>
      <c r="M101" s="232"/>
      <c r="N101" s="233"/>
      <c r="O101" s="233"/>
      <c r="P101" s="233"/>
      <c r="Q101" s="233"/>
      <c r="R101" s="233"/>
      <c r="S101" s="233"/>
      <c r="T101" s="23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5" t="s">
        <v>164</v>
      </c>
      <c r="AU101" s="235" t="s">
        <v>79</v>
      </c>
      <c r="AV101" s="13" t="s">
        <v>79</v>
      </c>
      <c r="AW101" s="13" t="s">
        <v>166</v>
      </c>
      <c r="AX101" s="13" t="s">
        <v>77</v>
      </c>
      <c r="AY101" s="235" t="s">
        <v>122</v>
      </c>
    </row>
    <row r="102" s="2" customFormat="1" ht="24.15" customHeight="1">
      <c r="A102" s="40"/>
      <c r="B102" s="41"/>
      <c r="C102" s="206" t="s">
        <v>130</v>
      </c>
      <c r="D102" s="206" t="s">
        <v>125</v>
      </c>
      <c r="E102" s="207" t="s">
        <v>229</v>
      </c>
      <c r="F102" s="208" t="s">
        <v>230</v>
      </c>
      <c r="G102" s="209" t="s">
        <v>181</v>
      </c>
      <c r="H102" s="210">
        <v>49.899999999999999</v>
      </c>
      <c r="I102" s="211"/>
      <c r="J102" s="212">
        <f>ROUND(I102*H102,2)</f>
        <v>0</v>
      </c>
      <c r="K102" s="208" t="s">
        <v>129</v>
      </c>
      <c r="L102" s="46"/>
      <c r="M102" s="213" t="s">
        <v>19</v>
      </c>
      <c r="N102" s="214" t="s">
        <v>40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130</v>
      </c>
      <c r="AT102" s="217" t="s">
        <v>125</v>
      </c>
      <c r="AU102" s="217" t="s">
        <v>79</v>
      </c>
      <c r="AY102" s="19" t="s">
        <v>122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77</v>
      </c>
      <c r="BK102" s="218">
        <f>ROUND(I102*H102,2)</f>
        <v>0</v>
      </c>
      <c r="BL102" s="19" t="s">
        <v>130</v>
      </c>
      <c r="BM102" s="217" t="s">
        <v>678</v>
      </c>
    </row>
    <row r="103" s="2" customFormat="1">
      <c r="A103" s="40"/>
      <c r="B103" s="41"/>
      <c r="C103" s="42"/>
      <c r="D103" s="219" t="s">
        <v>132</v>
      </c>
      <c r="E103" s="42"/>
      <c r="F103" s="220" t="s">
        <v>232</v>
      </c>
      <c r="G103" s="42"/>
      <c r="H103" s="42"/>
      <c r="I103" s="221"/>
      <c r="J103" s="42"/>
      <c r="K103" s="42"/>
      <c r="L103" s="46"/>
      <c r="M103" s="222"/>
      <c r="N103" s="223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132</v>
      </c>
      <c r="AU103" s="19" t="s">
        <v>79</v>
      </c>
    </row>
    <row r="104" s="13" customFormat="1">
      <c r="A104" s="13"/>
      <c r="B104" s="224"/>
      <c r="C104" s="225"/>
      <c r="D104" s="226" t="s">
        <v>164</v>
      </c>
      <c r="E104" s="227" t="s">
        <v>19</v>
      </c>
      <c r="F104" s="228" t="s">
        <v>675</v>
      </c>
      <c r="G104" s="225"/>
      <c r="H104" s="229">
        <v>46.600000000000001</v>
      </c>
      <c r="I104" s="230"/>
      <c r="J104" s="225"/>
      <c r="K104" s="225"/>
      <c r="L104" s="231"/>
      <c r="M104" s="232"/>
      <c r="N104" s="233"/>
      <c r="O104" s="233"/>
      <c r="P104" s="233"/>
      <c r="Q104" s="233"/>
      <c r="R104" s="233"/>
      <c r="S104" s="233"/>
      <c r="T104" s="23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5" t="s">
        <v>164</v>
      </c>
      <c r="AU104" s="235" t="s">
        <v>79</v>
      </c>
      <c r="AV104" s="13" t="s">
        <v>79</v>
      </c>
      <c r="AW104" s="13" t="s">
        <v>166</v>
      </c>
      <c r="AX104" s="13" t="s">
        <v>69</v>
      </c>
      <c r="AY104" s="235" t="s">
        <v>122</v>
      </c>
    </row>
    <row r="105" s="13" customFormat="1">
      <c r="A105" s="13"/>
      <c r="B105" s="224"/>
      <c r="C105" s="225"/>
      <c r="D105" s="226" t="s">
        <v>164</v>
      </c>
      <c r="E105" s="227" t="s">
        <v>19</v>
      </c>
      <c r="F105" s="228" t="s">
        <v>677</v>
      </c>
      <c r="G105" s="225"/>
      <c r="H105" s="229">
        <v>3.2999999999999998</v>
      </c>
      <c r="I105" s="230"/>
      <c r="J105" s="225"/>
      <c r="K105" s="225"/>
      <c r="L105" s="231"/>
      <c r="M105" s="232"/>
      <c r="N105" s="233"/>
      <c r="O105" s="233"/>
      <c r="P105" s="233"/>
      <c r="Q105" s="233"/>
      <c r="R105" s="233"/>
      <c r="S105" s="233"/>
      <c r="T105" s="23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5" t="s">
        <v>164</v>
      </c>
      <c r="AU105" s="235" t="s">
        <v>79</v>
      </c>
      <c r="AV105" s="13" t="s">
        <v>79</v>
      </c>
      <c r="AW105" s="13" t="s">
        <v>166</v>
      </c>
      <c r="AX105" s="13" t="s">
        <v>69</v>
      </c>
      <c r="AY105" s="235" t="s">
        <v>122</v>
      </c>
    </row>
    <row r="106" s="14" customFormat="1">
      <c r="A106" s="14"/>
      <c r="B106" s="236"/>
      <c r="C106" s="237"/>
      <c r="D106" s="226" t="s">
        <v>164</v>
      </c>
      <c r="E106" s="238" t="s">
        <v>19</v>
      </c>
      <c r="F106" s="239" t="s">
        <v>191</v>
      </c>
      <c r="G106" s="237"/>
      <c r="H106" s="240">
        <v>49.899999999999999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6" t="s">
        <v>164</v>
      </c>
      <c r="AU106" s="246" t="s">
        <v>79</v>
      </c>
      <c r="AV106" s="14" t="s">
        <v>130</v>
      </c>
      <c r="AW106" s="14" t="s">
        <v>166</v>
      </c>
      <c r="AX106" s="14" t="s">
        <v>77</v>
      </c>
      <c r="AY106" s="246" t="s">
        <v>122</v>
      </c>
    </row>
    <row r="107" s="2" customFormat="1" ht="24.15" customHeight="1">
      <c r="A107" s="40"/>
      <c r="B107" s="41"/>
      <c r="C107" s="206" t="s">
        <v>341</v>
      </c>
      <c r="D107" s="206" t="s">
        <v>125</v>
      </c>
      <c r="E107" s="207" t="s">
        <v>237</v>
      </c>
      <c r="F107" s="208" t="s">
        <v>238</v>
      </c>
      <c r="G107" s="209" t="s">
        <v>239</v>
      </c>
      <c r="H107" s="210">
        <v>5.9400000000000004</v>
      </c>
      <c r="I107" s="211"/>
      <c r="J107" s="212">
        <f>ROUND(I107*H107,2)</f>
        <v>0</v>
      </c>
      <c r="K107" s="208" t="s">
        <v>129</v>
      </c>
      <c r="L107" s="46"/>
      <c r="M107" s="213" t="s">
        <v>19</v>
      </c>
      <c r="N107" s="214" t="s">
        <v>40</v>
      </c>
      <c r="O107" s="86"/>
      <c r="P107" s="215">
        <f>O107*H107</f>
        <v>0</v>
      </c>
      <c r="Q107" s="215">
        <v>0</v>
      </c>
      <c r="R107" s="215">
        <f>Q107*H107</f>
        <v>0</v>
      </c>
      <c r="S107" s="215">
        <v>0</v>
      </c>
      <c r="T107" s="21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7" t="s">
        <v>130</v>
      </c>
      <c r="AT107" s="217" t="s">
        <v>125</v>
      </c>
      <c r="AU107" s="217" t="s">
        <v>79</v>
      </c>
      <c r="AY107" s="19" t="s">
        <v>122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9" t="s">
        <v>77</v>
      </c>
      <c r="BK107" s="218">
        <f>ROUND(I107*H107,2)</f>
        <v>0</v>
      </c>
      <c r="BL107" s="19" t="s">
        <v>130</v>
      </c>
      <c r="BM107" s="217" t="s">
        <v>679</v>
      </c>
    </row>
    <row r="108" s="2" customFormat="1">
      <c r="A108" s="40"/>
      <c r="B108" s="41"/>
      <c r="C108" s="42"/>
      <c r="D108" s="219" t="s">
        <v>132</v>
      </c>
      <c r="E108" s="42"/>
      <c r="F108" s="220" t="s">
        <v>241</v>
      </c>
      <c r="G108" s="42"/>
      <c r="H108" s="42"/>
      <c r="I108" s="221"/>
      <c r="J108" s="42"/>
      <c r="K108" s="42"/>
      <c r="L108" s="46"/>
      <c r="M108" s="222"/>
      <c r="N108" s="223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132</v>
      </c>
      <c r="AU108" s="19" t="s">
        <v>79</v>
      </c>
    </row>
    <row r="109" s="13" customFormat="1">
      <c r="A109" s="13"/>
      <c r="B109" s="224"/>
      <c r="C109" s="225"/>
      <c r="D109" s="226" t="s">
        <v>164</v>
      </c>
      <c r="E109" s="227" t="s">
        <v>19</v>
      </c>
      <c r="F109" s="228" t="s">
        <v>680</v>
      </c>
      <c r="G109" s="225"/>
      <c r="H109" s="229">
        <v>5.9400000000000004</v>
      </c>
      <c r="I109" s="230"/>
      <c r="J109" s="225"/>
      <c r="K109" s="225"/>
      <c r="L109" s="231"/>
      <c r="M109" s="232"/>
      <c r="N109" s="233"/>
      <c r="O109" s="233"/>
      <c r="P109" s="233"/>
      <c r="Q109" s="233"/>
      <c r="R109" s="233"/>
      <c r="S109" s="233"/>
      <c r="T109" s="23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5" t="s">
        <v>164</v>
      </c>
      <c r="AU109" s="235" t="s">
        <v>79</v>
      </c>
      <c r="AV109" s="13" t="s">
        <v>79</v>
      </c>
      <c r="AW109" s="13" t="s">
        <v>166</v>
      </c>
      <c r="AX109" s="13" t="s">
        <v>77</v>
      </c>
      <c r="AY109" s="235" t="s">
        <v>122</v>
      </c>
    </row>
    <row r="110" s="2" customFormat="1" ht="24.15" customHeight="1">
      <c r="A110" s="40"/>
      <c r="B110" s="41"/>
      <c r="C110" s="206" t="s">
        <v>221</v>
      </c>
      <c r="D110" s="206" t="s">
        <v>125</v>
      </c>
      <c r="E110" s="207" t="s">
        <v>247</v>
      </c>
      <c r="F110" s="208" t="s">
        <v>248</v>
      </c>
      <c r="G110" s="209" t="s">
        <v>181</v>
      </c>
      <c r="H110" s="210">
        <v>3.2999999999999998</v>
      </c>
      <c r="I110" s="211"/>
      <c r="J110" s="212">
        <f>ROUND(I110*H110,2)</f>
        <v>0</v>
      </c>
      <c r="K110" s="208" t="s">
        <v>129</v>
      </c>
      <c r="L110" s="46"/>
      <c r="M110" s="213" t="s">
        <v>19</v>
      </c>
      <c r="N110" s="214" t="s">
        <v>40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130</v>
      </c>
      <c r="AT110" s="217" t="s">
        <v>125</v>
      </c>
      <c r="AU110" s="217" t="s">
        <v>79</v>
      </c>
      <c r="AY110" s="19" t="s">
        <v>122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77</v>
      </c>
      <c r="BK110" s="218">
        <f>ROUND(I110*H110,2)</f>
        <v>0</v>
      </c>
      <c r="BL110" s="19" t="s">
        <v>130</v>
      </c>
      <c r="BM110" s="217" t="s">
        <v>681</v>
      </c>
    </row>
    <row r="111" s="2" customFormat="1">
      <c r="A111" s="40"/>
      <c r="B111" s="41"/>
      <c r="C111" s="42"/>
      <c r="D111" s="219" t="s">
        <v>132</v>
      </c>
      <c r="E111" s="42"/>
      <c r="F111" s="220" t="s">
        <v>250</v>
      </c>
      <c r="G111" s="42"/>
      <c r="H111" s="42"/>
      <c r="I111" s="221"/>
      <c r="J111" s="42"/>
      <c r="K111" s="42"/>
      <c r="L111" s="46"/>
      <c r="M111" s="222"/>
      <c r="N111" s="223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132</v>
      </c>
      <c r="AU111" s="19" t="s">
        <v>79</v>
      </c>
    </row>
    <row r="112" s="13" customFormat="1">
      <c r="A112" s="13"/>
      <c r="B112" s="224"/>
      <c r="C112" s="225"/>
      <c r="D112" s="226" t="s">
        <v>164</v>
      </c>
      <c r="E112" s="227" t="s">
        <v>19</v>
      </c>
      <c r="F112" s="228" t="s">
        <v>677</v>
      </c>
      <c r="G112" s="225"/>
      <c r="H112" s="229">
        <v>3.2999999999999998</v>
      </c>
      <c r="I112" s="230"/>
      <c r="J112" s="225"/>
      <c r="K112" s="225"/>
      <c r="L112" s="231"/>
      <c r="M112" s="232"/>
      <c r="N112" s="233"/>
      <c r="O112" s="233"/>
      <c r="P112" s="233"/>
      <c r="Q112" s="233"/>
      <c r="R112" s="233"/>
      <c r="S112" s="233"/>
      <c r="T112" s="23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5" t="s">
        <v>164</v>
      </c>
      <c r="AU112" s="235" t="s">
        <v>79</v>
      </c>
      <c r="AV112" s="13" t="s">
        <v>79</v>
      </c>
      <c r="AW112" s="13" t="s">
        <v>166</v>
      </c>
      <c r="AX112" s="13" t="s">
        <v>77</v>
      </c>
      <c r="AY112" s="235" t="s">
        <v>122</v>
      </c>
    </row>
    <row r="113" s="2" customFormat="1" ht="24.15" customHeight="1">
      <c r="A113" s="40"/>
      <c r="B113" s="41"/>
      <c r="C113" s="206" t="s">
        <v>228</v>
      </c>
      <c r="D113" s="206" t="s">
        <v>125</v>
      </c>
      <c r="E113" s="207" t="s">
        <v>252</v>
      </c>
      <c r="F113" s="208" t="s">
        <v>253</v>
      </c>
      <c r="G113" s="209" t="s">
        <v>181</v>
      </c>
      <c r="H113" s="210">
        <v>23.300000000000001</v>
      </c>
      <c r="I113" s="211"/>
      <c r="J113" s="212">
        <f>ROUND(I113*H113,2)</f>
        <v>0</v>
      </c>
      <c r="K113" s="208" t="s">
        <v>129</v>
      </c>
      <c r="L113" s="46"/>
      <c r="M113" s="213" t="s">
        <v>19</v>
      </c>
      <c r="N113" s="214" t="s">
        <v>40</v>
      </c>
      <c r="O113" s="86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7" t="s">
        <v>130</v>
      </c>
      <c r="AT113" s="217" t="s">
        <v>125</v>
      </c>
      <c r="AU113" s="217" t="s">
        <v>79</v>
      </c>
      <c r="AY113" s="19" t="s">
        <v>122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9" t="s">
        <v>77</v>
      </c>
      <c r="BK113" s="218">
        <f>ROUND(I113*H113,2)</f>
        <v>0</v>
      </c>
      <c r="BL113" s="19" t="s">
        <v>130</v>
      </c>
      <c r="BM113" s="217" t="s">
        <v>682</v>
      </c>
    </row>
    <row r="114" s="2" customFormat="1">
      <c r="A114" s="40"/>
      <c r="B114" s="41"/>
      <c r="C114" s="42"/>
      <c r="D114" s="219" t="s">
        <v>132</v>
      </c>
      <c r="E114" s="42"/>
      <c r="F114" s="220" t="s">
        <v>255</v>
      </c>
      <c r="G114" s="42"/>
      <c r="H114" s="42"/>
      <c r="I114" s="221"/>
      <c r="J114" s="42"/>
      <c r="K114" s="42"/>
      <c r="L114" s="46"/>
      <c r="M114" s="222"/>
      <c r="N114" s="223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132</v>
      </c>
      <c r="AU114" s="19" t="s">
        <v>79</v>
      </c>
    </row>
    <row r="115" s="13" customFormat="1">
      <c r="A115" s="13"/>
      <c r="B115" s="224"/>
      <c r="C115" s="225"/>
      <c r="D115" s="226" t="s">
        <v>164</v>
      </c>
      <c r="E115" s="227" t="s">
        <v>19</v>
      </c>
      <c r="F115" s="228" t="s">
        <v>683</v>
      </c>
      <c r="G115" s="225"/>
      <c r="H115" s="229">
        <v>26.600000000000001</v>
      </c>
      <c r="I115" s="230"/>
      <c r="J115" s="225"/>
      <c r="K115" s="225"/>
      <c r="L115" s="231"/>
      <c r="M115" s="232"/>
      <c r="N115" s="233"/>
      <c r="O115" s="233"/>
      <c r="P115" s="233"/>
      <c r="Q115" s="233"/>
      <c r="R115" s="233"/>
      <c r="S115" s="233"/>
      <c r="T115" s="23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5" t="s">
        <v>164</v>
      </c>
      <c r="AU115" s="235" t="s">
        <v>79</v>
      </c>
      <c r="AV115" s="13" t="s">
        <v>79</v>
      </c>
      <c r="AW115" s="13" t="s">
        <v>166</v>
      </c>
      <c r="AX115" s="13" t="s">
        <v>69</v>
      </c>
      <c r="AY115" s="235" t="s">
        <v>122</v>
      </c>
    </row>
    <row r="116" s="13" customFormat="1">
      <c r="A116" s="13"/>
      <c r="B116" s="224"/>
      <c r="C116" s="225"/>
      <c r="D116" s="226" t="s">
        <v>164</v>
      </c>
      <c r="E116" s="227" t="s">
        <v>19</v>
      </c>
      <c r="F116" s="228" t="s">
        <v>684</v>
      </c>
      <c r="G116" s="225"/>
      <c r="H116" s="229">
        <v>-3.2999999999999998</v>
      </c>
      <c r="I116" s="230"/>
      <c r="J116" s="225"/>
      <c r="K116" s="225"/>
      <c r="L116" s="231"/>
      <c r="M116" s="232"/>
      <c r="N116" s="233"/>
      <c r="O116" s="233"/>
      <c r="P116" s="233"/>
      <c r="Q116" s="233"/>
      <c r="R116" s="233"/>
      <c r="S116" s="233"/>
      <c r="T116" s="23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5" t="s">
        <v>164</v>
      </c>
      <c r="AU116" s="235" t="s">
        <v>79</v>
      </c>
      <c r="AV116" s="13" t="s">
        <v>79</v>
      </c>
      <c r="AW116" s="13" t="s">
        <v>166</v>
      </c>
      <c r="AX116" s="13" t="s">
        <v>69</v>
      </c>
      <c r="AY116" s="235" t="s">
        <v>122</v>
      </c>
    </row>
    <row r="117" s="14" customFormat="1">
      <c r="A117" s="14"/>
      <c r="B117" s="236"/>
      <c r="C117" s="237"/>
      <c r="D117" s="226" t="s">
        <v>164</v>
      </c>
      <c r="E117" s="238" t="s">
        <v>19</v>
      </c>
      <c r="F117" s="239" t="s">
        <v>191</v>
      </c>
      <c r="G117" s="237"/>
      <c r="H117" s="240">
        <v>23.300000000000001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6" t="s">
        <v>164</v>
      </c>
      <c r="AU117" s="246" t="s">
        <v>79</v>
      </c>
      <c r="AV117" s="14" t="s">
        <v>130</v>
      </c>
      <c r="AW117" s="14" t="s">
        <v>166</v>
      </c>
      <c r="AX117" s="14" t="s">
        <v>77</v>
      </c>
      <c r="AY117" s="246" t="s">
        <v>122</v>
      </c>
    </row>
    <row r="118" s="12" customFormat="1" ht="22.8" customHeight="1">
      <c r="A118" s="12"/>
      <c r="B118" s="190"/>
      <c r="C118" s="191"/>
      <c r="D118" s="192" t="s">
        <v>68</v>
      </c>
      <c r="E118" s="204" t="s">
        <v>79</v>
      </c>
      <c r="F118" s="204" t="s">
        <v>279</v>
      </c>
      <c r="G118" s="191"/>
      <c r="H118" s="191"/>
      <c r="I118" s="194"/>
      <c r="J118" s="205">
        <f>BK118</f>
        <v>0</v>
      </c>
      <c r="K118" s="191"/>
      <c r="L118" s="196"/>
      <c r="M118" s="197"/>
      <c r="N118" s="198"/>
      <c r="O118" s="198"/>
      <c r="P118" s="199">
        <f>SUM(P119:P127)</f>
        <v>0</v>
      </c>
      <c r="Q118" s="198"/>
      <c r="R118" s="199">
        <f>SUM(R119:R127)</f>
        <v>8.2709659999999978</v>
      </c>
      <c r="S118" s="198"/>
      <c r="T118" s="200">
        <f>SUM(T119:T127)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1" t="s">
        <v>77</v>
      </c>
      <c r="AT118" s="202" t="s">
        <v>68</v>
      </c>
      <c r="AU118" s="202" t="s">
        <v>77</v>
      </c>
      <c r="AY118" s="201" t="s">
        <v>122</v>
      </c>
      <c r="BK118" s="203">
        <f>SUM(BK119:BK127)</f>
        <v>0</v>
      </c>
    </row>
    <row r="119" s="2" customFormat="1" ht="16.5" customHeight="1">
      <c r="A119" s="40"/>
      <c r="B119" s="41"/>
      <c r="C119" s="206" t="s">
        <v>236</v>
      </c>
      <c r="D119" s="206" t="s">
        <v>125</v>
      </c>
      <c r="E119" s="207" t="s">
        <v>286</v>
      </c>
      <c r="F119" s="208" t="s">
        <v>287</v>
      </c>
      <c r="G119" s="209" t="s">
        <v>181</v>
      </c>
      <c r="H119" s="210">
        <v>3.2999999999999998</v>
      </c>
      <c r="I119" s="211"/>
      <c r="J119" s="212">
        <f>ROUND(I119*H119,2)</f>
        <v>0</v>
      </c>
      <c r="K119" s="208" t="s">
        <v>129</v>
      </c>
      <c r="L119" s="46"/>
      <c r="M119" s="213" t="s">
        <v>19</v>
      </c>
      <c r="N119" s="214" t="s">
        <v>40</v>
      </c>
      <c r="O119" s="86"/>
      <c r="P119" s="215">
        <f>O119*H119</f>
        <v>0</v>
      </c>
      <c r="Q119" s="215">
        <v>2.5018699999999998</v>
      </c>
      <c r="R119" s="215">
        <f>Q119*H119</f>
        <v>8.2561709999999984</v>
      </c>
      <c r="S119" s="215">
        <v>0</v>
      </c>
      <c r="T119" s="21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7" t="s">
        <v>130</v>
      </c>
      <c r="AT119" s="217" t="s">
        <v>125</v>
      </c>
      <c r="AU119" s="217" t="s">
        <v>79</v>
      </c>
      <c r="AY119" s="19" t="s">
        <v>122</v>
      </c>
      <c r="BE119" s="218">
        <f>IF(N119="základní",J119,0)</f>
        <v>0</v>
      </c>
      <c r="BF119" s="218">
        <f>IF(N119="snížená",J119,0)</f>
        <v>0</v>
      </c>
      <c r="BG119" s="218">
        <f>IF(N119="zákl. přenesená",J119,0)</f>
        <v>0</v>
      </c>
      <c r="BH119" s="218">
        <f>IF(N119="sníž. přenesená",J119,0)</f>
        <v>0</v>
      </c>
      <c r="BI119" s="218">
        <f>IF(N119="nulová",J119,0)</f>
        <v>0</v>
      </c>
      <c r="BJ119" s="19" t="s">
        <v>77</v>
      </c>
      <c r="BK119" s="218">
        <f>ROUND(I119*H119,2)</f>
        <v>0</v>
      </c>
      <c r="BL119" s="19" t="s">
        <v>130</v>
      </c>
      <c r="BM119" s="217" t="s">
        <v>685</v>
      </c>
    </row>
    <row r="120" s="2" customFormat="1">
      <c r="A120" s="40"/>
      <c r="B120" s="41"/>
      <c r="C120" s="42"/>
      <c r="D120" s="219" t="s">
        <v>132</v>
      </c>
      <c r="E120" s="42"/>
      <c r="F120" s="220" t="s">
        <v>289</v>
      </c>
      <c r="G120" s="42"/>
      <c r="H120" s="42"/>
      <c r="I120" s="221"/>
      <c r="J120" s="42"/>
      <c r="K120" s="42"/>
      <c r="L120" s="46"/>
      <c r="M120" s="222"/>
      <c r="N120" s="223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132</v>
      </c>
      <c r="AU120" s="19" t="s">
        <v>79</v>
      </c>
    </row>
    <row r="121" s="13" customFormat="1">
      <c r="A121" s="13"/>
      <c r="B121" s="224"/>
      <c r="C121" s="225"/>
      <c r="D121" s="226" t="s">
        <v>164</v>
      </c>
      <c r="E121" s="227" t="s">
        <v>19</v>
      </c>
      <c r="F121" s="228" t="s">
        <v>686</v>
      </c>
      <c r="G121" s="225"/>
      <c r="H121" s="229">
        <v>3.2999999999999998</v>
      </c>
      <c r="I121" s="230"/>
      <c r="J121" s="225"/>
      <c r="K121" s="225"/>
      <c r="L121" s="231"/>
      <c r="M121" s="232"/>
      <c r="N121" s="233"/>
      <c r="O121" s="233"/>
      <c r="P121" s="233"/>
      <c r="Q121" s="233"/>
      <c r="R121" s="233"/>
      <c r="S121" s="233"/>
      <c r="T121" s="23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5" t="s">
        <v>164</v>
      </c>
      <c r="AU121" s="235" t="s">
        <v>79</v>
      </c>
      <c r="AV121" s="13" t="s">
        <v>79</v>
      </c>
      <c r="AW121" s="13" t="s">
        <v>166</v>
      </c>
      <c r="AX121" s="13" t="s">
        <v>77</v>
      </c>
      <c r="AY121" s="235" t="s">
        <v>122</v>
      </c>
    </row>
    <row r="122" s="2" customFormat="1" ht="16.5" customHeight="1">
      <c r="A122" s="40"/>
      <c r="B122" s="41"/>
      <c r="C122" s="206" t="s">
        <v>246</v>
      </c>
      <c r="D122" s="206" t="s">
        <v>125</v>
      </c>
      <c r="E122" s="207" t="s">
        <v>297</v>
      </c>
      <c r="F122" s="208" t="s">
        <v>298</v>
      </c>
      <c r="G122" s="209" t="s">
        <v>161</v>
      </c>
      <c r="H122" s="210">
        <v>5.5</v>
      </c>
      <c r="I122" s="211"/>
      <c r="J122" s="212">
        <f>ROUND(I122*H122,2)</f>
        <v>0</v>
      </c>
      <c r="K122" s="208" t="s">
        <v>129</v>
      </c>
      <c r="L122" s="46"/>
      <c r="M122" s="213" t="s">
        <v>19</v>
      </c>
      <c r="N122" s="214" t="s">
        <v>40</v>
      </c>
      <c r="O122" s="86"/>
      <c r="P122" s="215">
        <f>O122*H122</f>
        <v>0</v>
      </c>
      <c r="Q122" s="215">
        <v>0.0026900000000000001</v>
      </c>
      <c r="R122" s="215">
        <f>Q122*H122</f>
        <v>0.014795000000000001</v>
      </c>
      <c r="S122" s="215">
        <v>0</v>
      </c>
      <c r="T122" s="21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7" t="s">
        <v>130</v>
      </c>
      <c r="AT122" s="217" t="s">
        <v>125</v>
      </c>
      <c r="AU122" s="217" t="s">
        <v>79</v>
      </c>
      <c r="AY122" s="19" t="s">
        <v>122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9" t="s">
        <v>77</v>
      </c>
      <c r="BK122" s="218">
        <f>ROUND(I122*H122,2)</f>
        <v>0</v>
      </c>
      <c r="BL122" s="19" t="s">
        <v>130</v>
      </c>
      <c r="BM122" s="217" t="s">
        <v>687</v>
      </c>
    </row>
    <row r="123" s="2" customFormat="1">
      <c r="A123" s="40"/>
      <c r="B123" s="41"/>
      <c r="C123" s="42"/>
      <c r="D123" s="219" t="s">
        <v>132</v>
      </c>
      <c r="E123" s="42"/>
      <c r="F123" s="220" t="s">
        <v>300</v>
      </c>
      <c r="G123" s="42"/>
      <c r="H123" s="42"/>
      <c r="I123" s="221"/>
      <c r="J123" s="42"/>
      <c r="K123" s="42"/>
      <c r="L123" s="46"/>
      <c r="M123" s="222"/>
      <c r="N123" s="223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132</v>
      </c>
      <c r="AU123" s="19" t="s">
        <v>79</v>
      </c>
    </row>
    <row r="124" s="13" customFormat="1">
      <c r="A124" s="13"/>
      <c r="B124" s="224"/>
      <c r="C124" s="225"/>
      <c r="D124" s="226" t="s">
        <v>164</v>
      </c>
      <c r="E124" s="227" t="s">
        <v>19</v>
      </c>
      <c r="F124" s="228" t="s">
        <v>688</v>
      </c>
      <c r="G124" s="225"/>
      <c r="H124" s="229">
        <v>5.5</v>
      </c>
      <c r="I124" s="230"/>
      <c r="J124" s="225"/>
      <c r="K124" s="225"/>
      <c r="L124" s="231"/>
      <c r="M124" s="232"/>
      <c r="N124" s="233"/>
      <c r="O124" s="233"/>
      <c r="P124" s="233"/>
      <c r="Q124" s="233"/>
      <c r="R124" s="233"/>
      <c r="S124" s="233"/>
      <c r="T124" s="23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5" t="s">
        <v>164</v>
      </c>
      <c r="AU124" s="235" t="s">
        <v>79</v>
      </c>
      <c r="AV124" s="13" t="s">
        <v>79</v>
      </c>
      <c r="AW124" s="13" t="s">
        <v>166</v>
      </c>
      <c r="AX124" s="13" t="s">
        <v>77</v>
      </c>
      <c r="AY124" s="235" t="s">
        <v>122</v>
      </c>
    </row>
    <row r="125" s="2" customFormat="1" ht="16.5" customHeight="1">
      <c r="A125" s="40"/>
      <c r="B125" s="41"/>
      <c r="C125" s="206" t="s">
        <v>269</v>
      </c>
      <c r="D125" s="206" t="s">
        <v>125</v>
      </c>
      <c r="E125" s="207" t="s">
        <v>308</v>
      </c>
      <c r="F125" s="208" t="s">
        <v>309</v>
      </c>
      <c r="G125" s="209" t="s">
        <v>161</v>
      </c>
      <c r="H125" s="210">
        <v>5.5</v>
      </c>
      <c r="I125" s="211"/>
      <c r="J125" s="212">
        <f>ROUND(I125*H125,2)</f>
        <v>0</v>
      </c>
      <c r="K125" s="208" t="s">
        <v>129</v>
      </c>
      <c r="L125" s="46"/>
      <c r="M125" s="213" t="s">
        <v>19</v>
      </c>
      <c r="N125" s="214" t="s">
        <v>40</v>
      </c>
      <c r="O125" s="86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7" t="s">
        <v>130</v>
      </c>
      <c r="AT125" s="217" t="s">
        <v>125</v>
      </c>
      <c r="AU125" s="217" t="s">
        <v>79</v>
      </c>
      <c r="AY125" s="19" t="s">
        <v>122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9" t="s">
        <v>77</v>
      </c>
      <c r="BK125" s="218">
        <f>ROUND(I125*H125,2)</f>
        <v>0</v>
      </c>
      <c r="BL125" s="19" t="s">
        <v>130</v>
      </c>
      <c r="BM125" s="217" t="s">
        <v>689</v>
      </c>
    </row>
    <row r="126" s="2" customFormat="1">
      <c r="A126" s="40"/>
      <c r="B126" s="41"/>
      <c r="C126" s="42"/>
      <c r="D126" s="219" t="s">
        <v>132</v>
      </c>
      <c r="E126" s="42"/>
      <c r="F126" s="220" t="s">
        <v>311</v>
      </c>
      <c r="G126" s="42"/>
      <c r="H126" s="42"/>
      <c r="I126" s="221"/>
      <c r="J126" s="42"/>
      <c r="K126" s="42"/>
      <c r="L126" s="46"/>
      <c r="M126" s="222"/>
      <c r="N126" s="223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132</v>
      </c>
      <c r="AU126" s="19" t="s">
        <v>79</v>
      </c>
    </row>
    <row r="127" s="13" customFormat="1">
      <c r="A127" s="13"/>
      <c r="B127" s="224"/>
      <c r="C127" s="225"/>
      <c r="D127" s="226" t="s">
        <v>164</v>
      </c>
      <c r="E127" s="227" t="s">
        <v>19</v>
      </c>
      <c r="F127" s="228" t="s">
        <v>688</v>
      </c>
      <c r="G127" s="225"/>
      <c r="H127" s="229">
        <v>5.5</v>
      </c>
      <c r="I127" s="230"/>
      <c r="J127" s="225"/>
      <c r="K127" s="225"/>
      <c r="L127" s="231"/>
      <c r="M127" s="232"/>
      <c r="N127" s="233"/>
      <c r="O127" s="233"/>
      <c r="P127" s="233"/>
      <c r="Q127" s="233"/>
      <c r="R127" s="233"/>
      <c r="S127" s="233"/>
      <c r="T127" s="23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5" t="s">
        <v>164</v>
      </c>
      <c r="AU127" s="235" t="s">
        <v>79</v>
      </c>
      <c r="AV127" s="13" t="s">
        <v>79</v>
      </c>
      <c r="AW127" s="13" t="s">
        <v>166</v>
      </c>
      <c r="AX127" s="13" t="s">
        <v>77</v>
      </c>
      <c r="AY127" s="235" t="s">
        <v>122</v>
      </c>
    </row>
    <row r="128" s="12" customFormat="1" ht="22.8" customHeight="1">
      <c r="A128" s="12"/>
      <c r="B128" s="190"/>
      <c r="C128" s="191"/>
      <c r="D128" s="192" t="s">
        <v>68</v>
      </c>
      <c r="E128" s="204" t="s">
        <v>178</v>
      </c>
      <c r="F128" s="204" t="s">
        <v>312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SUM(P129:P134)</f>
        <v>0</v>
      </c>
      <c r="Q128" s="198"/>
      <c r="R128" s="199">
        <f>SUM(R129:R134)</f>
        <v>12.14962444</v>
      </c>
      <c r="S128" s="198"/>
      <c r="T128" s="200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1" t="s">
        <v>77</v>
      </c>
      <c r="AT128" s="202" t="s">
        <v>68</v>
      </c>
      <c r="AU128" s="202" t="s">
        <v>77</v>
      </c>
      <c r="AY128" s="201" t="s">
        <v>122</v>
      </c>
      <c r="BK128" s="203">
        <f>SUM(BK129:BK134)</f>
        <v>0</v>
      </c>
    </row>
    <row r="129" s="2" customFormat="1" ht="16.5" customHeight="1">
      <c r="A129" s="40"/>
      <c r="B129" s="41"/>
      <c r="C129" s="206" t="s">
        <v>431</v>
      </c>
      <c r="D129" s="206" t="s">
        <v>125</v>
      </c>
      <c r="E129" s="207" t="s">
        <v>690</v>
      </c>
      <c r="F129" s="208" t="s">
        <v>691</v>
      </c>
      <c r="G129" s="209" t="s">
        <v>316</v>
      </c>
      <c r="H129" s="210">
        <v>2.5499999999999998</v>
      </c>
      <c r="I129" s="211"/>
      <c r="J129" s="212">
        <f>ROUND(I129*H129,2)</f>
        <v>0</v>
      </c>
      <c r="K129" s="208" t="s">
        <v>19</v>
      </c>
      <c r="L129" s="46"/>
      <c r="M129" s="213" t="s">
        <v>19</v>
      </c>
      <c r="N129" s="214" t="s">
        <v>40</v>
      </c>
      <c r="O129" s="86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17" t="s">
        <v>130</v>
      </c>
      <c r="AT129" s="217" t="s">
        <v>125</v>
      </c>
      <c r="AU129" s="217" t="s">
        <v>79</v>
      </c>
      <c r="AY129" s="19" t="s">
        <v>122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9" t="s">
        <v>77</v>
      </c>
      <c r="BK129" s="218">
        <f>ROUND(I129*H129,2)</f>
        <v>0</v>
      </c>
      <c r="BL129" s="19" t="s">
        <v>130</v>
      </c>
      <c r="BM129" s="217" t="s">
        <v>692</v>
      </c>
    </row>
    <row r="130" s="2" customFormat="1" ht="24.15" customHeight="1">
      <c r="A130" s="40"/>
      <c r="B130" s="41"/>
      <c r="C130" s="206" t="s">
        <v>538</v>
      </c>
      <c r="D130" s="206" t="s">
        <v>125</v>
      </c>
      <c r="E130" s="207" t="s">
        <v>314</v>
      </c>
      <c r="F130" s="208" t="s">
        <v>315</v>
      </c>
      <c r="G130" s="209" t="s">
        <v>316</v>
      </c>
      <c r="H130" s="210">
        <v>19.318999999999999</v>
      </c>
      <c r="I130" s="211"/>
      <c r="J130" s="212">
        <f>ROUND(I130*H130,2)</f>
        <v>0</v>
      </c>
      <c r="K130" s="208" t="s">
        <v>19</v>
      </c>
      <c r="L130" s="46"/>
      <c r="M130" s="213" t="s">
        <v>19</v>
      </c>
      <c r="N130" s="214" t="s">
        <v>40</v>
      </c>
      <c r="O130" s="86"/>
      <c r="P130" s="215">
        <f>O130*H130</f>
        <v>0</v>
      </c>
      <c r="Q130" s="215">
        <v>0.125</v>
      </c>
      <c r="R130" s="215">
        <f>Q130*H130</f>
        <v>2.4148749999999999</v>
      </c>
      <c r="S130" s="215">
        <v>0</v>
      </c>
      <c r="T130" s="216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7" t="s">
        <v>130</v>
      </c>
      <c r="AT130" s="217" t="s">
        <v>125</v>
      </c>
      <c r="AU130" s="217" t="s">
        <v>79</v>
      </c>
      <c r="AY130" s="19" t="s">
        <v>122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9" t="s">
        <v>77</v>
      </c>
      <c r="BK130" s="218">
        <f>ROUND(I130*H130,2)</f>
        <v>0</v>
      </c>
      <c r="BL130" s="19" t="s">
        <v>130</v>
      </c>
      <c r="BM130" s="217" t="s">
        <v>693</v>
      </c>
    </row>
    <row r="131" s="13" customFormat="1">
      <c r="A131" s="13"/>
      <c r="B131" s="224"/>
      <c r="C131" s="225"/>
      <c r="D131" s="226" t="s">
        <v>164</v>
      </c>
      <c r="E131" s="227" t="s">
        <v>19</v>
      </c>
      <c r="F131" s="228" t="s">
        <v>694</v>
      </c>
      <c r="G131" s="225"/>
      <c r="H131" s="229">
        <v>19.318999999999999</v>
      </c>
      <c r="I131" s="230"/>
      <c r="J131" s="225"/>
      <c r="K131" s="225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164</v>
      </c>
      <c r="AU131" s="235" t="s">
        <v>79</v>
      </c>
      <c r="AV131" s="13" t="s">
        <v>79</v>
      </c>
      <c r="AW131" s="13" t="s">
        <v>166</v>
      </c>
      <c r="AX131" s="13" t="s">
        <v>77</v>
      </c>
      <c r="AY131" s="235" t="s">
        <v>122</v>
      </c>
    </row>
    <row r="132" s="2" customFormat="1" ht="16.5" customHeight="1">
      <c r="A132" s="40"/>
      <c r="B132" s="41"/>
      <c r="C132" s="206" t="s">
        <v>509</v>
      </c>
      <c r="D132" s="206" t="s">
        <v>125</v>
      </c>
      <c r="E132" s="207" t="s">
        <v>695</v>
      </c>
      <c r="F132" s="208" t="s">
        <v>696</v>
      </c>
      <c r="G132" s="209" t="s">
        <v>316</v>
      </c>
      <c r="H132" s="210">
        <v>4.2000000000000002</v>
      </c>
      <c r="I132" s="211"/>
      <c r="J132" s="212">
        <f>ROUND(I132*H132,2)</f>
        <v>0</v>
      </c>
      <c r="K132" s="208" t="s">
        <v>19</v>
      </c>
      <c r="L132" s="46"/>
      <c r="M132" s="213" t="s">
        <v>19</v>
      </c>
      <c r="N132" s="214" t="s">
        <v>40</v>
      </c>
      <c r="O132" s="86"/>
      <c r="P132" s="215">
        <f>O132*H132</f>
        <v>0</v>
      </c>
      <c r="Q132" s="215">
        <v>0.125</v>
      </c>
      <c r="R132" s="215">
        <f>Q132*H132</f>
        <v>0.52500000000000002</v>
      </c>
      <c r="S132" s="215">
        <v>0</v>
      </c>
      <c r="T132" s="21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7" t="s">
        <v>130</v>
      </c>
      <c r="AT132" s="217" t="s">
        <v>125</v>
      </c>
      <c r="AU132" s="217" t="s">
        <v>79</v>
      </c>
      <c r="AY132" s="19" t="s">
        <v>122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9" t="s">
        <v>77</v>
      </c>
      <c r="BK132" s="218">
        <f>ROUND(I132*H132,2)</f>
        <v>0</v>
      </c>
      <c r="BL132" s="19" t="s">
        <v>130</v>
      </c>
      <c r="BM132" s="217" t="s">
        <v>697</v>
      </c>
    </row>
    <row r="133" s="2" customFormat="1" ht="24.15" customHeight="1">
      <c r="A133" s="40"/>
      <c r="B133" s="41"/>
      <c r="C133" s="206" t="s">
        <v>280</v>
      </c>
      <c r="D133" s="206" t="s">
        <v>125</v>
      </c>
      <c r="E133" s="207" t="s">
        <v>320</v>
      </c>
      <c r="F133" s="208" t="s">
        <v>321</v>
      </c>
      <c r="G133" s="209" t="s">
        <v>181</v>
      </c>
      <c r="H133" s="210">
        <v>3.1880000000000002</v>
      </c>
      <c r="I133" s="211"/>
      <c r="J133" s="212">
        <f>ROUND(I133*H133,2)</f>
        <v>0</v>
      </c>
      <c r="K133" s="208" t="s">
        <v>19</v>
      </c>
      <c r="L133" s="46"/>
      <c r="M133" s="213" t="s">
        <v>19</v>
      </c>
      <c r="N133" s="214" t="s">
        <v>40</v>
      </c>
      <c r="O133" s="86"/>
      <c r="P133" s="215">
        <f>O133*H133</f>
        <v>0</v>
      </c>
      <c r="Q133" s="215">
        <v>2.8888799999999999</v>
      </c>
      <c r="R133" s="215">
        <f>Q133*H133</f>
        <v>9.2097494399999995</v>
      </c>
      <c r="S133" s="215">
        <v>0</v>
      </c>
      <c r="T133" s="21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7" t="s">
        <v>130</v>
      </c>
      <c r="AT133" s="217" t="s">
        <v>125</v>
      </c>
      <c r="AU133" s="217" t="s">
        <v>79</v>
      </c>
      <c r="AY133" s="19" t="s">
        <v>122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9" t="s">
        <v>77</v>
      </c>
      <c r="BK133" s="218">
        <f>ROUND(I133*H133,2)</f>
        <v>0</v>
      </c>
      <c r="BL133" s="19" t="s">
        <v>130</v>
      </c>
      <c r="BM133" s="217" t="s">
        <v>698</v>
      </c>
    </row>
    <row r="134" s="13" customFormat="1">
      <c r="A134" s="13"/>
      <c r="B134" s="224"/>
      <c r="C134" s="225"/>
      <c r="D134" s="226" t="s">
        <v>164</v>
      </c>
      <c r="E134" s="227" t="s">
        <v>19</v>
      </c>
      <c r="F134" s="228" t="s">
        <v>699</v>
      </c>
      <c r="G134" s="225"/>
      <c r="H134" s="229">
        <v>3.1875</v>
      </c>
      <c r="I134" s="230"/>
      <c r="J134" s="225"/>
      <c r="K134" s="225"/>
      <c r="L134" s="231"/>
      <c r="M134" s="232"/>
      <c r="N134" s="233"/>
      <c r="O134" s="233"/>
      <c r="P134" s="233"/>
      <c r="Q134" s="233"/>
      <c r="R134" s="233"/>
      <c r="S134" s="233"/>
      <c r="T134" s="23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5" t="s">
        <v>164</v>
      </c>
      <c r="AU134" s="235" t="s">
        <v>79</v>
      </c>
      <c r="AV134" s="13" t="s">
        <v>79</v>
      </c>
      <c r="AW134" s="13" t="s">
        <v>166</v>
      </c>
      <c r="AX134" s="13" t="s">
        <v>77</v>
      </c>
      <c r="AY134" s="235" t="s">
        <v>122</v>
      </c>
    </row>
    <row r="135" s="12" customFormat="1" ht="22.8" customHeight="1">
      <c r="A135" s="12"/>
      <c r="B135" s="190"/>
      <c r="C135" s="191"/>
      <c r="D135" s="192" t="s">
        <v>68</v>
      </c>
      <c r="E135" s="204" t="s">
        <v>221</v>
      </c>
      <c r="F135" s="204" t="s">
        <v>359</v>
      </c>
      <c r="G135" s="191"/>
      <c r="H135" s="191"/>
      <c r="I135" s="194"/>
      <c r="J135" s="205">
        <f>BK135</f>
        <v>0</v>
      </c>
      <c r="K135" s="191"/>
      <c r="L135" s="196"/>
      <c r="M135" s="197"/>
      <c r="N135" s="198"/>
      <c r="O135" s="198"/>
      <c r="P135" s="199">
        <f>SUM(P136:P143)</f>
        <v>0</v>
      </c>
      <c r="Q135" s="198"/>
      <c r="R135" s="199">
        <f>SUM(R136:R143)</f>
        <v>0.0419818</v>
      </c>
      <c r="S135" s="198"/>
      <c r="T135" s="200">
        <f>SUM(T136:T143)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1" t="s">
        <v>77</v>
      </c>
      <c r="AT135" s="202" t="s">
        <v>68</v>
      </c>
      <c r="AU135" s="202" t="s">
        <v>77</v>
      </c>
      <c r="AY135" s="201" t="s">
        <v>122</v>
      </c>
      <c r="BK135" s="203">
        <f>SUM(BK136:BK143)</f>
        <v>0</v>
      </c>
    </row>
    <row r="136" s="2" customFormat="1" ht="16.5" customHeight="1">
      <c r="A136" s="40"/>
      <c r="B136" s="41"/>
      <c r="C136" s="206" t="s">
        <v>343</v>
      </c>
      <c r="D136" s="206" t="s">
        <v>125</v>
      </c>
      <c r="E136" s="207" t="s">
        <v>386</v>
      </c>
      <c r="F136" s="208" t="s">
        <v>387</v>
      </c>
      <c r="G136" s="209" t="s">
        <v>161</v>
      </c>
      <c r="H136" s="210">
        <v>29.986999999999998</v>
      </c>
      <c r="I136" s="211"/>
      <c r="J136" s="212">
        <f>ROUND(I136*H136,2)</f>
        <v>0</v>
      </c>
      <c r="K136" s="208" t="s">
        <v>129</v>
      </c>
      <c r="L136" s="46"/>
      <c r="M136" s="213" t="s">
        <v>19</v>
      </c>
      <c r="N136" s="214" t="s">
        <v>40</v>
      </c>
      <c r="O136" s="86"/>
      <c r="P136" s="215">
        <f>O136*H136</f>
        <v>0</v>
      </c>
      <c r="Q136" s="215">
        <v>0.0014</v>
      </c>
      <c r="R136" s="215">
        <f>Q136*H136</f>
        <v>0.0419818</v>
      </c>
      <c r="S136" s="215">
        <v>0</v>
      </c>
      <c r="T136" s="216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7" t="s">
        <v>130</v>
      </c>
      <c r="AT136" s="217" t="s">
        <v>125</v>
      </c>
      <c r="AU136" s="217" t="s">
        <v>79</v>
      </c>
      <c r="AY136" s="19" t="s">
        <v>122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9" t="s">
        <v>77</v>
      </c>
      <c r="BK136" s="218">
        <f>ROUND(I136*H136,2)</f>
        <v>0</v>
      </c>
      <c r="BL136" s="19" t="s">
        <v>130</v>
      </c>
      <c r="BM136" s="217" t="s">
        <v>700</v>
      </c>
    </row>
    <row r="137" s="2" customFormat="1">
      <c r="A137" s="40"/>
      <c r="B137" s="41"/>
      <c r="C137" s="42"/>
      <c r="D137" s="219" t="s">
        <v>132</v>
      </c>
      <c r="E137" s="42"/>
      <c r="F137" s="220" t="s">
        <v>389</v>
      </c>
      <c r="G137" s="42"/>
      <c r="H137" s="42"/>
      <c r="I137" s="221"/>
      <c r="J137" s="42"/>
      <c r="K137" s="42"/>
      <c r="L137" s="46"/>
      <c r="M137" s="222"/>
      <c r="N137" s="223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132</v>
      </c>
      <c r="AU137" s="19" t="s">
        <v>79</v>
      </c>
    </row>
    <row r="138" s="13" customFormat="1">
      <c r="A138" s="13"/>
      <c r="B138" s="224"/>
      <c r="C138" s="225"/>
      <c r="D138" s="226" t="s">
        <v>164</v>
      </c>
      <c r="E138" s="227" t="s">
        <v>19</v>
      </c>
      <c r="F138" s="228" t="s">
        <v>701</v>
      </c>
      <c r="G138" s="225"/>
      <c r="H138" s="229">
        <v>29.986725</v>
      </c>
      <c r="I138" s="230"/>
      <c r="J138" s="225"/>
      <c r="K138" s="225"/>
      <c r="L138" s="231"/>
      <c r="M138" s="232"/>
      <c r="N138" s="233"/>
      <c r="O138" s="233"/>
      <c r="P138" s="233"/>
      <c r="Q138" s="233"/>
      <c r="R138" s="233"/>
      <c r="S138" s="233"/>
      <c r="T138" s="2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5" t="s">
        <v>164</v>
      </c>
      <c r="AU138" s="235" t="s">
        <v>79</v>
      </c>
      <c r="AV138" s="13" t="s">
        <v>79</v>
      </c>
      <c r="AW138" s="13" t="s">
        <v>166</v>
      </c>
      <c r="AX138" s="13" t="s">
        <v>77</v>
      </c>
      <c r="AY138" s="235" t="s">
        <v>122</v>
      </c>
    </row>
    <row r="139" s="2" customFormat="1" ht="16.5" customHeight="1">
      <c r="A139" s="40"/>
      <c r="B139" s="41"/>
      <c r="C139" s="206" t="s">
        <v>348</v>
      </c>
      <c r="D139" s="206" t="s">
        <v>125</v>
      </c>
      <c r="E139" s="207" t="s">
        <v>393</v>
      </c>
      <c r="F139" s="208" t="s">
        <v>394</v>
      </c>
      <c r="G139" s="209" t="s">
        <v>161</v>
      </c>
      <c r="H139" s="210">
        <v>41.746000000000002</v>
      </c>
      <c r="I139" s="211"/>
      <c r="J139" s="212">
        <f>ROUND(I139*H139,2)</f>
        <v>0</v>
      </c>
      <c r="K139" s="208" t="s">
        <v>129</v>
      </c>
      <c r="L139" s="46"/>
      <c r="M139" s="213" t="s">
        <v>19</v>
      </c>
      <c r="N139" s="214" t="s">
        <v>40</v>
      </c>
      <c r="O139" s="86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7" t="s">
        <v>130</v>
      </c>
      <c r="AT139" s="217" t="s">
        <v>125</v>
      </c>
      <c r="AU139" s="217" t="s">
        <v>79</v>
      </c>
      <c r="AY139" s="19" t="s">
        <v>122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9" t="s">
        <v>77</v>
      </c>
      <c r="BK139" s="218">
        <f>ROUND(I139*H139,2)</f>
        <v>0</v>
      </c>
      <c r="BL139" s="19" t="s">
        <v>130</v>
      </c>
      <c r="BM139" s="217" t="s">
        <v>702</v>
      </c>
    </row>
    <row r="140" s="2" customFormat="1">
      <c r="A140" s="40"/>
      <c r="B140" s="41"/>
      <c r="C140" s="42"/>
      <c r="D140" s="219" t="s">
        <v>132</v>
      </c>
      <c r="E140" s="42"/>
      <c r="F140" s="220" t="s">
        <v>396</v>
      </c>
      <c r="G140" s="42"/>
      <c r="H140" s="42"/>
      <c r="I140" s="221"/>
      <c r="J140" s="42"/>
      <c r="K140" s="42"/>
      <c r="L140" s="46"/>
      <c r="M140" s="222"/>
      <c r="N140" s="223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132</v>
      </c>
      <c r="AU140" s="19" t="s">
        <v>79</v>
      </c>
    </row>
    <row r="141" s="13" customFormat="1">
      <c r="A141" s="13"/>
      <c r="B141" s="224"/>
      <c r="C141" s="225"/>
      <c r="D141" s="226" t="s">
        <v>164</v>
      </c>
      <c r="E141" s="227" t="s">
        <v>19</v>
      </c>
      <c r="F141" s="228" t="s">
        <v>701</v>
      </c>
      <c r="G141" s="225"/>
      <c r="H141" s="229">
        <v>29.986725</v>
      </c>
      <c r="I141" s="230"/>
      <c r="J141" s="225"/>
      <c r="K141" s="225"/>
      <c r="L141" s="231"/>
      <c r="M141" s="232"/>
      <c r="N141" s="233"/>
      <c r="O141" s="233"/>
      <c r="P141" s="233"/>
      <c r="Q141" s="233"/>
      <c r="R141" s="233"/>
      <c r="S141" s="233"/>
      <c r="T141" s="23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5" t="s">
        <v>164</v>
      </c>
      <c r="AU141" s="235" t="s">
        <v>79</v>
      </c>
      <c r="AV141" s="13" t="s">
        <v>79</v>
      </c>
      <c r="AW141" s="13" t="s">
        <v>166</v>
      </c>
      <c r="AX141" s="13" t="s">
        <v>69</v>
      </c>
      <c r="AY141" s="235" t="s">
        <v>122</v>
      </c>
    </row>
    <row r="142" s="13" customFormat="1">
      <c r="A142" s="13"/>
      <c r="B142" s="224"/>
      <c r="C142" s="225"/>
      <c r="D142" s="226" t="s">
        <v>164</v>
      </c>
      <c r="E142" s="227" t="s">
        <v>19</v>
      </c>
      <c r="F142" s="228" t="s">
        <v>703</v>
      </c>
      <c r="G142" s="225"/>
      <c r="H142" s="229">
        <v>11.759499999999999</v>
      </c>
      <c r="I142" s="230"/>
      <c r="J142" s="225"/>
      <c r="K142" s="225"/>
      <c r="L142" s="231"/>
      <c r="M142" s="232"/>
      <c r="N142" s="233"/>
      <c r="O142" s="233"/>
      <c r="P142" s="233"/>
      <c r="Q142" s="233"/>
      <c r="R142" s="233"/>
      <c r="S142" s="233"/>
      <c r="T142" s="23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5" t="s">
        <v>164</v>
      </c>
      <c r="AU142" s="235" t="s">
        <v>79</v>
      </c>
      <c r="AV142" s="13" t="s">
        <v>79</v>
      </c>
      <c r="AW142" s="13" t="s">
        <v>166</v>
      </c>
      <c r="AX142" s="13" t="s">
        <v>69</v>
      </c>
      <c r="AY142" s="235" t="s">
        <v>122</v>
      </c>
    </row>
    <row r="143" s="14" customFormat="1">
      <c r="A143" s="14"/>
      <c r="B143" s="236"/>
      <c r="C143" s="237"/>
      <c r="D143" s="226" t="s">
        <v>164</v>
      </c>
      <c r="E143" s="238" t="s">
        <v>19</v>
      </c>
      <c r="F143" s="239" t="s">
        <v>191</v>
      </c>
      <c r="G143" s="237"/>
      <c r="H143" s="240">
        <v>41.746225000000003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6" t="s">
        <v>164</v>
      </c>
      <c r="AU143" s="246" t="s">
        <v>79</v>
      </c>
      <c r="AV143" s="14" t="s">
        <v>130</v>
      </c>
      <c r="AW143" s="14" t="s">
        <v>166</v>
      </c>
      <c r="AX143" s="14" t="s">
        <v>77</v>
      </c>
      <c r="AY143" s="246" t="s">
        <v>122</v>
      </c>
    </row>
    <row r="144" s="12" customFormat="1" ht="22.8" customHeight="1">
      <c r="A144" s="12"/>
      <c r="B144" s="190"/>
      <c r="C144" s="191"/>
      <c r="D144" s="192" t="s">
        <v>68</v>
      </c>
      <c r="E144" s="204" t="s">
        <v>246</v>
      </c>
      <c r="F144" s="204" t="s">
        <v>397</v>
      </c>
      <c r="G144" s="191"/>
      <c r="H144" s="191"/>
      <c r="I144" s="194"/>
      <c r="J144" s="205">
        <f>BK144</f>
        <v>0</v>
      </c>
      <c r="K144" s="191"/>
      <c r="L144" s="196"/>
      <c r="M144" s="197"/>
      <c r="N144" s="198"/>
      <c r="O144" s="198"/>
      <c r="P144" s="199">
        <f>SUM(P145:P156)</f>
        <v>0</v>
      </c>
      <c r="Q144" s="198"/>
      <c r="R144" s="199">
        <f>SUM(R145:R156)</f>
        <v>0.46149992999999995</v>
      </c>
      <c r="S144" s="198"/>
      <c r="T144" s="200">
        <f>SUM(T145:T156)</f>
        <v>8.389818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1" t="s">
        <v>77</v>
      </c>
      <c r="AT144" s="202" t="s">
        <v>68</v>
      </c>
      <c r="AU144" s="202" t="s">
        <v>77</v>
      </c>
      <c r="AY144" s="201" t="s">
        <v>122</v>
      </c>
      <c r="BK144" s="203">
        <f>SUM(BK145:BK156)</f>
        <v>0</v>
      </c>
    </row>
    <row r="145" s="2" customFormat="1" ht="16.5" customHeight="1">
      <c r="A145" s="40"/>
      <c r="B145" s="41"/>
      <c r="C145" s="206" t="s">
        <v>353</v>
      </c>
      <c r="D145" s="206" t="s">
        <v>125</v>
      </c>
      <c r="E145" s="207" t="s">
        <v>437</v>
      </c>
      <c r="F145" s="208" t="s">
        <v>438</v>
      </c>
      <c r="G145" s="209" t="s">
        <v>161</v>
      </c>
      <c r="H145" s="210">
        <v>29.986999999999998</v>
      </c>
      <c r="I145" s="211"/>
      <c r="J145" s="212">
        <f>ROUND(I145*H145,2)</f>
        <v>0</v>
      </c>
      <c r="K145" s="208" t="s">
        <v>129</v>
      </c>
      <c r="L145" s="46"/>
      <c r="M145" s="213" t="s">
        <v>19</v>
      </c>
      <c r="N145" s="214" t="s">
        <v>40</v>
      </c>
      <c r="O145" s="86"/>
      <c r="P145" s="215">
        <f>O145*H145</f>
        <v>0</v>
      </c>
      <c r="Q145" s="215">
        <v>0</v>
      </c>
      <c r="R145" s="215">
        <f>Q145*H145</f>
        <v>0</v>
      </c>
      <c r="S145" s="215">
        <v>0.014</v>
      </c>
      <c r="T145" s="216">
        <f>S145*H145</f>
        <v>0.41981799999999997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7" t="s">
        <v>130</v>
      </c>
      <c r="AT145" s="217" t="s">
        <v>125</v>
      </c>
      <c r="AU145" s="217" t="s">
        <v>79</v>
      </c>
      <c r="AY145" s="19" t="s">
        <v>122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9" t="s">
        <v>77</v>
      </c>
      <c r="BK145" s="218">
        <f>ROUND(I145*H145,2)</f>
        <v>0</v>
      </c>
      <c r="BL145" s="19" t="s">
        <v>130</v>
      </c>
      <c r="BM145" s="217" t="s">
        <v>704</v>
      </c>
    </row>
    <row r="146" s="2" customFormat="1">
      <c r="A146" s="40"/>
      <c r="B146" s="41"/>
      <c r="C146" s="42"/>
      <c r="D146" s="219" t="s">
        <v>132</v>
      </c>
      <c r="E146" s="42"/>
      <c r="F146" s="220" t="s">
        <v>440</v>
      </c>
      <c r="G146" s="42"/>
      <c r="H146" s="42"/>
      <c r="I146" s="221"/>
      <c r="J146" s="42"/>
      <c r="K146" s="42"/>
      <c r="L146" s="46"/>
      <c r="M146" s="222"/>
      <c r="N146" s="223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132</v>
      </c>
      <c r="AU146" s="19" t="s">
        <v>79</v>
      </c>
    </row>
    <row r="147" s="13" customFormat="1">
      <c r="A147" s="13"/>
      <c r="B147" s="224"/>
      <c r="C147" s="225"/>
      <c r="D147" s="226" t="s">
        <v>164</v>
      </c>
      <c r="E147" s="227" t="s">
        <v>19</v>
      </c>
      <c r="F147" s="228" t="s">
        <v>701</v>
      </c>
      <c r="G147" s="225"/>
      <c r="H147" s="229">
        <v>29.986725</v>
      </c>
      <c r="I147" s="230"/>
      <c r="J147" s="225"/>
      <c r="K147" s="225"/>
      <c r="L147" s="231"/>
      <c r="M147" s="232"/>
      <c r="N147" s="233"/>
      <c r="O147" s="233"/>
      <c r="P147" s="233"/>
      <c r="Q147" s="233"/>
      <c r="R147" s="233"/>
      <c r="S147" s="233"/>
      <c r="T147" s="23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5" t="s">
        <v>164</v>
      </c>
      <c r="AU147" s="235" t="s">
        <v>79</v>
      </c>
      <c r="AV147" s="13" t="s">
        <v>79</v>
      </c>
      <c r="AW147" s="13" t="s">
        <v>166</v>
      </c>
      <c r="AX147" s="13" t="s">
        <v>77</v>
      </c>
      <c r="AY147" s="235" t="s">
        <v>122</v>
      </c>
    </row>
    <row r="148" s="2" customFormat="1" ht="24.15" customHeight="1">
      <c r="A148" s="40"/>
      <c r="B148" s="41"/>
      <c r="C148" s="206" t="s">
        <v>8</v>
      </c>
      <c r="D148" s="206" t="s">
        <v>125</v>
      </c>
      <c r="E148" s="207" t="s">
        <v>446</v>
      </c>
      <c r="F148" s="208" t="s">
        <v>447</v>
      </c>
      <c r="G148" s="209" t="s">
        <v>161</v>
      </c>
      <c r="H148" s="210">
        <v>29.986999999999998</v>
      </c>
      <c r="I148" s="211"/>
      <c r="J148" s="212">
        <f>ROUND(I148*H148,2)</f>
        <v>0</v>
      </c>
      <c r="K148" s="208" t="s">
        <v>129</v>
      </c>
      <c r="L148" s="46"/>
      <c r="M148" s="213" t="s">
        <v>19</v>
      </c>
      <c r="N148" s="214" t="s">
        <v>40</v>
      </c>
      <c r="O148" s="86"/>
      <c r="P148" s="215">
        <f>O148*H148</f>
        <v>0</v>
      </c>
      <c r="Q148" s="215">
        <v>0.015389999999999999</v>
      </c>
      <c r="R148" s="215">
        <f>Q148*H148</f>
        <v>0.46149992999999995</v>
      </c>
      <c r="S148" s="215">
        <v>0</v>
      </c>
      <c r="T148" s="21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7" t="s">
        <v>130</v>
      </c>
      <c r="AT148" s="217" t="s">
        <v>125</v>
      </c>
      <c r="AU148" s="217" t="s">
        <v>79</v>
      </c>
      <c r="AY148" s="19" t="s">
        <v>122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9" t="s">
        <v>77</v>
      </c>
      <c r="BK148" s="218">
        <f>ROUND(I148*H148,2)</f>
        <v>0</v>
      </c>
      <c r="BL148" s="19" t="s">
        <v>130</v>
      </c>
      <c r="BM148" s="217" t="s">
        <v>705</v>
      </c>
    </row>
    <row r="149" s="2" customFormat="1">
      <c r="A149" s="40"/>
      <c r="B149" s="41"/>
      <c r="C149" s="42"/>
      <c r="D149" s="219" t="s">
        <v>132</v>
      </c>
      <c r="E149" s="42"/>
      <c r="F149" s="220" t="s">
        <v>449</v>
      </c>
      <c r="G149" s="42"/>
      <c r="H149" s="42"/>
      <c r="I149" s="221"/>
      <c r="J149" s="42"/>
      <c r="K149" s="42"/>
      <c r="L149" s="46"/>
      <c r="M149" s="222"/>
      <c r="N149" s="223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132</v>
      </c>
      <c r="AU149" s="19" t="s">
        <v>79</v>
      </c>
    </row>
    <row r="150" s="13" customFormat="1">
      <c r="A150" s="13"/>
      <c r="B150" s="224"/>
      <c r="C150" s="225"/>
      <c r="D150" s="226" t="s">
        <v>164</v>
      </c>
      <c r="E150" s="227" t="s">
        <v>19</v>
      </c>
      <c r="F150" s="228" t="s">
        <v>701</v>
      </c>
      <c r="G150" s="225"/>
      <c r="H150" s="229">
        <v>29.986725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5" t="s">
        <v>164</v>
      </c>
      <c r="AU150" s="235" t="s">
        <v>79</v>
      </c>
      <c r="AV150" s="13" t="s">
        <v>79</v>
      </c>
      <c r="AW150" s="13" t="s">
        <v>166</v>
      </c>
      <c r="AX150" s="13" t="s">
        <v>77</v>
      </c>
      <c r="AY150" s="235" t="s">
        <v>122</v>
      </c>
    </row>
    <row r="151" s="2" customFormat="1" ht="16.5" customHeight="1">
      <c r="A151" s="40"/>
      <c r="B151" s="41"/>
      <c r="C151" s="206" t="s">
        <v>436</v>
      </c>
      <c r="D151" s="206" t="s">
        <v>125</v>
      </c>
      <c r="E151" s="207" t="s">
        <v>450</v>
      </c>
      <c r="F151" s="208" t="s">
        <v>451</v>
      </c>
      <c r="G151" s="209" t="s">
        <v>181</v>
      </c>
      <c r="H151" s="210">
        <v>3.1880000000000002</v>
      </c>
      <c r="I151" s="211"/>
      <c r="J151" s="212">
        <f>ROUND(I151*H151,2)</f>
        <v>0</v>
      </c>
      <c r="K151" s="208" t="s">
        <v>129</v>
      </c>
      <c r="L151" s="46"/>
      <c r="M151" s="213" t="s">
        <v>19</v>
      </c>
      <c r="N151" s="214" t="s">
        <v>40</v>
      </c>
      <c r="O151" s="86"/>
      <c r="P151" s="215">
        <f>O151*H151</f>
        <v>0</v>
      </c>
      <c r="Q151" s="215">
        <v>0</v>
      </c>
      <c r="R151" s="215">
        <f>Q151*H151</f>
        <v>0</v>
      </c>
      <c r="S151" s="215">
        <v>2.5</v>
      </c>
      <c r="T151" s="216">
        <f>S151*H151</f>
        <v>7.9700000000000006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17" t="s">
        <v>130</v>
      </c>
      <c r="AT151" s="217" t="s">
        <v>125</v>
      </c>
      <c r="AU151" s="217" t="s">
        <v>79</v>
      </c>
      <c r="AY151" s="19" t="s">
        <v>122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9" t="s">
        <v>77</v>
      </c>
      <c r="BK151" s="218">
        <f>ROUND(I151*H151,2)</f>
        <v>0</v>
      </c>
      <c r="BL151" s="19" t="s">
        <v>130</v>
      </c>
      <c r="BM151" s="217" t="s">
        <v>706</v>
      </c>
    </row>
    <row r="152" s="2" customFormat="1">
      <c r="A152" s="40"/>
      <c r="B152" s="41"/>
      <c r="C152" s="42"/>
      <c r="D152" s="219" t="s">
        <v>132</v>
      </c>
      <c r="E152" s="42"/>
      <c r="F152" s="220" t="s">
        <v>453</v>
      </c>
      <c r="G152" s="42"/>
      <c r="H152" s="42"/>
      <c r="I152" s="221"/>
      <c r="J152" s="42"/>
      <c r="K152" s="42"/>
      <c r="L152" s="46"/>
      <c r="M152" s="222"/>
      <c r="N152" s="223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132</v>
      </c>
      <c r="AU152" s="19" t="s">
        <v>79</v>
      </c>
    </row>
    <row r="153" s="13" customFormat="1">
      <c r="A153" s="13"/>
      <c r="B153" s="224"/>
      <c r="C153" s="225"/>
      <c r="D153" s="226" t="s">
        <v>164</v>
      </c>
      <c r="E153" s="227" t="s">
        <v>19</v>
      </c>
      <c r="F153" s="228" t="s">
        <v>699</v>
      </c>
      <c r="G153" s="225"/>
      <c r="H153" s="229">
        <v>3.1875</v>
      </c>
      <c r="I153" s="230"/>
      <c r="J153" s="225"/>
      <c r="K153" s="225"/>
      <c r="L153" s="231"/>
      <c r="M153" s="232"/>
      <c r="N153" s="233"/>
      <c r="O153" s="233"/>
      <c r="P153" s="233"/>
      <c r="Q153" s="233"/>
      <c r="R153" s="233"/>
      <c r="S153" s="233"/>
      <c r="T153" s="23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5" t="s">
        <v>164</v>
      </c>
      <c r="AU153" s="235" t="s">
        <v>79</v>
      </c>
      <c r="AV153" s="13" t="s">
        <v>79</v>
      </c>
      <c r="AW153" s="13" t="s">
        <v>166</v>
      </c>
      <c r="AX153" s="13" t="s">
        <v>77</v>
      </c>
      <c r="AY153" s="235" t="s">
        <v>122</v>
      </c>
    </row>
    <row r="154" s="2" customFormat="1" ht="24.15" customHeight="1">
      <c r="A154" s="40"/>
      <c r="B154" s="41"/>
      <c r="C154" s="206" t="s">
        <v>454</v>
      </c>
      <c r="D154" s="206" t="s">
        <v>125</v>
      </c>
      <c r="E154" s="207" t="s">
        <v>455</v>
      </c>
      <c r="F154" s="208" t="s">
        <v>456</v>
      </c>
      <c r="G154" s="209" t="s">
        <v>161</v>
      </c>
      <c r="H154" s="210">
        <v>29.986999999999998</v>
      </c>
      <c r="I154" s="211"/>
      <c r="J154" s="212">
        <f>ROUND(I154*H154,2)</f>
        <v>0</v>
      </c>
      <c r="K154" s="208" t="s">
        <v>129</v>
      </c>
      <c r="L154" s="46"/>
      <c r="M154" s="213" t="s">
        <v>19</v>
      </c>
      <c r="N154" s="214" t="s">
        <v>40</v>
      </c>
      <c r="O154" s="86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7" t="s">
        <v>130</v>
      </c>
      <c r="AT154" s="217" t="s">
        <v>125</v>
      </c>
      <c r="AU154" s="217" t="s">
        <v>79</v>
      </c>
      <c r="AY154" s="19" t="s">
        <v>122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9" t="s">
        <v>77</v>
      </c>
      <c r="BK154" s="218">
        <f>ROUND(I154*H154,2)</f>
        <v>0</v>
      </c>
      <c r="BL154" s="19" t="s">
        <v>130</v>
      </c>
      <c r="BM154" s="217" t="s">
        <v>707</v>
      </c>
    </row>
    <row r="155" s="2" customFormat="1">
      <c r="A155" s="40"/>
      <c r="B155" s="41"/>
      <c r="C155" s="42"/>
      <c r="D155" s="219" t="s">
        <v>132</v>
      </c>
      <c r="E155" s="42"/>
      <c r="F155" s="220" t="s">
        <v>458</v>
      </c>
      <c r="G155" s="42"/>
      <c r="H155" s="42"/>
      <c r="I155" s="221"/>
      <c r="J155" s="42"/>
      <c r="K155" s="42"/>
      <c r="L155" s="46"/>
      <c r="M155" s="222"/>
      <c r="N155" s="223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132</v>
      </c>
      <c r="AU155" s="19" t="s">
        <v>79</v>
      </c>
    </row>
    <row r="156" s="13" customFormat="1">
      <c r="A156" s="13"/>
      <c r="B156" s="224"/>
      <c r="C156" s="225"/>
      <c r="D156" s="226" t="s">
        <v>164</v>
      </c>
      <c r="E156" s="227" t="s">
        <v>19</v>
      </c>
      <c r="F156" s="228" t="s">
        <v>701</v>
      </c>
      <c r="G156" s="225"/>
      <c r="H156" s="229">
        <v>29.986725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164</v>
      </c>
      <c r="AU156" s="235" t="s">
        <v>79</v>
      </c>
      <c r="AV156" s="13" t="s">
        <v>79</v>
      </c>
      <c r="AW156" s="13" t="s">
        <v>166</v>
      </c>
      <c r="AX156" s="13" t="s">
        <v>77</v>
      </c>
      <c r="AY156" s="235" t="s">
        <v>122</v>
      </c>
    </row>
    <row r="157" s="12" customFormat="1" ht="22.8" customHeight="1">
      <c r="A157" s="12"/>
      <c r="B157" s="190"/>
      <c r="C157" s="191"/>
      <c r="D157" s="192" t="s">
        <v>68</v>
      </c>
      <c r="E157" s="204" t="s">
        <v>459</v>
      </c>
      <c r="F157" s="204" t="s">
        <v>460</v>
      </c>
      <c r="G157" s="191"/>
      <c r="H157" s="191"/>
      <c r="I157" s="194"/>
      <c r="J157" s="205">
        <f>BK157</f>
        <v>0</v>
      </c>
      <c r="K157" s="191"/>
      <c r="L157" s="196"/>
      <c r="M157" s="197"/>
      <c r="N157" s="198"/>
      <c r="O157" s="198"/>
      <c r="P157" s="199">
        <f>SUM(P158:P173)</f>
        <v>0</v>
      </c>
      <c r="Q157" s="198"/>
      <c r="R157" s="199">
        <f>SUM(R158:R173)</f>
        <v>0</v>
      </c>
      <c r="S157" s="198"/>
      <c r="T157" s="200">
        <f>SUM(T158:T173)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1" t="s">
        <v>77</v>
      </c>
      <c r="AT157" s="202" t="s">
        <v>68</v>
      </c>
      <c r="AU157" s="202" t="s">
        <v>77</v>
      </c>
      <c r="AY157" s="201" t="s">
        <v>122</v>
      </c>
      <c r="BK157" s="203">
        <f>SUM(BK158:BK173)</f>
        <v>0</v>
      </c>
    </row>
    <row r="158" s="2" customFormat="1" ht="24.15" customHeight="1">
      <c r="A158" s="40"/>
      <c r="B158" s="41"/>
      <c r="C158" s="206" t="s">
        <v>385</v>
      </c>
      <c r="D158" s="206" t="s">
        <v>125</v>
      </c>
      <c r="E158" s="207" t="s">
        <v>462</v>
      </c>
      <c r="F158" s="208" t="s">
        <v>463</v>
      </c>
      <c r="G158" s="209" t="s">
        <v>239</v>
      </c>
      <c r="H158" s="210">
        <v>8.3900000000000006</v>
      </c>
      <c r="I158" s="211"/>
      <c r="J158" s="212">
        <f>ROUND(I158*H158,2)</f>
        <v>0</v>
      </c>
      <c r="K158" s="208" t="s">
        <v>129</v>
      </c>
      <c r="L158" s="46"/>
      <c r="M158" s="213" t="s">
        <v>19</v>
      </c>
      <c r="N158" s="214" t="s">
        <v>40</v>
      </c>
      <c r="O158" s="86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7" t="s">
        <v>130</v>
      </c>
      <c r="AT158" s="217" t="s">
        <v>125</v>
      </c>
      <c r="AU158" s="217" t="s">
        <v>79</v>
      </c>
      <c r="AY158" s="19" t="s">
        <v>122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9" t="s">
        <v>77</v>
      </c>
      <c r="BK158" s="218">
        <f>ROUND(I158*H158,2)</f>
        <v>0</v>
      </c>
      <c r="BL158" s="19" t="s">
        <v>130</v>
      </c>
      <c r="BM158" s="217" t="s">
        <v>708</v>
      </c>
    </row>
    <row r="159" s="2" customFormat="1">
      <c r="A159" s="40"/>
      <c r="B159" s="41"/>
      <c r="C159" s="42"/>
      <c r="D159" s="219" t="s">
        <v>132</v>
      </c>
      <c r="E159" s="42"/>
      <c r="F159" s="220" t="s">
        <v>465</v>
      </c>
      <c r="G159" s="42"/>
      <c r="H159" s="42"/>
      <c r="I159" s="221"/>
      <c r="J159" s="42"/>
      <c r="K159" s="42"/>
      <c r="L159" s="46"/>
      <c r="M159" s="222"/>
      <c r="N159" s="223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132</v>
      </c>
      <c r="AU159" s="19" t="s">
        <v>79</v>
      </c>
    </row>
    <row r="160" s="2" customFormat="1" ht="33" customHeight="1">
      <c r="A160" s="40"/>
      <c r="B160" s="41"/>
      <c r="C160" s="206" t="s">
        <v>445</v>
      </c>
      <c r="D160" s="206" t="s">
        <v>125</v>
      </c>
      <c r="E160" s="207" t="s">
        <v>467</v>
      </c>
      <c r="F160" s="208" t="s">
        <v>468</v>
      </c>
      <c r="G160" s="209" t="s">
        <v>239</v>
      </c>
      <c r="H160" s="210">
        <v>8.3900000000000006</v>
      </c>
      <c r="I160" s="211"/>
      <c r="J160" s="212">
        <f>ROUND(I160*H160,2)</f>
        <v>0</v>
      </c>
      <c r="K160" s="208" t="s">
        <v>129</v>
      </c>
      <c r="L160" s="46"/>
      <c r="M160" s="213" t="s">
        <v>19</v>
      </c>
      <c r="N160" s="214" t="s">
        <v>40</v>
      </c>
      <c r="O160" s="86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7" t="s">
        <v>130</v>
      </c>
      <c r="AT160" s="217" t="s">
        <v>125</v>
      </c>
      <c r="AU160" s="217" t="s">
        <v>79</v>
      </c>
      <c r="AY160" s="19" t="s">
        <v>122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9" t="s">
        <v>77</v>
      </c>
      <c r="BK160" s="218">
        <f>ROUND(I160*H160,2)</f>
        <v>0</v>
      </c>
      <c r="BL160" s="19" t="s">
        <v>130</v>
      </c>
      <c r="BM160" s="217" t="s">
        <v>709</v>
      </c>
    </row>
    <row r="161" s="2" customFormat="1">
      <c r="A161" s="40"/>
      <c r="B161" s="41"/>
      <c r="C161" s="42"/>
      <c r="D161" s="219" t="s">
        <v>132</v>
      </c>
      <c r="E161" s="42"/>
      <c r="F161" s="220" t="s">
        <v>470</v>
      </c>
      <c r="G161" s="42"/>
      <c r="H161" s="42"/>
      <c r="I161" s="221"/>
      <c r="J161" s="42"/>
      <c r="K161" s="42"/>
      <c r="L161" s="46"/>
      <c r="M161" s="222"/>
      <c r="N161" s="223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132</v>
      </c>
      <c r="AU161" s="19" t="s">
        <v>79</v>
      </c>
    </row>
    <row r="162" s="2" customFormat="1" ht="21.75" customHeight="1">
      <c r="A162" s="40"/>
      <c r="B162" s="41"/>
      <c r="C162" s="206" t="s">
        <v>319</v>
      </c>
      <c r="D162" s="206" t="s">
        <v>125</v>
      </c>
      <c r="E162" s="207" t="s">
        <v>472</v>
      </c>
      <c r="F162" s="208" t="s">
        <v>473</v>
      </c>
      <c r="G162" s="209" t="s">
        <v>239</v>
      </c>
      <c r="H162" s="210">
        <v>1.2170000000000001</v>
      </c>
      <c r="I162" s="211"/>
      <c r="J162" s="212">
        <f>ROUND(I162*H162,2)</f>
        <v>0</v>
      </c>
      <c r="K162" s="208" t="s">
        <v>129</v>
      </c>
      <c r="L162" s="46"/>
      <c r="M162" s="213" t="s">
        <v>19</v>
      </c>
      <c r="N162" s="214" t="s">
        <v>40</v>
      </c>
      <c r="O162" s="86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7" t="s">
        <v>130</v>
      </c>
      <c r="AT162" s="217" t="s">
        <v>125</v>
      </c>
      <c r="AU162" s="217" t="s">
        <v>79</v>
      </c>
      <c r="AY162" s="19" t="s">
        <v>122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9" t="s">
        <v>77</v>
      </c>
      <c r="BK162" s="218">
        <f>ROUND(I162*H162,2)</f>
        <v>0</v>
      </c>
      <c r="BL162" s="19" t="s">
        <v>130</v>
      </c>
      <c r="BM162" s="217" t="s">
        <v>710</v>
      </c>
    </row>
    <row r="163" s="2" customFormat="1">
      <c r="A163" s="40"/>
      <c r="B163" s="41"/>
      <c r="C163" s="42"/>
      <c r="D163" s="219" t="s">
        <v>132</v>
      </c>
      <c r="E163" s="42"/>
      <c r="F163" s="220" t="s">
        <v>475</v>
      </c>
      <c r="G163" s="42"/>
      <c r="H163" s="42"/>
      <c r="I163" s="221"/>
      <c r="J163" s="42"/>
      <c r="K163" s="42"/>
      <c r="L163" s="46"/>
      <c r="M163" s="222"/>
      <c r="N163" s="223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132</v>
      </c>
      <c r="AU163" s="19" t="s">
        <v>79</v>
      </c>
    </row>
    <row r="164" s="13" customFormat="1">
      <c r="A164" s="13"/>
      <c r="B164" s="224"/>
      <c r="C164" s="225"/>
      <c r="D164" s="226" t="s">
        <v>164</v>
      </c>
      <c r="E164" s="227" t="s">
        <v>19</v>
      </c>
      <c r="F164" s="228" t="s">
        <v>711</v>
      </c>
      <c r="G164" s="225"/>
      <c r="H164" s="229">
        <v>0.41999999999999998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5" t="s">
        <v>164</v>
      </c>
      <c r="AU164" s="235" t="s">
        <v>79</v>
      </c>
      <c r="AV164" s="13" t="s">
        <v>79</v>
      </c>
      <c r="AW164" s="13" t="s">
        <v>166</v>
      </c>
      <c r="AX164" s="13" t="s">
        <v>69</v>
      </c>
      <c r="AY164" s="235" t="s">
        <v>122</v>
      </c>
    </row>
    <row r="165" s="13" customFormat="1">
      <c r="A165" s="13"/>
      <c r="B165" s="224"/>
      <c r="C165" s="225"/>
      <c r="D165" s="226" t="s">
        <v>164</v>
      </c>
      <c r="E165" s="227" t="s">
        <v>19</v>
      </c>
      <c r="F165" s="228" t="s">
        <v>712</v>
      </c>
      <c r="G165" s="225"/>
      <c r="H165" s="229">
        <v>0.79700000000000004</v>
      </c>
      <c r="I165" s="230"/>
      <c r="J165" s="225"/>
      <c r="K165" s="225"/>
      <c r="L165" s="231"/>
      <c r="M165" s="232"/>
      <c r="N165" s="233"/>
      <c r="O165" s="233"/>
      <c r="P165" s="233"/>
      <c r="Q165" s="233"/>
      <c r="R165" s="233"/>
      <c r="S165" s="233"/>
      <c r="T165" s="23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5" t="s">
        <v>164</v>
      </c>
      <c r="AU165" s="235" t="s">
        <v>79</v>
      </c>
      <c r="AV165" s="13" t="s">
        <v>79</v>
      </c>
      <c r="AW165" s="13" t="s">
        <v>166</v>
      </c>
      <c r="AX165" s="13" t="s">
        <v>69</v>
      </c>
      <c r="AY165" s="235" t="s">
        <v>122</v>
      </c>
    </row>
    <row r="166" s="14" customFormat="1">
      <c r="A166" s="14"/>
      <c r="B166" s="236"/>
      <c r="C166" s="237"/>
      <c r="D166" s="226" t="s">
        <v>164</v>
      </c>
      <c r="E166" s="238" t="s">
        <v>19</v>
      </c>
      <c r="F166" s="239" t="s">
        <v>191</v>
      </c>
      <c r="G166" s="237"/>
      <c r="H166" s="240">
        <v>1.2170000000000001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164</v>
      </c>
      <c r="AU166" s="246" t="s">
        <v>79</v>
      </c>
      <c r="AV166" s="14" t="s">
        <v>130</v>
      </c>
      <c r="AW166" s="14" t="s">
        <v>166</v>
      </c>
      <c r="AX166" s="14" t="s">
        <v>77</v>
      </c>
      <c r="AY166" s="246" t="s">
        <v>122</v>
      </c>
    </row>
    <row r="167" s="2" customFormat="1" ht="24.15" customHeight="1">
      <c r="A167" s="40"/>
      <c r="B167" s="41"/>
      <c r="C167" s="206" t="s">
        <v>7</v>
      </c>
      <c r="D167" s="206" t="s">
        <v>125</v>
      </c>
      <c r="E167" s="207" t="s">
        <v>480</v>
      </c>
      <c r="F167" s="208" t="s">
        <v>481</v>
      </c>
      <c r="G167" s="209" t="s">
        <v>239</v>
      </c>
      <c r="H167" s="210">
        <v>10.952999999999999</v>
      </c>
      <c r="I167" s="211"/>
      <c r="J167" s="212">
        <f>ROUND(I167*H167,2)</f>
        <v>0</v>
      </c>
      <c r="K167" s="208" t="s">
        <v>129</v>
      </c>
      <c r="L167" s="46"/>
      <c r="M167" s="213" t="s">
        <v>19</v>
      </c>
      <c r="N167" s="214" t="s">
        <v>40</v>
      </c>
      <c r="O167" s="86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17" t="s">
        <v>130</v>
      </c>
      <c r="AT167" s="217" t="s">
        <v>125</v>
      </c>
      <c r="AU167" s="217" t="s">
        <v>79</v>
      </c>
      <c r="AY167" s="19" t="s">
        <v>122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9" t="s">
        <v>77</v>
      </c>
      <c r="BK167" s="218">
        <f>ROUND(I167*H167,2)</f>
        <v>0</v>
      </c>
      <c r="BL167" s="19" t="s">
        <v>130</v>
      </c>
      <c r="BM167" s="217" t="s">
        <v>713</v>
      </c>
    </row>
    <row r="168" s="2" customFormat="1">
      <c r="A168" s="40"/>
      <c r="B168" s="41"/>
      <c r="C168" s="42"/>
      <c r="D168" s="219" t="s">
        <v>132</v>
      </c>
      <c r="E168" s="42"/>
      <c r="F168" s="220" t="s">
        <v>483</v>
      </c>
      <c r="G168" s="42"/>
      <c r="H168" s="42"/>
      <c r="I168" s="221"/>
      <c r="J168" s="42"/>
      <c r="K168" s="42"/>
      <c r="L168" s="46"/>
      <c r="M168" s="222"/>
      <c r="N168" s="223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132</v>
      </c>
      <c r="AU168" s="19" t="s">
        <v>79</v>
      </c>
    </row>
    <row r="169" s="13" customFormat="1">
      <c r="A169" s="13"/>
      <c r="B169" s="224"/>
      <c r="C169" s="225"/>
      <c r="D169" s="226" t="s">
        <v>164</v>
      </c>
      <c r="E169" s="227" t="s">
        <v>19</v>
      </c>
      <c r="F169" s="228" t="s">
        <v>714</v>
      </c>
      <c r="G169" s="225"/>
      <c r="H169" s="229">
        <v>3.7799999999999998</v>
      </c>
      <c r="I169" s="230"/>
      <c r="J169" s="225"/>
      <c r="K169" s="225"/>
      <c r="L169" s="231"/>
      <c r="M169" s="232"/>
      <c r="N169" s="233"/>
      <c r="O169" s="233"/>
      <c r="P169" s="233"/>
      <c r="Q169" s="233"/>
      <c r="R169" s="233"/>
      <c r="S169" s="233"/>
      <c r="T169" s="23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5" t="s">
        <v>164</v>
      </c>
      <c r="AU169" s="235" t="s">
        <v>79</v>
      </c>
      <c r="AV169" s="13" t="s">
        <v>79</v>
      </c>
      <c r="AW169" s="13" t="s">
        <v>166</v>
      </c>
      <c r="AX169" s="13" t="s">
        <v>69</v>
      </c>
      <c r="AY169" s="235" t="s">
        <v>122</v>
      </c>
    </row>
    <row r="170" s="13" customFormat="1">
      <c r="A170" s="13"/>
      <c r="B170" s="224"/>
      <c r="C170" s="225"/>
      <c r="D170" s="226" t="s">
        <v>164</v>
      </c>
      <c r="E170" s="227" t="s">
        <v>19</v>
      </c>
      <c r="F170" s="228" t="s">
        <v>715</v>
      </c>
      <c r="G170" s="225"/>
      <c r="H170" s="229">
        <v>7.173</v>
      </c>
      <c r="I170" s="230"/>
      <c r="J170" s="225"/>
      <c r="K170" s="225"/>
      <c r="L170" s="231"/>
      <c r="M170" s="232"/>
      <c r="N170" s="233"/>
      <c r="O170" s="233"/>
      <c r="P170" s="233"/>
      <c r="Q170" s="233"/>
      <c r="R170" s="233"/>
      <c r="S170" s="233"/>
      <c r="T170" s="23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5" t="s">
        <v>164</v>
      </c>
      <c r="AU170" s="235" t="s">
        <v>79</v>
      </c>
      <c r="AV170" s="13" t="s">
        <v>79</v>
      </c>
      <c r="AW170" s="13" t="s">
        <v>166</v>
      </c>
      <c r="AX170" s="13" t="s">
        <v>69</v>
      </c>
      <c r="AY170" s="235" t="s">
        <v>122</v>
      </c>
    </row>
    <row r="171" s="14" customFormat="1">
      <c r="A171" s="14"/>
      <c r="B171" s="236"/>
      <c r="C171" s="237"/>
      <c r="D171" s="226" t="s">
        <v>164</v>
      </c>
      <c r="E171" s="238" t="s">
        <v>19</v>
      </c>
      <c r="F171" s="239" t="s">
        <v>191</v>
      </c>
      <c r="G171" s="237"/>
      <c r="H171" s="240">
        <v>10.952999999999999</v>
      </c>
      <c r="I171" s="241"/>
      <c r="J171" s="237"/>
      <c r="K171" s="237"/>
      <c r="L171" s="242"/>
      <c r="M171" s="243"/>
      <c r="N171" s="244"/>
      <c r="O171" s="244"/>
      <c r="P171" s="244"/>
      <c r="Q171" s="244"/>
      <c r="R171" s="244"/>
      <c r="S171" s="244"/>
      <c r="T171" s="24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6" t="s">
        <v>164</v>
      </c>
      <c r="AU171" s="246" t="s">
        <v>79</v>
      </c>
      <c r="AV171" s="14" t="s">
        <v>130</v>
      </c>
      <c r="AW171" s="14" t="s">
        <v>166</v>
      </c>
      <c r="AX171" s="14" t="s">
        <v>77</v>
      </c>
      <c r="AY171" s="246" t="s">
        <v>122</v>
      </c>
    </row>
    <row r="172" s="2" customFormat="1" ht="24.15" customHeight="1">
      <c r="A172" s="40"/>
      <c r="B172" s="41"/>
      <c r="C172" s="206" t="s">
        <v>532</v>
      </c>
      <c r="D172" s="206" t="s">
        <v>125</v>
      </c>
      <c r="E172" s="207" t="s">
        <v>716</v>
      </c>
      <c r="F172" s="208" t="s">
        <v>717</v>
      </c>
      <c r="G172" s="209" t="s">
        <v>239</v>
      </c>
      <c r="H172" s="210">
        <v>0.41999999999999998</v>
      </c>
      <c r="I172" s="211"/>
      <c r="J172" s="212">
        <f>ROUND(I172*H172,2)</f>
        <v>0</v>
      </c>
      <c r="K172" s="208" t="s">
        <v>129</v>
      </c>
      <c r="L172" s="46"/>
      <c r="M172" s="213" t="s">
        <v>19</v>
      </c>
      <c r="N172" s="214" t="s">
        <v>40</v>
      </c>
      <c r="O172" s="86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7" t="s">
        <v>130</v>
      </c>
      <c r="AT172" s="217" t="s">
        <v>125</v>
      </c>
      <c r="AU172" s="217" t="s">
        <v>79</v>
      </c>
      <c r="AY172" s="19" t="s">
        <v>122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9" t="s">
        <v>77</v>
      </c>
      <c r="BK172" s="218">
        <f>ROUND(I172*H172,2)</f>
        <v>0</v>
      </c>
      <c r="BL172" s="19" t="s">
        <v>130</v>
      </c>
      <c r="BM172" s="217" t="s">
        <v>718</v>
      </c>
    </row>
    <row r="173" s="2" customFormat="1">
      <c r="A173" s="40"/>
      <c r="B173" s="41"/>
      <c r="C173" s="42"/>
      <c r="D173" s="219" t="s">
        <v>132</v>
      </c>
      <c r="E173" s="42"/>
      <c r="F173" s="220" t="s">
        <v>719</v>
      </c>
      <c r="G173" s="42"/>
      <c r="H173" s="42"/>
      <c r="I173" s="221"/>
      <c r="J173" s="42"/>
      <c r="K173" s="42"/>
      <c r="L173" s="46"/>
      <c r="M173" s="222"/>
      <c r="N173" s="223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132</v>
      </c>
      <c r="AU173" s="19" t="s">
        <v>79</v>
      </c>
    </row>
    <row r="174" s="12" customFormat="1" ht="22.8" customHeight="1">
      <c r="A174" s="12"/>
      <c r="B174" s="190"/>
      <c r="C174" s="191"/>
      <c r="D174" s="192" t="s">
        <v>68</v>
      </c>
      <c r="E174" s="204" t="s">
        <v>493</v>
      </c>
      <c r="F174" s="204" t="s">
        <v>494</v>
      </c>
      <c r="G174" s="191"/>
      <c r="H174" s="191"/>
      <c r="I174" s="194"/>
      <c r="J174" s="205">
        <f>BK174</f>
        <v>0</v>
      </c>
      <c r="K174" s="191"/>
      <c r="L174" s="196"/>
      <c r="M174" s="197"/>
      <c r="N174" s="198"/>
      <c r="O174" s="198"/>
      <c r="P174" s="199">
        <f>SUM(P175:P178)</f>
        <v>0</v>
      </c>
      <c r="Q174" s="198"/>
      <c r="R174" s="199">
        <f>SUM(R175:R178)</f>
        <v>0</v>
      </c>
      <c r="S174" s="198"/>
      <c r="T174" s="200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1" t="s">
        <v>77</v>
      </c>
      <c r="AT174" s="202" t="s">
        <v>68</v>
      </c>
      <c r="AU174" s="202" t="s">
        <v>77</v>
      </c>
      <c r="AY174" s="201" t="s">
        <v>122</v>
      </c>
      <c r="BK174" s="203">
        <f>SUM(BK175:BK178)</f>
        <v>0</v>
      </c>
    </row>
    <row r="175" s="2" customFormat="1" ht="24.15" customHeight="1">
      <c r="A175" s="40"/>
      <c r="B175" s="41"/>
      <c r="C175" s="206" t="s">
        <v>296</v>
      </c>
      <c r="D175" s="206" t="s">
        <v>125</v>
      </c>
      <c r="E175" s="207" t="s">
        <v>496</v>
      </c>
      <c r="F175" s="208" t="s">
        <v>497</v>
      </c>
      <c r="G175" s="209" t="s">
        <v>239</v>
      </c>
      <c r="H175" s="210">
        <v>20.934000000000001</v>
      </c>
      <c r="I175" s="211"/>
      <c r="J175" s="212">
        <f>ROUND(I175*H175,2)</f>
        <v>0</v>
      </c>
      <c r="K175" s="208" t="s">
        <v>129</v>
      </c>
      <c r="L175" s="46"/>
      <c r="M175" s="213" t="s">
        <v>19</v>
      </c>
      <c r="N175" s="214" t="s">
        <v>40</v>
      </c>
      <c r="O175" s="86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7" t="s">
        <v>130</v>
      </c>
      <c r="AT175" s="217" t="s">
        <v>125</v>
      </c>
      <c r="AU175" s="217" t="s">
        <v>79</v>
      </c>
      <c r="AY175" s="19" t="s">
        <v>122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9" t="s">
        <v>77</v>
      </c>
      <c r="BK175" s="218">
        <f>ROUND(I175*H175,2)</f>
        <v>0</v>
      </c>
      <c r="BL175" s="19" t="s">
        <v>130</v>
      </c>
      <c r="BM175" s="217" t="s">
        <v>720</v>
      </c>
    </row>
    <row r="176" s="2" customFormat="1">
      <c r="A176" s="40"/>
      <c r="B176" s="41"/>
      <c r="C176" s="42"/>
      <c r="D176" s="219" t="s">
        <v>132</v>
      </c>
      <c r="E176" s="42"/>
      <c r="F176" s="220" t="s">
        <v>499</v>
      </c>
      <c r="G176" s="42"/>
      <c r="H176" s="42"/>
      <c r="I176" s="221"/>
      <c r="J176" s="42"/>
      <c r="K176" s="42"/>
      <c r="L176" s="46"/>
      <c r="M176" s="222"/>
      <c r="N176" s="223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132</v>
      </c>
      <c r="AU176" s="19" t="s">
        <v>79</v>
      </c>
    </row>
    <row r="177" s="2" customFormat="1" ht="33" customHeight="1">
      <c r="A177" s="40"/>
      <c r="B177" s="41"/>
      <c r="C177" s="206" t="s">
        <v>307</v>
      </c>
      <c r="D177" s="206" t="s">
        <v>125</v>
      </c>
      <c r="E177" s="207" t="s">
        <v>501</v>
      </c>
      <c r="F177" s="208" t="s">
        <v>502</v>
      </c>
      <c r="G177" s="209" t="s">
        <v>239</v>
      </c>
      <c r="H177" s="210">
        <v>20.934000000000001</v>
      </c>
      <c r="I177" s="211"/>
      <c r="J177" s="212">
        <f>ROUND(I177*H177,2)</f>
        <v>0</v>
      </c>
      <c r="K177" s="208" t="s">
        <v>129</v>
      </c>
      <c r="L177" s="46"/>
      <c r="M177" s="213" t="s">
        <v>19</v>
      </c>
      <c r="N177" s="214" t="s">
        <v>40</v>
      </c>
      <c r="O177" s="86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7" t="s">
        <v>130</v>
      </c>
      <c r="AT177" s="217" t="s">
        <v>125</v>
      </c>
      <c r="AU177" s="217" t="s">
        <v>79</v>
      </c>
      <c r="AY177" s="19" t="s">
        <v>122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9" t="s">
        <v>77</v>
      </c>
      <c r="BK177" s="218">
        <f>ROUND(I177*H177,2)</f>
        <v>0</v>
      </c>
      <c r="BL177" s="19" t="s">
        <v>130</v>
      </c>
      <c r="BM177" s="217" t="s">
        <v>721</v>
      </c>
    </row>
    <row r="178" s="2" customFormat="1">
      <c r="A178" s="40"/>
      <c r="B178" s="41"/>
      <c r="C178" s="42"/>
      <c r="D178" s="219" t="s">
        <v>132</v>
      </c>
      <c r="E178" s="42"/>
      <c r="F178" s="220" t="s">
        <v>504</v>
      </c>
      <c r="G178" s="42"/>
      <c r="H178" s="42"/>
      <c r="I178" s="221"/>
      <c r="J178" s="42"/>
      <c r="K178" s="42"/>
      <c r="L178" s="46"/>
      <c r="M178" s="222"/>
      <c r="N178" s="223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132</v>
      </c>
      <c r="AU178" s="19" t="s">
        <v>79</v>
      </c>
    </row>
    <row r="179" s="12" customFormat="1" ht="25.92" customHeight="1">
      <c r="A179" s="12"/>
      <c r="B179" s="190"/>
      <c r="C179" s="191"/>
      <c r="D179" s="192" t="s">
        <v>68</v>
      </c>
      <c r="E179" s="193" t="s">
        <v>505</v>
      </c>
      <c r="F179" s="193" t="s">
        <v>506</v>
      </c>
      <c r="G179" s="191"/>
      <c r="H179" s="191"/>
      <c r="I179" s="194"/>
      <c r="J179" s="195">
        <f>BK179</f>
        <v>0</v>
      </c>
      <c r="K179" s="191"/>
      <c r="L179" s="196"/>
      <c r="M179" s="197"/>
      <c r="N179" s="198"/>
      <c r="O179" s="198"/>
      <c r="P179" s="199">
        <f>P180</f>
        <v>0</v>
      </c>
      <c r="Q179" s="198"/>
      <c r="R179" s="199">
        <f>R180</f>
        <v>0</v>
      </c>
      <c r="S179" s="198"/>
      <c r="T179" s="200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1" t="s">
        <v>79</v>
      </c>
      <c r="AT179" s="202" t="s">
        <v>68</v>
      </c>
      <c r="AU179" s="202" t="s">
        <v>69</v>
      </c>
      <c r="AY179" s="201" t="s">
        <v>122</v>
      </c>
      <c r="BK179" s="203">
        <f>BK180</f>
        <v>0</v>
      </c>
    </row>
    <row r="180" s="12" customFormat="1" ht="22.8" customHeight="1">
      <c r="A180" s="12"/>
      <c r="B180" s="190"/>
      <c r="C180" s="191"/>
      <c r="D180" s="192" t="s">
        <v>68</v>
      </c>
      <c r="E180" s="204" t="s">
        <v>722</v>
      </c>
      <c r="F180" s="204" t="s">
        <v>723</v>
      </c>
      <c r="G180" s="191"/>
      <c r="H180" s="191"/>
      <c r="I180" s="194"/>
      <c r="J180" s="205">
        <f>BK180</f>
        <v>0</v>
      </c>
      <c r="K180" s="191"/>
      <c r="L180" s="196"/>
      <c r="M180" s="197"/>
      <c r="N180" s="198"/>
      <c r="O180" s="198"/>
      <c r="P180" s="199">
        <f>SUM(P181:P183)</f>
        <v>0</v>
      </c>
      <c r="Q180" s="198"/>
      <c r="R180" s="199">
        <f>SUM(R181:R183)</f>
        <v>0</v>
      </c>
      <c r="S180" s="198"/>
      <c r="T180" s="200">
        <f>SUM(T181:T183)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1" t="s">
        <v>79</v>
      </c>
      <c r="AT180" s="202" t="s">
        <v>68</v>
      </c>
      <c r="AU180" s="202" t="s">
        <v>77</v>
      </c>
      <c r="AY180" s="201" t="s">
        <v>122</v>
      </c>
      <c r="BK180" s="203">
        <f>SUM(BK181:BK183)</f>
        <v>0</v>
      </c>
    </row>
    <row r="181" s="2" customFormat="1" ht="21.75" customHeight="1">
      <c r="A181" s="40"/>
      <c r="B181" s="41"/>
      <c r="C181" s="206" t="s">
        <v>360</v>
      </c>
      <c r="D181" s="206" t="s">
        <v>125</v>
      </c>
      <c r="E181" s="207" t="s">
        <v>724</v>
      </c>
      <c r="F181" s="208" t="s">
        <v>725</v>
      </c>
      <c r="G181" s="209" t="s">
        <v>316</v>
      </c>
      <c r="H181" s="210">
        <v>23.190000000000001</v>
      </c>
      <c r="I181" s="211"/>
      <c r="J181" s="212">
        <f>ROUND(I181*H181,2)</f>
        <v>0</v>
      </c>
      <c r="K181" s="208" t="s">
        <v>19</v>
      </c>
      <c r="L181" s="46"/>
      <c r="M181" s="213" t="s">
        <v>19</v>
      </c>
      <c r="N181" s="214" t="s">
        <v>40</v>
      </c>
      <c r="O181" s="86"/>
      <c r="P181" s="215">
        <f>O181*H181</f>
        <v>0</v>
      </c>
      <c r="Q181" s="215">
        <v>0</v>
      </c>
      <c r="R181" s="215">
        <f>Q181*H181</f>
        <v>0</v>
      </c>
      <c r="S181" s="215">
        <v>0</v>
      </c>
      <c r="T181" s="216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17" t="s">
        <v>436</v>
      </c>
      <c r="AT181" s="217" t="s">
        <v>125</v>
      </c>
      <c r="AU181" s="217" t="s">
        <v>79</v>
      </c>
      <c r="AY181" s="19" t="s">
        <v>122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9" t="s">
        <v>77</v>
      </c>
      <c r="BK181" s="218">
        <f>ROUND(I181*H181,2)</f>
        <v>0</v>
      </c>
      <c r="BL181" s="19" t="s">
        <v>436</v>
      </c>
      <c r="BM181" s="217" t="s">
        <v>726</v>
      </c>
    </row>
    <row r="182" s="2" customFormat="1" ht="24.15" customHeight="1">
      <c r="A182" s="40"/>
      <c r="B182" s="41"/>
      <c r="C182" s="206" t="s">
        <v>372</v>
      </c>
      <c r="D182" s="206" t="s">
        <v>125</v>
      </c>
      <c r="E182" s="207" t="s">
        <v>727</v>
      </c>
      <c r="F182" s="208" t="s">
        <v>728</v>
      </c>
      <c r="G182" s="209" t="s">
        <v>658</v>
      </c>
      <c r="H182" s="281"/>
      <c r="I182" s="211"/>
      <c r="J182" s="212">
        <f>ROUND(I182*H182,2)</f>
        <v>0</v>
      </c>
      <c r="K182" s="208" t="s">
        <v>129</v>
      </c>
      <c r="L182" s="46"/>
      <c r="M182" s="213" t="s">
        <v>19</v>
      </c>
      <c r="N182" s="214" t="s">
        <v>40</v>
      </c>
      <c r="O182" s="86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7" t="s">
        <v>436</v>
      </c>
      <c r="AT182" s="217" t="s">
        <v>125</v>
      </c>
      <c r="AU182" s="217" t="s">
        <v>79</v>
      </c>
      <c r="AY182" s="19" t="s">
        <v>122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9" t="s">
        <v>77</v>
      </c>
      <c r="BK182" s="218">
        <f>ROUND(I182*H182,2)</f>
        <v>0</v>
      </c>
      <c r="BL182" s="19" t="s">
        <v>436</v>
      </c>
      <c r="BM182" s="217" t="s">
        <v>729</v>
      </c>
    </row>
    <row r="183" s="2" customFormat="1">
      <c r="A183" s="40"/>
      <c r="B183" s="41"/>
      <c r="C183" s="42"/>
      <c r="D183" s="219" t="s">
        <v>132</v>
      </c>
      <c r="E183" s="42"/>
      <c r="F183" s="220" t="s">
        <v>730</v>
      </c>
      <c r="G183" s="42"/>
      <c r="H183" s="42"/>
      <c r="I183" s="221"/>
      <c r="J183" s="42"/>
      <c r="K183" s="42"/>
      <c r="L183" s="46"/>
      <c r="M183" s="282"/>
      <c r="N183" s="283"/>
      <c r="O183" s="284"/>
      <c r="P183" s="284"/>
      <c r="Q183" s="284"/>
      <c r="R183" s="284"/>
      <c r="S183" s="284"/>
      <c r="T183" s="285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132</v>
      </c>
      <c r="AU183" s="19" t="s">
        <v>79</v>
      </c>
    </row>
    <row r="184" s="2" customFormat="1" ht="6.96" customHeight="1">
      <c r="A184" s="40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46"/>
      <c r="M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</sheetData>
  <sheetProtection sheet="1" autoFilter="0" formatColumns="0" formatRows="0" objects="1" scenarios="1" spinCount="100000" saltValue="O5LPsAVsb9Gx6bl8UazmXE8uY/+bugx3cECUicFCfKJp8bb0lFaBG8fMrM/CXLxgGlI3oE71fTXBGOSsgr3J9Q==" hashValue="m+FVX3rPqikDRyxCQ0uDz7PUTjQH9DaJ5IZViKNi6ih4A65IJh947WHguAR+VQltKH9j/bFM4HQKklvEmNhWNg==" algorithmName="SHA-512" password="CC35"/>
  <autoFilter ref="C88:K183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3" r:id="rId1" display="https://podminky.urs.cz/item/CS_URS_2023_01/122452203"/>
    <hyperlink ref="F96" r:id="rId2" display="https://podminky.urs.cz/item/CS_URS_2023_01/162251102"/>
    <hyperlink ref="F100" r:id="rId3" display="https://podminky.urs.cz/item/CS_URS_2023_01/162751117"/>
    <hyperlink ref="F103" r:id="rId4" display="https://podminky.urs.cz/item/CS_URS_2023_01/167151112"/>
    <hyperlink ref="F108" r:id="rId5" display="https://podminky.urs.cz/item/CS_URS_2023_01/171201231"/>
    <hyperlink ref="F111" r:id="rId6" display="https://podminky.urs.cz/item/CS_URS_2023_01/171251201"/>
    <hyperlink ref="F114" r:id="rId7" display="https://podminky.urs.cz/item/CS_URS_2023_01/174151101"/>
    <hyperlink ref="F120" r:id="rId8" display="https://podminky.urs.cz/item/CS_URS_2023_01/274313811"/>
    <hyperlink ref="F123" r:id="rId9" display="https://podminky.urs.cz/item/CS_URS_2023_01/274351121"/>
    <hyperlink ref="F126" r:id="rId10" display="https://podminky.urs.cz/item/CS_URS_2023_01/274351122"/>
    <hyperlink ref="F137" r:id="rId11" display="https://podminky.urs.cz/item/CS_URS_2023_01/622631011"/>
    <hyperlink ref="F140" r:id="rId12" display="https://podminky.urs.cz/item/CS_URS_2023_01/629995101"/>
    <hyperlink ref="F146" r:id="rId13" display="https://podminky.urs.cz/item/CS_URS_2023_01/978023251"/>
    <hyperlink ref="F149" r:id="rId14" display="https://podminky.urs.cz/item/CS_URS_2023_01/985211112"/>
    <hyperlink ref="F152" r:id="rId15" display="https://podminky.urs.cz/item/CS_URS_2023_01/985221013"/>
    <hyperlink ref="F155" r:id="rId16" display="https://podminky.urs.cz/item/CS_URS_2023_01/985233121"/>
    <hyperlink ref="F159" r:id="rId17" display="https://podminky.urs.cz/item/CS_URS_2023_01/997013111"/>
    <hyperlink ref="F161" r:id="rId18" display="https://podminky.urs.cz/item/CS_URS_2023_01/997013219"/>
    <hyperlink ref="F163" r:id="rId19" display="https://podminky.urs.cz/item/CS_URS_2023_01/997013501"/>
    <hyperlink ref="F168" r:id="rId20" display="https://podminky.urs.cz/item/CS_URS_2023_01/997013509"/>
    <hyperlink ref="F173" r:id="rId21" display="https://podminky.urs.cz/item/CS_URS_2023_01/997013609"/>
    <hyperlink ref="F176" r:id="rId22" display="https://podminky.urs.cz/item/CS_URS_2023_01/998232110"/>
    <hyperlink ref="F178" r:id="rId23" display="https://podminky.urs.cz/item/CS_URS_2023_01/998232141"/>
    <hyperlink ref="F183" r:id="rId24" display="https://podminky.urs.cz/item/CS_URS_2023_01/9987622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5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6" customWidth="1"/>
    <col min="2" max="2" width="1.667969" style="286" customWidth="1"/>
    <col min="3" max="4" width="5" style="286" customWidth="1"/>
    <col min="5" max="5" width="11.66016" style="286" customWidth="1"/>
    <col min="6" max="6" width="9.160156" style="286" customWidth="1"/>
    <col min="7" max="7" width="5" style="286" customWidth="1"/>
    <col min="8" max="8" width="77.83203" style="286" customWidth="1"/>
    <col min="9" max="10" width="20" style="286" customWidth="1"/>
    <col min="11" max="11" width="1.667969" style="286" customWidth="1"/>
  </cols>
  <sheetData>
    <row r="1" s="1" customFormat="1" ht="37.5" customHeight="1"/>
    <row r="2" s="1" customFormat="1" ht="7.5" customHeight="1">
      <c r="B2" s="287"/>
      <c r="C2" s="288"/>
      <c r="D2" s="288"/>
      <c r="E2" s="288"/>
      <c r="F2" s="288"/>
      <c r="G2" s="288"/>
      <c r="H2" s="288"/>
      <c r="I2" s="288"/>
      <c r="J2" s="288"/>
      <c r="K2" s="289"/>
    </row>
    <row r="3" s="17" customFormat="1" ht="45" customHeight="1">
      <c r="B3" s="290"/>
      <c r="C3" s="291" t="s">
        <v>731</v>
      </c>
      <c r="D3" s="291"/>
      <c r="E3" s="291"/>
      <c r="F3" s="291"/>
      <c r="G3" s="291"/>
      <c r="H3" s="291"/>
      <c r="I3" s="291"/>
      <c r="J3" s="291"/>
      <c r="K3" s="292"/>
    </row>
    <row r="4" s="1" customFormat="1" ht="25.5" customHeight="1">
      <c r="B4" s="293"/>
      <c r="C4" s="294" t="s">
        <v>732</v>
      </c>
      <c r="D4" s="294"/>
      <c r="E4" s="294"/>
      <c r="F4" s="294"/>
      <c r="G4" s="294"/>
      <c r="H4" s="294"/>
      <c r="I4" s="294"/>
      <c r="J4" s="294"/>
      <c r="K4" s="295"/>
    </row>
    <row r="5" s="1" customFormat="1" ht="5.25" customHeight="1">
      <c r="B5" s="293"/>
      <c r="C5" s="296"/>
      <c r="D5" s="296"/>
      <c r="E5" s="296"/>
      <c r="F5" s="296"/>
      <c r="G5" s="296"/>
      <c r="H5" s="296"/>
      <c r="I5" s="296"/>
      <c r="J5" s="296"/>
      <c r="K5" s="295"/>
    </row>
    <row r="6" s="1" customFormat="1" ht="15" customHeight="1">
      <c r="B6" s="293"/>
      <c r="C6" s="297" t="s">
        <v>733</v>
      </c>
      <c r="D6" s="297"/>
      <c r="E6" s="297"/>
      <c r="F6" s="297"/>
      <c r="G6" s="297"/>
      <c r="H6" s="297"/>
      <c r="I6" s="297"/>
      <c r="J6" s="297"/>
      <c r="K6" s="295"/>
    </row>
    <row r="7" s="1" customFormat="1" ht="15" customHeight="1">
      <c r="B7" s="298"/>
      <c r="C7" s="297" t="s">
        <v>734</v>
      </c>
      <c r="D7" s="297"/>
      <c r="E7" s="297"/>
      <c r="F7" s="297"/>
      <c r="G7" s="297"/>
      <c r="H7" s="297"/>
      <c r="I7" s="297"/>
      <c r="J7" s="297"/>
      <c r="K7" s="295"/>
    </row>
    <row r="8" s="1" customFormat="1" ht="12.75" customHeight="1">
      <c r="B8" s="298"/>
      <c r="C8" s="297"/>
      <c r="D8" s="297"/>
      <c r="E8" s="297"/>
      <c r="F8" s="297"/>
      <c r="G8" s="297"/>
      <c r="H8" s="297"/>
      <c r="I8" s="297"/>
      <c r="J8" s="297"/>
      <c r="K8" s="295"/>
    </row>
    <row r="9" s="1" customFormat="1" ht="15" customHeight="1">
      <c r="B9" s="298"/>
      <c r="C9" s="297" t="s">
        <v>735</v>
      </c>
      <c r="D9" s="297"/>
      <c r="E9" s="297"/>
      <c r="F9" s="297"/>
      <c r="G9" s="297"/>
      <c r="H9" s="297"/>
      <c r="I9" s="297"/>
      <c r="J9" s="297"/>
      <c r="K9" s="295"/>
    </row>
    <row r="10" s="1" customFormat="1" ht="15" customHeight="1">
      <c r="B10" s="298"/>
      <c r="C10" s="297"/>
      <c r="D10" s="297" t="s">
        <v>736</v>
      </c>
      <c r="E10" s="297"/>
      <c r="F10" s="297"/>
      <c r="G10" s="297"/>
      <c r="H10" s="297"/>
      <c r="I10" s="297"/>
      <c r="J10" s="297"/>
      <c r="K10" s="295"/>
    </row>
    <row r="11" s="1" customFormat="1" ht="15" customHeight="1">
      <c r="B11" s="298"/>
      <c r="C11" s="299"/>
      <c r="D11" s="297" t="s">
        <v>737</v>
      </c>
      <c r="E11" s="297"/>
      <c r="F11" s="297"/>
      <c r="G11" s="297"/>
      <c r="H11" s="297"/>
      <c r="I11" s="297"/>
      <c r="J11" s="297"/>
      <c r="K11" s="295"/>
    </row>
    <row r="12" s="1" customFormat="1" ht="15" customHeight="1">
      <c r="B12" s="298"/>
      <c r="C12" s="299"/>
      <c r="D12" s="297"/>
      <c r="E12" s="297"/>
      <c r="F12" s="297"/>
      <c r="G12" s="297"/>
      <c r="H12" s="297"/>
      <c r="I12" s="297"/>
      <c r="J12" s="297"/>
      <c r="K12" s="295"/>
    </row>
    <row r="13" s="1" customFormat="1" ht="15" customHeight="1">
      <c r="B13" s="298"/>
      <c r="C13" s="299"/>
      <c r="D13" s="300" t="s">
        <v>738</v>
      </c>
      <c r="E13" s="297"/>
      <c r="F13" s="297"/>
      <c r="G13" s="297"/>
      <c r="H13" s="297"/>
      <c r="I13" s="297"/>
      <c r="J13" s="297"/>
      <c r="K13" s="295"/>
    </row>
    <row r="14" s="1" customFormat="1" ht="12.75" customHeight="1">
      <c r="B14" s="298"/>
      <c r="C14" s="299"/>
      <c r="D14" s="299"/>
      <c r="E14" s="299"/>
      <c r="F14" s="299"/>
      <c r="G14" s="299"/>
      <c r="H14" s="299"/>
      <c r="I14" s="299"/>
      <c r="J14" s="299"/>
      <c r="K14" s="295"/>
    </row>
    <row r="15" s="1" customFormat="1" ht="15" customHeight="1">
      <c r="B15" s="298"/>
      <c r="C15" s="299"/>
      <c r="D15" s="297" t="s">
        <v>739</v>
      </c>
      <c r="E15" s="297"/>
      <c r="F15" s="297"/>
      <c r="G15" s="297"/>
      <c r="H15" s="297"/>
      <c r="I15" s="297"/>
      <c r="J15" s="297"/>
      <c r="K15" s="295"/>
    </row>
    <row r="16" s="1" customFormat="1" ht="15" customHeight="1">
      <c r="B16" s="298"/>
      <c r="C16" s="299"/>
      <c r="D16" s="297" t="s">
        <v>740</v>
      </c>
      <c r="E16" s="297"/>
      <c r="F16" s="297"/>
      <c r="G16" s="297"/>
      <c r="H16" s="297"/>
      <c r="I16" s="297"/>
      <c r="J16" s="297"/>
      <c r="K16" s="295"/>
    </row>
    <row r="17" s="1" customFormat="1" ht="15" customHeight="1">
      <c r="B17" s="298"/>
      <c r="C17" s="299"/>
      <c r="D17" s="297" t="s">
        <v>741</v>
      </c>
      <c r="E17" s="297"/>
      <c r="F17" s="297"/>
      <c r="G17" s="297"/>
      <c r="H17" s="297"/>
      <c r="I17" s="297"/>
      <c r="J17" s="297"/>
      <c r="K17" s="295"/>
    </row>
    <row r="18" s="1" customFormat="1" ht="15" customHeight="1">
      <c r="B18" s="298"/>
      <c r="C18" s="299"/>
      <c r="D18" s="299"/>
      <c r="E18" s="301" t="s">
        <v>76</v>
      </c>
      <c r="F18" s="297" t="s">
        <v>742</v>
      </c>
      <c r="G18" s="297"/>
      <c r="H18" s="297"/>
      <c r="I18" s="297"/>
      <c r="J18" s="297"/>
      <c r="K18" s="295"/>
    </row>
    <row r="19" s="1" customFormat="1" ht="15" customHeight="1">
      <c r="B19" s="298"/>
      <c r="C19" s="299"/>
      <c r="D19" s="299"/>
      <c r="E19" s="301" t="s">
        <v>82</v>
      </c>
      <c r="F19" s="297" t="s">
        <v>743</v>
      </c>
      <c r="G19" s="297"/>
      <c r="H19" s="297"/>
      <c r="I19" s="297"/>
      <c r="J19" s="297"/>
      <c r="K19" s="295"/>
    </row>
    <row r="20" s="1" customFormat="1" ht="15" customHeight="1">
      <c r="B20" s="298"/>
      <c r="C20" s="299"/>
      <c r="D20" s="299"/>
      <c r="E20" s="301" t="s">
        <v>744</v>
      </c>
      <c r="F20" s="297" t="s">
        <v>745</v>
      </c>
      <c r="G20" s="297"/>
      <c r="H20" s="297"/>
      <c r="I20" s="297"/>
      <c r="J20" s="297"/>
      <c r="K20" s="295"/>
    </row>
    <row r="21" s="1" customFormat="1" ht="15" customHeight="1">
      <c r="B21" s="298"/>
      <c r="C21" s="299"/>
      <c r="D21" s="299"/>
      <c r="E21" s="301" t="s">
        <v>746</v>
      </c>
      <c r="F21" s="297" t="s">
        <v>747</v>
      </c>
      <c r="G21" s="297"/>
      <c r="H21" s="297"/>
      <c r="I21" s="297"/>
      <c r="J21" s="297"/>
      <c r="K21" s="295"/>
    </row>
    <row r="22" s="1" customFormat="1" ht="15" customHeight="1">
      <c r="B22" s="298"/>
      <c r="C22" s="299"/>
      <c r="D22" s="299"/>
      <c r="E22" s="301" t="s">
        <v>748</v>
      </c>
      <c r="F22" s="297" t="s">
        <v>749</v>
      </c>
      <c r="G22" s="297"/>
      <c r="H22" s="297"/>
      <c r="I22" s="297"/>
      <c r="J22" s="297"/>
      <c r="K22" s="295"/>
    </row>
    <row r="23" s="1" customFormat="1" ht="15" customHeight="1">
      <c r="B23" s="298"/>
      <c r="C23" s="299"/>
      <c r="D23" s="299"/>
      <c r="E23" s="301" t="s">
        <v>750</v>
      </c>
      <c r="F23" s="297" t="s">
        <v>751</v>
      </c>
      <c r="G23" s="297"/>
      <c r="H23" s="297"/>
      <c r="I23" s="297"/>
      <c r="J23" s="297"/>
      <c r="K23" s="295"/>
    </row>
    <row r="24" s="1" customFormat="1" ht="12.75" customHeight="1">
      <c r="B24" s="298"/>
      <c r="C24" s="299"/>
      <c r="D24" s="299"/>
      <c r="E24" s="299"/>
      <c r="F24" s="299"/>
      <c r="G24" s="299"/>
      <c r="H24" s="299"/>
      <c r="I24" s="299"/>
      <c r="J24" s="299"/>
      <c r="K24" s="295"/>
    </row>
    <row r="25" s="1" customFormat="1" ht="15" customHeight="1">
      <c r="B25" s="298"/>
      <c r="C25" s="297" t="s">
        <v>752</v>
      </c>
      <c r="D25" s="297"/>
      <c r="E25" s="297"/>
      <c r="F25" s="297"/>
      <c r="G25" s="297"/>
      <c r="H25" s="297"/>
      <c r="I25" s="297"/>
      <c r="J25" s="297"/>
      <c r="K25" s="295"/>
    </row>
    <row r="26" s="1" customFormat="1" ht="15" customHeight="1">
      <c r="B26" s="298"/>
      <c r="C26" s="297" t="s">
        <v>753</v>
      </c>
      <c r="D26" s="297"/>
      <c r="E26" s="297"/>
      <c r="F26" s="297"/>
      <c r="G26" s="297"/>
      <c r="H26" s="297"/>
      <c r="I26" s="297"/>
      <c r="J26" s="297"/>
      <c r="K26" s="295"/>
    </row>
    <row r="27" s="1" customFormat="1" ht="15" customHeight="1">
      <c r="B27" s="298"/>
      <c r="C27" s="297"/>
      <c r="D27" s="297" t="s">
        <v>754</v>
      </c>
      <c r="E27" s="297"/>
      <c r="F27" s="297"/>
      <c r="G27" s="297"/>
      <c r="H27" s="297"/>
      <c r="I27" s="297"/>
      <c r="J27" s="297"/>
      <c r="K27" s="295"/>
    </row>
    <row r="28" s="1" customFormat="1" ht="15" customHeight="1">
      <c r="B28" s="298"/>
      <c r="C28" s="299"/>
      <c r="D28" s="297" t="s">
        <v>755</v>
      </c>
      <c r="E28" s="297"/>
      <c r="F28" s="297"/>
      <c r="G28" s="297"/>
      <c r="H28" s="297"/>
      <c r="I28" s="297"/>
      <c r="J28" s="297"/>
      <c r="K28" s="295"/>
    </row>
    <row r="29" s="1" customFormat="1" ht="12.75" customHeight="1">
      <c r="B29" s="298"/>
      <c r="C29" s="299"/>
      <c r="D29" s="299"/>
      <c r="E29" s="299"/>
      <c r="F29" s="299"/>
      <c r="G29" s="299"/>
      <c r="H29" s="299"/>
      <c r="I29" s="299"/>
      <c r="J29" s="299"/>
      <c r="K29" s="295"/>
    </row>
    <row r="30" s="1" customFormat="1" ht="15" customHeight="1">
      <c r="B30" s="298"/>
      <c r="C30" s="299"/>
      <c r="D30" s="297" t="s">
        <v>756</v>
      </c>
      <c r="E30" s="297"/>
      <c r="F30" s="297"/>
      <c r="G30" s="297"/>
      <c r="H30" s="297"/>
      <c r="I30" s="297"/>
      <c r="J30" s="297"/>
      <c r="K30" s="295"/>
    </row>
    <row r="31" s="1" customFormat="1" ht="15" customHeight="1">
      <c r="B31" s="298"/>
      <c r="C31" s="299"/>
      <c r="D31" s="297" t="s">
        <v>757</v>
      </c>
      <c r="E31" s="297"/>
      <c r="F31" s="297"/>
      <c r="G31" s="297"/>
      <c r="H31" s="297"/>
      <c r="I31" s="297"/>
      <c r="J31" s="297"/>
      <c r="K31" s="295"/>
    </row>
    <row r="32" s="1" customFormat="1" ht="12.75" customHeight="1">
      <c r="B32" s="298"/>
      <c r="C32" s="299"/>
      <c r="D32" s="299"/>
      <c r="E32" s="299"/>
      <c r="F32" s="299"/>
      <c r="G32" s="299"/>
      <c r="H32" s="299"/>
      <c r="I32" s="299"/>
      <c r="J32" s="299"/>
      <c r="K32" s="295"/>
    </row>
    <row r="33" s="1" customFormat="1" ht="15" customHeight="1">
      <c r="B33" s="298"/>
      <c r="C33" s="299"/>
      <c r="D33" s="297" t="s">
        <v>758</v>
      </c>
      <c r="E33" s="297"/>
      <c r="F33" s="297"/>
      <c r="G33" s="297"/>
      <c r="H33" s="297"/>
      <c r="I33" s="297"/>
      <c r="J33" s="297"/>
      <c r="K33" s="295"/>
    </row>
    <row r="34" s="1" customFormat="1" ht="15" customHeight="1">
      <c r="B34" s="298"/>
      <c r="C34" s="299"/>
      <c r="D34" s="297" t="s">
        <v>759</v>
      </c>
      <c r="E34" s="297"/>
      <c r="F34" s="297"/>
      <c r="G34" s="297"/>
      <c r="H34" s="297"/>
      <c r="I34" s="297"/>
      <c r="J34" s="297"/>
      <c r="K34" s="295"/>
    </row>
    <row r="35" s="1" customFormat="1" ht="15" customHeight="1">
      <c r="B35" s="298"/>
      <c r="C35" s="299"/>
      <c r="D35" s="297" t="s">
        <v>760</v>
      </c>
      <c r="E35" s="297"/>
      <c r="F35" s="297"/>
      <c r="G35" s="297"/>
      <c r="H35" s="297"/>
      <c r="I35" s="297"/>
      <c r="J35" s="297"/>
      <c r="K35" s="295"/>
    </row>
    <row r="36" s="1" customFormat="1" ht="15" customHeight="1">
      <c r="B36" s="298"/>
      <c r="C36" s="299"/>
      <c r="D36" s="297"/>
      <c r="E36" s="300" t="s">
        <v>108</v>
      </c>
      <c r="F36" s="297"/>
      <c r="G36" s="297" t="s">
        <v>761</v>
      </c>
      <c r="H36" s="297"/>
      <c r="I36" s="297"/>
      <c r="J36" s="297"/>
      <c r="K36" s="295"/>
    </row>
    <row r="37" s="1" customFormat="1" ht="30.75" customHeight="1">
      <c r="B37" s="298"/>
      <c r="C37" s="299"/>
      <c r="D37" s="297"/>
      <c r="E37" s="300" t="s">
        <v>762</v>
      </c>
      <c r="F37" s="297"/>
      <c r="G37" s="297" t="s">
        <v>763</v>
      </c>
      <c r="H37" s="297"/>
      <c r="I37" s="297"/>
      <c r="J37" s="297"/>
      <c r="K37" s="295"/>
    </row>
    <row r="38" s="1" customFormat="1" ht="15" customHeight="1">
      <c r="B38" s="298"/>
      <c r="C38" s="299"/>
      <c r="D38" s="297"/>
      <c r="E38" s="300" t="s">
        <v>50</v>
      </c>
      <c r="F38" s="297"/>
      <c r="G38" s="297" t="s">
        <v>764</v>
      </c>
      <c r="H38" s="297"/>
      <c r="I38" s="297"/>
      <c r="J38" s="297"/>
      <c r="K38" s="295"/>
    </row>
    <row r="39" s="1" customFormat="1" ht="15" customHeight="1">
      <c r="B39" s="298"/>
      <c r="C39" s="299"/>
      <c r="D39" s="297"/>
      <c r="E39" s="300" t="s">
        <v>51</v>
      </c>
      <c r="F39" s="297"/>
      <c r="G39" s="297" t="s">
        <v>765</v>
      </c>
      <c r="H39" s="297"/>
      <c r="I39" s="297"/>
      <c r="J39" s="297"/>
      <c r="K39" s="295"/>
    </row>
    <row r="40" s="1" customFormat="1" ht="15" customHeight="1">
      <c r="B40" s="298"/>
      <c r="C40" s="299"/>
      <c r="D40" s="297"/>
      <c r="E40" s="300" t="s">
        <v>109</v>
      </c>
      <c r="F40" s="297"/>
      <c r="G40" s="297" t="s">
        <v>766</v>
      </c>
      <c r="H40" s="297"/>
      <c r="I40" s="297"/>
      <c r="J40" s="297"/>
      <c r="K40" s="295"/>
    </row>
    <row r="41" s="1" customFormat="1" ht="15" customHeight="1">
      <c r="B41" s="298"/>
      <c r="C41" s="299"/>
      <c r="D41" s="297"/>
      <c r="E41" s="300" t="s">
        <v>110</v>
      </c>
      <c r="F41" s="297"/>
      <c r="G41" s="297" t="s">
        <v>767</v>
      </c>
      <c r="H41" s="297"/>
      <c r="I41" s="297"/>
      <c r="J41" s="297"/>
      <c r="K41" s="295"/>
    </row>
    <row r="42" s="1" customFormat="1" ht="15" customHeight="1">
      <c r="B42" s="298"/>
      <c r="C42" s="299"/>
      <c r="D42" s="297"/>
      <c r="E42" s="300" t="s">
        <v>768</v>
      </c>
      <c r="F42" s="297"/>
      <c r="G42" s="297" t="s">
        <v>769</v>
      </c>
      <c r="H42" s="297"/>
      <c r="I42" s="297"/>
      <c r="J42" s="297"/>
      <c r="K42" s="295"/>
    </row>
    <row r="43" s="1" customFormat="1" ht="15" customHeight="1">
      <c r="B43" s="298"/>
      <c r="C43" s="299"/>
      <c r="D43" s="297"/>
      <c r="E43" s="300"/>
      <c r="F43" s="297"/>
      <c r="G43" s="297" t="s">
        <v>770</v>
      </c>
      <c r="H43" s="297"/>
      <c r="I43" s="297"/>
      <c r="J43" s="297"/>
      <c r="K43" s="295"/>
    </row>
    <row r="44" s="1" customFormat="1" ht="15" customHeight="1">
      <c r="B44" s="298"/>
      <c r="C44" s="299"/>
      <c r="D44" s="297"/>
      <c r="E44" s="300" t="s">
        <v>771</v>
      </c>
      <c r="F44" s="297"/>
      <c r="G44" s="297" t="s">
        <v>772</v>
      </c>
      <c r="H44" s="297"/>
      <c r="I44" s="297"/>
      <c r="J44" s="297"/>
      <c r="K44" s="295"/>
    </row>
    <row r="45" s="1" customFormat="1" ht="15" customHeight="1">
      <c r="B45" s="298"/>
      <c r="C45" s="299"/>
      <c r="D45" s="297"/>
      <c r="E45" s="300" t="s">
        <v>112</v>
      </c>
      <c r="F45" s="297"/>
      <c r="G45" s="297" t="s">
        <v>773</v>
      </c>
      <c r="H45" s="297"/>
      <c r="I45" s="297"/>
      <c r="J45" s="297"/>
      <c r="K45" s="295"/>
    </row>
    <row r="46" s="1" customFormat="1" ht="12.75" customHeight="1">
      <c r="B46" s="298"/>
      <c r="C46" s="299"/>
      <c r="D46" s="297"/>
      <c r="E46" s="297"/>
      <c r="F46" s="297"/>
      <c r="G46" s="297"/>
      <c r="H46" s="297"/>
      <c r="I46" s="297"/>
      <c r="J46" s="297"/>
      <c r="K46" s="295"/>
    </row>
    <row r="47" s="1" customFormat="1" ht="15" customHeight="1">
      <c r="B47" s="298"/>
      <c r="C47" s="299"/>
      <c r="D47" s="297" t="s">
        <v>774</v>
      </c>
      <c r="E47" s="297"/>
      <c r="F47" s="297"/>
      <c r="G47" s="297"/>
      <c r="H47" s="297"/>
      <c r="I47" s="297"/>
      <c r="J47" s="297"/>
      <c r="K47" s="295"/>
    </row>
    <row r="48" s="1" customFormat="1" ht="15" customHeight="1">
      <c r="B48" s="298"/>
      <c r="C48" s="299"/>
      <c r="D48" s="299"/>
      <c r="E48" s="297" t="s">
        <v>775</v>
      </c>
      <c r="F48" s="297"/>
      <c r="G48" s="297"/>
      <c r="H48" s="297"/>
      <c r="I48" s="297"/>
      <c r="J48" s="297"/>
      <c r="K48" s="295"/>
    </row>
    <row r="49" s="1" customFormat="1" ht="15" customHeight="1">
      <c r="B49" s="298"/>
      <c r="C49" s="299"/>
      <c r="D49" s="299"/>
      <c r="E49" s="297" t="s">
        <v>776</v>
      </c>
      <c r="F49" s="297"/>
      <c r="G49" s="297"/>
      <c r="H49" s="297"/>
      <c r="I49" s="297"/>
      <c r="J49" s="297"/>
      <c r="K49" s="295"/>
    </row>
    <row r="50" s="1" customFormat="1" ht="15" customHeight="1">
      <c r="B50" s="298"/>
      <c r="C50" s="299"/>
      <c r="D50" s="299"/>
      <c r="E50" s="297" t="s">
        <v>777</v>
      </c>
      <c r="F50" s="297"/>
      <c r="G50" s="297"/>
      <c r="H50" s="297"/>
      <c r="I50" s="297"/>
      <c r="J50" s="297"/>
      <c r="K50" s="295"/>
    </row>
    <row r="51" s="1" customFormat="1" ht="15" customHeight="1">
      <c r="B51" s="298"/>
      <c r="C51" s="299"/>
      <c r="D51" s="297" t="s">
        <v>778</v>
      </c>
      <c r="E51" s="297"/>
      <c r="F51" s="297"/>
      <c r="G51" s="297"/>
      <c r="H51" s="297"/>
      <c r="I51" s="297"/>
      <c r="J51" s="297"/>
      <c r="K51" s="295"/>
    </row>
    <row r="52" s="1" customFormat="1" ht="25.5" customHeight="1">
      <c r="B52" s="293"/>
      <c r="C52" s="294" t="s">
        <v>779</v>
      </c>
      <c r="D52" s="294"/>
      <c r="E52" s="294"/>
      <c r="F52" s="294"/>
      <c r="G52" s="294"/>
      <c r="H52" s="294"/>
      <c r="I52" s="294"/>
      <c r="J52" s="294"/>
      <c r="K52" s="295"/>
    </row>
    <row r="53" s="1" customFormat="1" ht="5.25" customHeight="1">
      <c r="B53" s="293"/>
      <c r="C53" s="296"/>
      <c r="D53" s="296"/>
      <c r="E53" s="296"/>
      <c r="F53" s="296"/>
      <c r="G53" s="296"/>
      <c r="H53" s="296"/>
      <c r="I53" s="296"/>
      <c r="J53" s="296"/>
      <c r="K53" s="295"/>
    </row>
    <row r="54" s="1" customFormat="1" ht="15" customHeight="1">
      <c r="B54" s="293"/>
      <c r="C54" s="297" t="s">
        <v>780</v>
      </c>
      <c r="D54" s="297"/>
      <c r="E54" s="297"/>
      <c r="F54" s="297"/>
      <c r="G54" s="297"/>
      <c r="H54" s="297"/>
      <c r="I54" s="297"/>
      <c r="J54" s="297"/>
      <c r="K54" s="295"/>
    </row>
    <row r="55" s="1" customFormat="1" ht="15" customHeight="1">
      <c r="B55" s="293"/>
      <c r="C55" s="297" t="s">
        <v>781</v>
      </c>
      <c r="D55" s="297"/>
      <c r="E55" s="297"/>
      <c r="F55" s="297"/>
      <c r="G55" s="297"/>
      <c r="H55" s="297"/>
      <c r="I55" s="297"/>
      <c r="J55" s="297"/>
      <c r="K55" s="295"/>
    </row>
    <row r="56" s="1" customFormat="1" ht="12.75" customHeight="1">
      <c r="B56" s="293"/>
      <c r="C56" s="297"/>
      <c r="D56" s="297"/>
      <c r="E56" s="297"/>
      <c r="F56" s="297"/>
      <c r="G56" s="297"/>
      <c r="H56" s="297"/>
      <c r="I56" s="297"/>
      <c r="J56" s="297"/>
      <c r="K56" s="295"/>
    </row>
    <row r="57" s="1" customFormat="1" ht="15" customHeight="1">
      <c r="B57" s="293"/>
      <c r="C57" s="297" t="s">
        <v>782</v>
      </c>
      <c r="D57" s="297"/>
      <c r="E57" s="297"/>
      <c r="F57" s="297"/>
      <c r="G57" s="297"/>
      <c r="H57" s="297"/>
      <c r="I57" s="297"/>
      <c r="J57" s="297"/>
      <c r="K57" s="295"/>
    </row>
    <row r="58" s="1" customFormat="1" ht="15" customHeight="1">
      <c r="B58" s="293"/>
      <c r="C58" s="299"/>
      <c r="D58" s="297" t="s">
        <v>783</v>
      </c>
      <c r="E58" s="297"/>
      <c r="F58" s="297"/>
      <c r="G58" s="297"/>
      <c r="H58" s="297"/>
      <c r="I58" s="297"/>
      <c r="J58" s="297"/>
      <c r="K58" s="295"/>
    </row>
    <row r="59" s="1" customFormat="1" ht="15" customHeight="1">
      <c r="B59" s="293"/>
      <c r="C59" s="299"/>
      <c r="D59" s="297" t="s">
        <v>784</v>
      </c>
      <c r="E59" s="297"/>
      <c r="F59" s="297"/>
      <c r="G59" s="297"/>
      <c r="H59" s="297"/>
      <c r="I59" s="297"/>
      <c r="J59" s="297"/>
      <c r="K59" s="295"/>
    </row>
    <row r="60" s="1" customFormat="1" ht="15" customHeight="1">
      <c r="B60" s="293"/>
      <c r="C60" s="299"/>
      <c r="D60" s="297" t="s">
        <v>785</v>
      </c>
      <c r="E60" s="297"/>
      <c r="F60" s="297"/>
      <c r="G60" s="297"/>
      <c r="H60" s="297"/>
      <c r="I60" s="297"/>
      <c r="J60" s="297"/>
      <c r="K60" s="295"/>
    </row>
    <row r="61" s="1" customFormat="1" ht="15" customHeight="1">
      <c r="B61" s="293"/>
      <c r="C61" s="299"/>
      <c r="D61" s="297" t="s">
        <v>786</v>
      </c>
      <c r="E61" s="297"/>
      <c r="F61" s="297"/>
      <c r="G61" s="297"/>
      <c r="H61" s="297"/>
      <c r="I61" s="297"/>
      <c r="J61" s="297"/>
      <c r="K61" s="295"/>
    </row>
    <row r="62" s="1" customFormat="1" ht="15" customHeight="1">
      <c r="B62" s="293"/>
      <c r="C62" s="299"/>
      <c r="D62" s="302" t="s">
        <v>787</v>
      </c>
      <c r="E62" s="302"/>
      <c r="F62" s="302"/>
      <c r="G62" s="302"/>
      <c r="H62" s="302"/>
      <c r="I62" s="302"/>
      <c r="J62" s="302"/>
      <c r="K62" s="295"/>
    </row>
    <row r="63" s="1" customFormat="1" ht="15" customHeight="1">
      <c r="B63" s="293"/>
      <c r="C63" s="299"/>
      <c r="D63" s="297" t="s">
        <v>788</v>
      </c>
      <c r="E63" s="297"/>
      <c r="F63" s="297"/>
      <c r="G63" s="297"/>
      <c r="H63" s="297"/>
      <c r="I63" s="297"/>
      <c r="J63" s="297"/>
      <c r="K63" s="295"/>
    </row>
    <row r="64" s="1" customFormat="1" ht="12.75" customHeight="1">
      <c r="B64" s="293"/>
      <c r="C64" s="299"/>
      <c r="D64" s="299"/>
      <c r="E64" s="303"/>
      <c r="F64" s="299"/>
      <c r="G64" s="299"/>
      <c r="H64" s="299"/>
      <c r="I64" s="299"/>
      <c r="J64" s="299"/>
      <c r="K64" s="295"/>
    </row>
    <row r="65" s="1" customFormat="1" ht="15" customHeight="1">
      <c r="B65" s="293"/>
      <c r="C65" s="299"/>
      <c r="D65" s="297" t="s">
        <v>789</v>
      </c>
      <c r="E65" s="297"/>
      <c r="F65" s="297"/>
      <c r="G65" s="297"/>
      <c r="H65" s="297"/>
      <c r="I65" s="297"/>
      <c r="J65" s="297"/>
      <c r="K65" s="295"/>
    </row>
    <row r="66" s="1" customFormat="1" ht="15" customHeight="1">
      <c r="B66" s="293"/>
      <c r="C66" s="299"/>
      <c r="D66" s="302" t="s">
        <v>790</v>
      </c>
      <c r="E66" s="302"/>
      <c r="F66" s="302"/>
      <c r="G66" s="302"/>
      <c r="H66" s="302"/>
      <c r="I66" s="302"/>
      <c r="J66" s="302"/>
      <c r="K66" s="295"/>
    </row>
    <row r="67" s="1" customFormat="1" ht="15" customHeight="1">
      <c r="B67" s="293"/>
      <c r="C67" s="299"/>
      <c r="D67" s="297" t="s">
        <v>791</v>
      </c>
      <c r="E67" s="297"/>
      <c r="F67" s="297"/>
      <c r="G67" s="297"/>
      <c r="H67" s="297"/>
      <c r="I67" s="297"/>
      <c r="J67" s="297"/>
      <c r="K67" s="295"/>
    </row>
    <row r="68" s="1" customFormat="1" ht="15" customHeight="1">
      <c r="B68" s="293"/>
      <c r="C68" s="299"/>
      <c r="D68" s="297" t="s">
        <v>792</v>
      </c>
      <c r="E68" s="297"/>
      <c r="F68" s="297"/>
      <c r="G68" s="297"/>
      <c r="H68" s="297"/>
      <c r="I68" s="297"/>
      <c r="J68" s="297"/>
      <c r="K68" s="295"/>
    </row>
    <row r="69" s="1" customFormat="1" ht="15" customHeight="1">
      <c r="B69" s="293"/>
      <c r="C69" s="299"/>
      <c r="D69" s="297" t="s">
        <v>793</v>
      </c>
      <c r="E69" s="297"/>
      <c r="F69" s="297"/>
      <c r="G69" s="297"/>
      <c r="H69" s="297"/>
      <c r="I69" s="297"/>
      <c r="J69" s="297"/>
      <c r="K69" s="295"/>
    </row>
    <row r="70" s="1" customFormat="1" ht="15" customHeight="1">
      <c r="B70" s="293"/>
      <c r="C70" s="299"/>
      <c r="D70" s="297" t="s">
        <v>794</v>
      </c>
      <c r="E70" s="297"/>
      <c r="F70" s="297"/>
      <c r="G70" s="297"/>
      <c r="H70" s="297"/>
      <c r="I70" s="297"/>
      <c r="J70" s="297"/>
      <c r="K70" s="295"/>
    </row>
    <row r="71" s="1" customFormat="1" ht="12.75" customHeight="1">
      <c r="B71" s="304"/>
      <c r="C71" s="305"/>
      <c r="D71" s="305"/>
      <c r="E71" s="305"/>
      <c r="F71" s="305"/>
      <c r="G71" s="305"/>
      <c r="H71" s="305"/>
      <c r="I71" s="305"/>
      <c r="J71" s="305"/>
      <c r="K71" s="306"/>
    </row>
    <row r="72" s="1" customFormat="1" ht="18.75" customHeight="1">
      <c r="B72" s="307"/>
      <c r="C72" s="307"/>
      <c r="D72" s="307"/>
      <c r="E72" s="307"/>
      <c r="F72" s="307"/>
      <c r="G72" s="307"/>
      <c r="H72" s="307"/>
      <c r="I72" s="307"/>
      <c r="J72" s="307"/>
      <c r="K72" s="308"/>
    </row>
    <row r="73" s="1" customFormat="1" ht="18.75" customHeight="1">
      <c r="B73" s="308"/>
      <c r="C73" s="308"/>
      <c r="D73" s="308"/>
      <c r="E73" s="308"/>
      <c r="F73" s="308"/>
      <c r="G73" s="308"/>
      <c r="H73" s="308"/>
      <c r="I73" s="308"/>
      <c r="J73" s="308"/>
      <c r="K73" s="308"/>
    </row>
    <row r="74" s="1" customFormat="1" ht="7.5" customHeight="1">
      <c r="B74" s="309"/>
      <c r="C74" s="310"/>
      <c r="D74" s="310"/>
      <c r="E74" s="310"/>
      <c r="F74" s="310"/>
      <c r="G74" s="310"/>
      <c r="H74" s="310"/>
      <c r="I74" s="310"/>
      <c r="J74" s="310"/>
      <c r="K74" s="311"/>
    </row>
    <row r="75" s="1" customFormat="1" ht="45" customHeight="1">
      <c r="B75" s="312"/>
      <c r="C75" s="313" t="s">
        <v>795</v>
      </c>
      <c r="D75" s="313"/>
      <c r="E75" s="313"/>
      <c r="F75" s="313"/>
      <c r="G75" s="313"/>
      <c r="H75" s="313"/>
      <c r="I75" s="313"/>
      <c r="J75" s="313"/>
      <c r="K75" s="314"/>
    </row>
    <row r="76" s="1" customFormat="1" ht="17.25" customHeight="1">
      <c r="B76" s="312"/>
      <c r="C76" s="315" t="s">
        <v>796</v>
      </c>
      <c r="D76" s="315"/>
      <c r="E76" s="315"/>
      <c r="F76" s="315" t="s">
        <v>797</v>
      </c>
      <c r="G76" s="316"/>
      <c r="H76" s="315" t="s">
        <v>51</v>
      </c>
      <c r="I76" s="315" t="s">
        <v>54</v>
      </c>
      <c r="J76" s="315" t="s">
        <v>798</v>
      </c>
      <c r="K76" s="314"/>
    </row>
    <row r="77" s="1" customFormat="1" ht="17.25" customHeight="1">
      <c r="B77" s="312"/>
      <c r="C77" s="317" t="s">
        <v>799</v>
      </c>
      <c r="D77" s="317"/>
      <c r="E77" s="317"/>
      <c r="F77" s="318" t="s">
        <v>800</v>
      </c>
      <c r="G77" s="319"/>
      <c r="H77" s="317"/>
      <c r="I77" s="317"/>
      <c r="J77" s="317" t="s">
        <v>801</v>
      </c>
      <c r="K77" s="314"/>
    </row>
    <row r="78" s="1" customFormat="1" ht="5.25" customHeight="1">
      <c r="B78" s="312"/>
      <c r="C78" s="320"/>
      <c r="D78" s="320"/>
      <c r="E78" s="320"/>
      <c r="F78" s="320"/>
      <c r="G78" s="321"/>
      <c r="H78" s="320"/>
      <c r="I78" s="320"/>
      <c r="J78" s="320"/>
      <c r="K78" s="314"/>
    </row>
    <row r="79" s="1" customFormat="1" ht="15" customHeight="1">
      <c r="B79" s="312"/>
      <c r="C79" s="300" t="s">
        <v>50</v>
      </c>
      <c r="D79" s="322"/>
      <c r="E79" s="322"/>
      <c r="F79" s="323" t="s">
        <v>802</v>
      </c>
      <c r="G79" s="324"/>
      <c r="H79" s="300" t="s">
        <v>803</v>
      </c>
      <c r="I79" s="300" t="s">
        <v>804</v>
      </c>
      <c r="J79" s="300">
        <v>20</v>
      </c>
      <c r="K79" s="314"/>
    </row>
    <row r="80" s="1" customFormat="1" ht="15" customHeight="1">
      <c r="B80" s="312"/>
      <c r="C80" s="300" t="s">
        <v>805</v>
      </c>
      <c r="D80" s="300"/>
      <c r="E80" s="300"/>
      <c r="F80" s="323" t="s">
        <v>802</v>
      </c>
      <c r="G80" s="324"/>
      <c r="H80" s="300" t="s">
        <v>806</v>
      </c>
      <c r="I80" s="300" t="s">
        <v>804</v>
      </c>
      <c r="J80" s="300">
        <v>120</v>
      </c>
      <c r="K80" s="314"/>
    </row>
    <row r="81" s="1" customFormat="1" ht="15" customHeight="1">
      <c r="B81" s="325"/>
      <c r="C81" s="300" t="s">
        <v>807</v>
      </c>
      <c r="D81" s="300"/>
      <c r="E81" s="300"/>
      <c r="F81" s="323" t="s">
        <v>808</v>
      </c>
      <c r="G81" s="324"/>
      <c r="H81" s="300" t="s">
        <v>809</v>
      </c>
      <c r="I81" s="300" t="s">
        <v>804</v>
      </c>
      <c r="J81" s="300">
        <v>50</v>
      </c>
      <c r="K81" s="314"/>
    </row>
    <row r="82" s="1" customFormat="1" ht="15" customHeight="1">
      <c r="B82" s="325"/>
      <c r="C82" s="300" t="s">
        <v>810</v>
      </c>
      <c r="D82" s="300"/>
      <c r="E82" s="300"/>
      <c r="F82" s="323" t="s">
        <v>802</v>
      </c>
      <c r="G82" s="324"/>
      <c r="H82" s="300" t="s">
        <v>811</v>
      </c>
      <c r="I82" s="300" t="s">
        <v>812</v>
      </c>
      <c r="J82" s="300"/>
      <c r="K82" s="314"/>
    </row>
    <row r="83" s="1" customFormat="1" ht="15" customHeight="1">
      <c r="B83" s="325"/>
      <c r="C83" s="326" t="s">
        <v>813</v>
      </c>
      <c r="D83" s="326"/>
      <c r="E83" s="326"/>
      <c r="F83" s="327" t="s">
        <v>808</v>
      </c>
      <c r="G83" s="326"/>
      <c r="H83" s="326" t="s">
        <v>814</v>
      </c>
      <c r="I83" s="326" t="s">
        <v>804</v>
      </c>
      <c r="J83" s="326">
        <v>15</v>
      </c>
      <c r="K83" s="314"/>
    </row>
    <row r="84" s="1" customFormat="1" ht="15" customHeight="1">
      <c r="B84" s="325"/>
      <c r="C84" s="326" t="s">
        <v>815</v>
      </c>
      <c r="D84" s="326"/>
      <c r="E84" s="326"/>
      <c r="F84" s="327" t="s">
        <v>808</v>
      </c>
      <c r="G84" s="326"/>
      <c r="H84" s="326" t="s">
        <v>816</v>
      </c>
      <c r="I84" s="326" t="s">
        <v>804</v>
      </c>
      <c r="J84" s="326">
        <v>15</v>
      </c>
      <c r="K84" s="314"/>
    </row>
    <row r="85" s="1" customFormat="1" ht="15" customHeight="1">
      <c r="B85" s="325"/>
      <c r="C85" s="326" t="s">
        <v>817</v>
      </c>
      <c r="D85" s="326"/>
      <c r="E85" s="326"/>
      <c r="F85" s="327" t="s">
        <v>808</v>
      </c>
      <c r="G85" s="326"/>
      <c r="H85" s="326" t="s">
        <v>818</v>
      </c>
      <c r="I85" s="326" t="s">
        <v>804</v>
      </c>
      <c r="J85" s="326">
        <v>20</v>
      </c>
      <c r="K85" s="314"/>
    </row>
    <row r="86" s="1" customFormat="1" ht="15" customHeight="1">
      <c r="B86" s="325"/>
      <c r="C86" s="326" t="s">
        <v>819</v>
      </c>
      <c r="D86" s="326"/>
      <c r="E86" s="326"/>
      <c r="F86" s="327" t="s">
        <v>808</v>
      </c>
      <c r="G86" s="326"/>
      <c r="H86" s="326" t="s">
        <v>820</v>
      </c>
      <c r="I86" s="326" t="s">
        <v>804</v>
      </c>
      <c r="J86" s="326">
        <v>20</v>
      </c>
      <c r="K86" s="314"/>
    </row>
    <row r="87" s="1" customFormat="1" ht="15" customHeight="1">
      <c r="B87" s="325"/>
      <c r="C87" s="300" t="s">
        <v>821</v>
      </c>
      <c r="D87" s="300"/>
      <c r="E87" s="300"/>
      <c r="F87" s="323" t="s">
        <v>808</v>
      </c>
      <c r="G87" s="324"/>
      <c r="H87" s="300" t="s">
        <v>822</v>
      </c>
      <c r="I87" s="300" t="s">
        <v>804</v>
      </c>
      <c r="J87" s="300">
        <v>50</v>
      </c>
      <c r="K87" s="314"/>
    </row>
    <row r="88" s="1" customFormat="1" ht="15" customHeight="1">
      <c r="B88" s="325"/>
      <c r="C88" s="300" t="s">
        <v>823</v>
      </c>
      <c r="D88" s="300"/>
      <c r="E88" s="300"/>
      <c r="F88" s="323" t="s">
        <v>808</v>
      </c>
      <c r="G88" s="324"/>
      <c r="H88" s="300" t="s">
        <v>824</v>
      </c>
      <c r="I88" s="300" t="s">
        <v>804</v>
      </c>
      <c r="J88" s="300">
        <v>20</v>
      </c>
      <c r="K88" s="314"/>
    </row>
    <row r="89" s="1" customFormat="1" ht="15" customHeight="1">
      <c r="B89" s="325"/>
      <c r="C89" s="300" t="s">
        <v>825</v>
      </c>
      <c r="D89" s="300"/>
      <c r="E89" s="300"/>
      <c r="F89" s="323" t="s">
        <v>808</v>
      </c>
      <c r="G89" s="324"/>
      <c r="H89" s="300" t="s">
        <v>826</v>
      </c>
      <c r="I89" s="300" t="s">
        <v>804</v>
      </c>
      <c r="J89" s="300">
        <v>20</v>
      </c>
      <c r="K89" s="314"/>
    </row>
    <row r="90" s="1" customFormat="1" ht="15" customHeight="1">
      <c r="B90" s="325"/>
      <c r="C90" s="300" t="s">
        <v>827</v>
      </c>
      <c r="D90" s="300"/>
      <c r="E90" s="300"/>
      <c r="F90" s="323" t="s">
        <v>808</v>
      </c>
      <c r="G90" s="324"/>
      <c r="H90" s="300" t="s">
        <v>828</v>
      </c>
      <c r="I90" s="300" t="s">
        <v>804</v>
      </c>
      <c r="J90" s="300">
        <v>50</v>
      </c>
      <c r="K90" s="314"/>
    </row>
    <row r="91" s="1" customFormat="1" ht="15" customHeight="1">
      <c r="B91" s="325"/>
      <c r="C91" s="300" t="s">
        <v>829</v>
      </c>
      <c r="D91" s="300"/>
      <c r="E91" s="300"/>
      <c r="F91" s="323" t="s">
        <v>808</v>
      </c>
      <c r="G91" s="324"/>
      <c r="H91" s="300" t="s">
        <v>829</v>
      </c>
      <c r="I91" s="300" t="s">
        <v>804</v>
      </c>
      <c r="J91" s="300">
        <v>50</v>
      </c>
      <c r="K91" s="314"/>
    </row>
    <row r="92" s="1" customFormat="1" ht="15" customHeight="1">
      <c r="B92" s="325"/>
      <c r="C92" s="300" t="s">
        <v>830</v>
      </c>
      <c r="D92" s="300"/>
      <c r="E92" s="300"/>
      <c r="F92" s="323" t="s">
        <v>808</v>
      </c>
      <c r="G92" s="324"/>
      <c r="H92" s="300" t="s">
        <v>831</v>
      </c>
      <c r="I92" s="300" t="s">
        <v>804</v>
      </c>
      <c r="J92" s="300">
        <v>255</v>
      </c>
      <c r="K92" s="314"/>
    </row>
    <row r="93" s="1" customFormat="1" ht="15" customHeight="1">
      <c r="B93" s="325"/>
      <c r="C93" s="300" t="s">
        <v>832</v>
      </c>
      <c r="D93" s="300"/>
      <c r="E93" s="300"/>
      <c r="F93" s="323" t="s">
        <v>802</v>
      </c>
      <c r="G93" s="324"/>
      <c r="H93" s="300" t="s">
        <v>833</v>
      </c>
      <c r="I93" s="300" t="s">
        <v>834</v>
      </c>
      <c r="J93" s="300"/>
      <c r="K93" s="314"/>
    </row>
    <row r="94" s="1" customFormat="1" ht="15" customHeight="1">
      <c r="B94" s="325"/>
      <c r="C94" s="300" t="s">
        <v>835</v>
      </c>
      <c r="D94" s="300"/>
      <c r="E94" s="300"/>
      <c r="F94" s="323" t="s">
        <v>802</v>
      </c>
      <c r="G94" s="324"/>
      <c r="H94" s="300" t="s">
        <v>836</v>
      </c>
      <c r="I94" s="300" t="s">
        <v>837</v>
      </c>
      <c r="J94" s="300"/>
      <c r="K94" s="314"/>
    </row>
    <row r="95" s="1" customFormat="1" ht="15" customHeight="1">
      <c r="B95" s="325"/>
      <c r="C95" s="300" t="s">
        <v>838</v>
      </c>
      <c r="D95" s="300"/>
      <c r="E95" s="300"/>
      <c r="F95" s="323" t="s">
        <v>802</v>
      </c>
      <c r="G95" s="324"/>
      <c r="H95" s="300" t="s">
        <v>838</v>
      </c>
      <c r="I95" s="300" t="s">
        <v>837</v>
      </c>
      <c r="J95" s="300"/>
      <c r="K95" s="314"/>
    </row>
    <row r="96" s="1" customFormat="1" ht="15" customHeight="1">
      <c r="B96" s="325"/>
      <c r="C96" s="300" t="s">
        <v>35</v>
      </c>
      <c r="D96" s="300"/>
      <c r="E96" s="300"/>
      <c r="F96" s="323" t="s">
        <v>802</v>
      </c>
      <c r="G96" s="324"/>
      <c r="H96" s="300" t="s">
        <v>839</v>
      </c>
      <c r="I96" s="300" t="s">
        <v>837</v>
      </c>
      <c r="J96" s="300"/>
      <c r="K96" s="314"/>
    </row>
    <row r="97" s="1" customFormat="1" ht="15" customHeight="1">
      <c r="B97" s="325"/>
      <c r="C97" s="300" t="s">
        <v>45</v>
      </c>
      <c r="D97" s="300"/>
      <c r="E97" s="300"/>
      <c r="F97" s="323" t="s">
        <v>802</v>
      </c>
      <c r="G97" s="324"/>
      <c r="H97" s="300" t="s">
        <v>840</v>
      </c>
      <c r="I97" s="300" t="s">
        <v>837</v>
      </c>
      <c r="J97" s="300"/>
      <c r="K97" s="314"/>
    </row>
    <row r="98" s="1" customFormat="1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s="1" customFormat="1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s="1" customFormat="1" ht="18.75" customHeight="1"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</row>
    <row r="101" s="1" customFormat="1" ht="7.5" customHeight="1">
      <c r="B101" s="309"/>
      <c r="C101" s="310"/>
      <c r="D101" s="310"/>
      <c r="E101" s="310"/>
      <c r="F101" s="310"/>
      <c r="G101" s="310"/>
      <c r="H101" s="310"/>
      <c r="I101" s="310"/>
      <c r="J101" s="310"/>
      <c r="K101" s="311"/>
    </row>
    <row r="102" s="1" customFormat="1" ht="45" customHeight="1">
      <c r="B102" s="312"/>
      <c r="C102" s="313" t="s">
        <v>841</v>
      </c>
      <c r="D102" s="313"/>
      <c r="E102" s="313"/>
      <c r="F102" s="313"/>
      <c r="G102" s="313"/>
      <c r="H102" s="313"/>
      <c r="I102" s="313"/>
      <c r="J102" s="313"/>
      <c r="K102" s="314"/>
    </row>
    <row r="103" s="1" customFormat="1" ht="17.25" customHeight="1">
      <c r="B103" s="312"/>
      <c r="C103" s="315" t="s">
        <v>796</v>
      </c>
      <c r="D103" s="315"/>
      <c r="E103" s="315"/>
      <c r="F103" s="315" t="s">
        <v>797</v>
      </c>
      <c r="G103" s="316"/>
      <c r="H103" s="315" t="s">
        <v>51</v>
      </c>
      <c r="I103" s="315" t="s">
        <v>54</v>
      </c>
      <c r="J103" s="315" t="s">
        <v>798</v>
      </c>
      <c r="K103" s="314"/>
    </row>
    <row r="104" s="1" customFormat="1" ht="17.25" customHeight="1">
      <c r="B104" s="312"/>
      <c r="C104" s="317" t="s">
        <v>799</v>
      </c>
      <c r="D104" s="317"/>
      <c r="E104" s="317"/>
      <c r="F104" s="318" t="s">
        <v>800</v>
      </c>
      <c r="G104" s="319"/>
      <c r="H104" s="317"/>
      <c r="I104" s="317"/>
      <c r="J104" s="317" t="s">
        <v>801</v>
      </c>
      <c r="K104" s="314"/>
    </row>
    <row r="105" s="1" customFormat="1" ht="5.25" customHeight="1">
      <c r="B105" s="312"/>
      <c r="C105" s="315"/>
      <c r="D105" s="315"/>
      <c r="E105" s="315"/>
      <c r="F105" s="315"/>
      <c r="G105" s="333"/>
      <c r="H105" s="315"/>
      <c r="I105" s="315"/>
      <c r="J105" s="315"/>
      <c r="K105" s="314"/>
    </row>
    <row r="106" s="1" customFormat="1" ht="15" customHeight="1">
      <c r="B106" s="312"/>
      <c r="C106" s="300" t="s">
        <v>50</v>
      </c>
      <c r="D106" s="322"/>
      <c r="E106" s="322"/>
      <c r="F106" s="323" t="s">
        <v>802</v>
      </c>
      <c r="G106" s="300"/>
      <c r="H106" s="300" t="s">
        <v>842</v>
      </c>
      <c r="I106" s="300" t="s">
        <v>804</v>
      </c>
      <c r="J106" s="300">
        <v>20</v>
      </c>
      <c r="K106" s="314"/>
    </row>
    <row r="107" s="1" customFormat="1" ht="15" customHeight="1">
      <c r="B107" s="312"/>
      <c r="C107" s="300" t="s">
        <v>805</v>
      </c>
      <c r="D107" s="300"/>
      <c r="E107" s="300"/>
      <c r="F107" s="323" t="s">
        <v>802</v>
      </c>
      <c r="G107" s="300"/>
      <c r="H107" s="300" t="s">
        <v>842</v>
      </c>
      <c r="I107" s="300" t="s">
        <v>804</v>
      </c>
      <c r="J107" s="300">
        <v>120</v>
      </c>
      <c r="K107" s="314"/>
    </row>
    <row r="108" s="1" customFormat="1" ht="15" customHeight="1">
      <c r="B108" s="325"/>
      <c r="C108" s="300" t="s">
        <v>807</v>
      </c>
      <c r="D108" s="300"/>
      <c r="E108" s="300"/>
      <c r="F108" s="323" t="s">
        <v>808</v>
      </c>
      <c r="G108" s="300"/>
      <c r="H108" s="300" t="s">
        <v>842</v>
      </c>
      <c r="I108" s="300" t="s">
        <v>804</v>
      </c>
      <c r="J108" s="300">
        <v>50</v>
      </c>
      <c r="K108" s="314"/>
    </row>
    <row r="109" s="1" customFormat="1" ht="15" customHeight="1">
      <c r="B109" s="325"/>
      <c r="C109" s="300" t="s">
        <v>810</v>
      </c>
      <c r="D109" s="300"/>
      <c r="E109" s="300"/>
      <c r="F109" s="323" t="s">
        <v>802</v>
      </c>
      <c r="G109" s="300"/>
      <c r="H109" s="300" t="s">
        <v>842</v>
      </c>
      <c r="I109" s="300" t="s">
        <v>812</v>
      </c>
      <c r="J109" s="300"/>
      <c r="K109" s="314"/>
    </row>
    <row r="110" s="1" customFormat="1" ht="15" customHeight="1">
      <c r="B110" s="325"/>
      <c r="C110" s="300" t="s">
        <v>821</v>
      </c>
      <c r="D110" s="300"/>
      <c r="E110" s="300"/>
      <c r="F110" s="323" t="s">
        <v>808</v>
      </c>
      <c r="G110" s="300"/>
      <c r="H110" s="300" t="s">
        <v>842</v>
      </c>
      <c r="I110" s="300" t="s">
        <v>804</v>
      </c>
      <c r="J110" s="300">
        <v>50</v>
      </c>
      <c r="K110" s="314"/>
    </row>
    <row r="111" s="1" customFormat="1" ht="15" customHeight="1">
      <c r="B111" s="325"/>
      <c r="C111" s="300" t="s">
        <v>829</v>
      </c>
      <c r="D111" s="300"/>
      <c r="E111" s="300"/>
      <c r="F111" s="323" t="s">
        <v>808</v>
      </c>
      <c r="G111" s="300"/>
      <c r="H111" s="300" t="s">
        <v>842</v>
      </c>
      <c r="I111" s="300" t="s">
        <v>804</v>
      </c>
      <c r="J111" s="300">
        <v>50</v>
      </c>
      <c r="K111" s="314"/>
    </row>
    <row r="112" s="1" customFormat="1" ht="15" customHeight="1">
      <c r="B112" s="325"/>
      <c r="C112" s="300" t="s">
        <v>827</v>
      </c>
      <c r="D112" s="300"/>
      <c r="E112" s="300"/>
      <c r="F112" s="323" t="s">
        <v>808</v>
      </c>
      <c r="G112" s="300"/>
      <c r="H112" s="300" t="s">
        <v>842</v>
      </c>
      <c r="I112" s="300" t="s">
        <v>804</v>
      </c>
      <c r="J112" s="300">
        <v>50</v>
      </c>
      <c r="K112" s="314"/>
    </row>
    <row r="113" s="1" customFormat="1" ht="15" customHeight="1">
      <c r="B113" s="325"/>
      <c r="C113" s="300" t="s">
        <v>50</v>
      </c>
      <c r="D113" s="300"/>
      <c r="E113" s="300"/>
      <c r="F113" s="323" t="s">
        <v>802</v>
      </c>
      <c r="G113" s="300"/>
      <c r="H113" s="300" t="s">
        <v>843</v>
      </c>
      <c r="I113" s="300" t="s">
        <v>804</v>
      </c>
      <c r="J113" s="300">
        <v>20</v>
      </c>
      <c r="K113" s="314"/>
    </row>
    <row r="114" s="1" customFormat="1" ht="15" customHeight="1">
      <c r="B114" s="325"/>
      <c r="C114" s="300" t="s">
        <v>844</v>
      </c>
      <c r="D114" s="300"/>
      <c r="E114" s="300"/>
      <c r="F114" s="323" t="s">
        <v>802</v>
      </c>
      <c r="G114" s="300"/>
      <c r="H114" s="300" t="s">
        <v>845</v>
      </c>
      <c r="I114" s="300" t="s">
        <v>804</v>
      </c>
      <c r="J114" s="300">
        <v>120</v>
      </c>
      <c r="K114" s="314"/>
    </row>
    <row r="115" s="1" customFormat="1" ht="15" customHeight="1">
      <c r="B115" s="325"/>
      <c r="C115" s="300" t="s">
        <v>35</v>
      </c>
      <c r="D115" s="300"/>
      <c r="E115" s="300"/>
      <c r="F115" s="323" t="s">
        <v>802</v>
      </c>
      <c r="G115" s="300"/>
      <c r="H115" s="300" t="s">
        <v>846</v>
      </c>
      <c r="I115" s="300" t="s">
        <v>837</v>
      </c>
      <c r="J115" s="300"/>
      <c r="K115" s="314"/>
    </row>
    <row r="116" s="1" customFormat="1" ht="15" customHeight="1">
      <c r="B116" s="325"/>
      <c r="C116" s="300" t="s">
        <v>45</v>
      </c>
      <c r="D116" s="300"/>
      <c r="E116" s="300"/>
      <c r="F116" s="323" t="s">
        <v>802</v>
      </c>
      <c r="G116" s="300"/>
      <c r="H116" s="300" t="s">
        <v>847</v>
      </c>
      <c r="I116" s="300" t="s">
        <v>837</v>
      </c>
      <c r="J116" s="300"/>
      <c r="K116" s="314"/>
    </row>
    <row r="117" s="1" customFormat="1" ht="15" customHeight="1">
      <c r="B117" s="325"/>
      <c r="C117" s="300" t="s">
        <v>54</v>
      </c>
      <c r="D117" s="300"/>
      <c r="E117" s="300"/>
      <c r="F117" s="323" t="s">
        <v>802</v>
      </c>
      <c r="G117" s="300"/>
      <c r="H117" s="300" t="s">
        <v>848</v>
      </c>
      <c r="I117" s="300" t="s">
        <v>849</v>
      </c>
      <c r="J117" s="300"/>
      <c r="K117" s="314"/>
    </row>
    <row r="118" s="1" customFormat="1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s="1" customFormat="1" ht="18.75" customHeight="1">
      <c r="B119" s="335"/>
      <c r="C119" s="336"/>
      <c r="D119" s="336"/>
      <c r="E119" s="336"/>
      <c r="F119" s="337"/>
      <c r="G119" s="336"/>
      <c r="H119" s="336"/>
      <c r="I119" s="336"/>
      <c r="J119" s="336"/>
      <c r="K119" s="335"/>
    </row>
    <row r="120" s="1" customFormat="1" ht="18.75" customHeight="1"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</row>
    <row r="121" s="1" customFormat="1" ht="7.5" customHeight="1">
      <c r="B121" s="338"/>
      <c r="C121" s="339"/>
      <c r="D121" s="339"/>
      <c r="E121" s="339"/>
      <c r="F121" s="339"/>
      <c r="G121" s="339"/>
      <c r="H121" s="339"/>
      <c r="I121" s="339"/>
      <c r="J121" s="339"/>
      <c r="K121" s="340"/>
    </row>
    <row r="122" s="1" customFormat="1" ht="45" customHeight="1">
      <c r="B122" s="341"/>
      <c r="C122" s="291" t="s">
        <v>850</v>
      </c>
      <c r="D122" s="291"/>
      <c r="E122" s="291"/>
      <c r="F122" s="291"/>
      <c r="G122" s="291"/>
      <c r="H122" s="291"/>
      <c r="I122" s="291"/>
      <c r="J122" s="291"/>
      <c r="K122" s="342"/>
    </row>
    <row r="123" s="1" customFormat="1" ht="17.25" customHeight="1">
      <c r="B123" s="343"/>
      <c r="C123" s="315" t="s">
        <v>796</v>
      </c>
      <c r="D123" s="315"/>
      <c r="E123" s="315"/>
      <c r="F123" s="315" t="s">
        <v>797</v>
      </c>
      <c r="G123" s="316"/>
      <c r="H123" s="315" t="s">
        <v>51</v>
      </c>
      <c r="I123" s="315" t="s">
        <v>54</v>
      </c>
      <c r="J123" s="315" t="s">
        <v>798</v>
      </c>
      <c r="K123" s="344"/>
    </row>
    <row r="124" s="1" customFormat="1" ht="17.25" customHeight="1">
      <c r="B124" s="343"/>
      <c r="C124" s="317" t="s">
        <v>799</v>
      </c>
      <c r="D124" s="317"/>
      <c r="E124" s="317"/>
      <c r="F124" s="318" t="s">
        <v>800</v>
      </c>
      <c r="G124" s="319"/>
      <c r="H124" s="317"/>
      <c r="I124" s="317"/>
      <c r="J124" s="317" t="s">
        <v>801</v>
      </c>
      <c r="K124" s="344"/>
    </row>
    <row r="125" s="1" customFormat="1" ht="5.25" customHeight="1">
      <c r="B125" s="345"/>
      <c r="C125" s="320"/>
      <c r="D125" s="320"/>
      <c r="E125" s="320"/>
      <c r="F125" s="320"/>
      <c r="G125" s="346"/>
      <c r="H125" s="320"/>
      <c r="I125" s="320"/>
      <c r="J125" s="320"/>
      <c r="K125" s="347"/>
    </row>
    <row r="126" s="1" customFormat="1" ht="15" customHeight="1">
      <c r="B126" s="345"/>
      <c r="C126" s="300" t="s">
        <v>805</v>
      </c>
      <c r="D126" s="322"/>
      <c r="E126" s="322"/>
      <c r="F126" s="323" t="s">
        <v>802</v>
      </c>
      <c r="G126" s="300"/>
      <c r="H126" s="300" t="s">
        <v>842</v>
      </c>
      <c r="I126" s="300" t="s">
        <v>804</v>
      </c>
      <c r="J126" s="300">
        <v>120</v>
      </c>
      <c r="K126" s="348"/>
    </row>
    <row r="127" s="1" customFormat="1" ht="15" customHeight="1">
      <c r="B127" s="345"/>
      <c r="C127" s="300" t="s">
        <v>851</v>
      </c>
      <c r="D127" s="300"/>
      <c r="E127" s="300"/>
      <c r="F127" s="323" t="s">
        <v>802</v>
      </c>
      <c r="G127" s="300"/>
      <c r="H127" s="300" t="s">
        <v>852</v>
      </c>
      <c r="I127" s="300" t="s">
        <v>804</v>
      </c>
      <c r="J127" s="300" t="s">
        <v>853</v>
      </c>
      <c r="K127" s="348"/>
    </row>
    <row r="128" s="1" customFormat="1" ht="15" customHeight="1">
      <c r="B128" s="345"/>
      <c r="C128" s="300" t="s">
        <v>750</v>
      </c>
      <c r="D128" s="300"/>
      <c r="E128" s="300"/>
      <c r="F128" s="323" t="s">
        <v>802</v>
      </c>
      <c r="G128" s="300"/>
      <c r="H128" s="300" t="s">
        <v>854</v>
      </c>
      <c r="I128" s="300" t="s">
        <v>804</v>
      </c>
      <c r="J128" s="300" t="s">
        <v>853</v>
      </c>
      <c r="K128" s="348"/>
    </row>
    <row r="129" s="1" customFormat="1" ht="15" customHeight="1">
      <c r="B129" s="345"/>
      <c r="C129" s="300" t="s">
        <v>813</v>
      </c>
      <c r="D129" s="300"/>
      <c r="E129" s="300"/>
      <c r="F129" s="323" t="s">
        <v>808</v>
      </c>
      <c r="G129" s="300"/>
      <c r="H129" s="300" t="s">
        <v>814</v>
      </c>
      <c r="I129" s="300" t="s">
        <v>804</v>
      </c>
      <c r="J129" s="300">
        <v>15</v>
      </c>
      <c r="K129" s="348"/>
    </row>
    <row r="130" s="1" customFormat="1" ht="15" customHeight="1">
      <c r="B130" s="345"/>
      <c r="C130" s="326" t="s">
        <v>815</v>
      </c>
      <c r="D130" s="326"/>
      <c r="E130" s="326"/>
      <c r="F130" s="327" t="s">
        <v>808</v>
      </c>
      <c r="G130" s="326"/>
      <c r="H130" s="326" t="s">
        <v>816</v>
      </c>
      <c r="I130" s="326" t="s">
        <v>804</v>
      </c>
      <c r="J130" s="326">
        <v>15</v>
      </c>
      <c r="K130" s="348"/>
    </row>
    <row r="131" s="1" customFormat="1" ht="15" customHeight="1">
      <c r="B131" s="345"/>
      <c r="C131" s="326" t="s">
        <v>817</v>
      </c>
      <c r="D131" s="326"/>
      <c r="E131" s="326"/>
      <c r="F131" s="327" t="s">
        <v>808</v>
      </c>
      <c r="G131" s="326"/>
      <c r="H131" s="326" t="s">
        <v>818</v>
      </c>
      <c r="I131" s="326" t="s">
        <v>804</v>
      </c>
      <c r="J131" s="326">
        <v>20</v>
      </c>
      <c r="K131" s="348"/>
    </row>
    <row r="132" s="1" customFormat="1" ht="15" customHeight="1">
      <c r="B132" s="345"/>
      <c r="C132" s="326" t="s">
        <v>819</v>
      </c>
      <c r="D132" s="326"/>
      <c r="E132" s="326"/>
      <c r="F132" s="327" t="s">
        <v>808</v>
      </c>
      <c r="G132" s="326"/>
      <c r="H132" s="326" t="s">
        <v>820</v>
      </c>
      <c r="I132" s="326" t="s">
        <v>804</v>
      </c>
      <c r="J132" s="326">
        <v>20</v>
      </c>
      <c r="K132" s="348"/>
    </row>
    <row r="133" s="1" customFormat="1" ht="15" customHeight="1">
      <c r="B133" s="345"/>
      <c r="C133" s="300" t="s">
        <v>807</v>
      </c>
      <c r="D133" s="300"/>
      <c r="E133" s="300"/>
      <c r="F133" s="323" t="s">
        <v>808</v>
      </c>
      <c r="G133" s="300"/>
      <c r="H133" s="300" t="s">
        <v>842</v>
      </c>
      <c r="I133" s="300" t="s">
        <v>804</v>
      </c>
      <c r="J133" s="300">
        <v>50</v>
      </c>
      <c r="K133" s="348"/>
    </row>
    <row r="134" s="1" customFormat="1" ht="15" customHeight="1">
      <c r="B134" s="345"/>
      <c r="C134" s="300" t="s">
        <v>821</v>
      </c>
      <c r="D134" s="300"/>
      <c r="E134" s="300"/>
      <c r="F134" s="323" t="s">
        <v>808</v>
      </c>
      <c r="G134" s="300"/>
      <c r="H134" s="300" t="s">
        <v>842</v>
      </c>
      <c r="I134" s="300" t="s">
        <v>804</v>
      </c>
      <c r="J134" s="300">
        <v>50</v>
      </c>
      <c r="K134" s="348"/>
    </row>
    <row r="135" s="1" customFormat="1" ht="15" customHeight="1">
      <c r="B135" s="345"/>
      <c r="C135" s="300" t="s">
        <v>827</v>
      </c>
      <c r="D135" s="300"/>
      <c r="E135" s="300"/>
      <c r="F135" s="323" t="s">
        <v>808</v>
      </c>
      <c r="G135" s="300"/>
      <c r="H135" s="300" t="s">
        <v>842</v>
      </c>
      <c r="I135" s="300" t="s">
        <v>804</v>
      </c>
      <c r="J135" s="300">
        <v>50</v>
      </c>
      <c r="K135" s="348"/>
    </row>
    <row r="136" s="1" customFormat="1" ht="15" customHeight="1">
      <c r="B136" s="345"/>
      <c r="C136" s="300" t="s">
        <v>829</v>
      </c>
      <c r="D136" s="300"/>
      <c r="E136" s="300"/>
      <c r="F136" s="323" t="s">
        <v>808</v>
      </c>
      <c r="G136" s="300"/>
      <c r="H136" s="300" t="s">
        <v>842</v>
      </c>
      <c r="I136" s="300" t="s">
        <v>804</v>
      </c>
      <c r="J136" s="300">
        <v>50</v>
      </c>
      <c r="K136" s="348"/>
    </row>
    <row r="137" s="1" customFormat="1" ht="15" customHeight="1">
      <c r="B137" s="345"/>
      <c r="C137" s="300" t="s">
        <v>830</v>
      </c>
      <c r="D137" s="300"/>
      <c r="E137" s="300"/>
      <c r="F137" s="323" t="s">
        <v>808</v>
      </c>
      <c r="G137" s="300"/>
      <c r="H137" s="300" t="s">
        <v>855</v>
      </c>
      <c r="I137" s="300" t="s">
        <v>804</v>
      </c>
      <c r="J137" s="300">
        <v>255</v>
      </c>
      <c r="K137" s="348"/>
    </row>
    <row r="138" s="1" customFormat="1" ht="15" customHeight="1">
      <c r="B138" s="345"/>
      <c r="C138" s="300" t="s">
        <v>832</v>
      </c>
      <c r="D138" s="300"/>
      <c r="E138" s="300"/>
      <c r="F138" s="323" t="s">
        <v>802</v>
      </c>
      <c r="G138" s="300"/>
      <c r="H138" s="300" t="s">
        <v>856</v>
      </c>
      <c r="I138" s="300" t="s">
        <v>834</v>
      </c>
      <c r="J138" s="300"/>
      <c r="K138" s="348"/>
    </row>
    <row r="139" s="1" customFormat="1" ht="15" customHeight="1">
      <c r="B139" s="345"/>
      <c r="C139" s="300" t="s">
        <v>835</v>
      </c>
      <c r="D139" s="300"/>
      <c r="E139" s="300"/>
      <c r="F139" s="323" t="s">
        <v>802</v>
      </c>
      <c r="G139" s="300"/>
      <c r="H139" s="300" t="s">
        <v>857</v>
      </c>
      <c r="I139" s="300" t="s">
        <v>837</v>
      </c>
      <c r="J139" s="300"/>
      <c r="K139" s="348"/>
    </row>
    <row r="140" s="1" customFormat="1" ht="15" customHeight="1">
      <c r="B140" s="345"/>
      <c r="C140" s="300" t="s">
        <v>838</v>
      </c>
      <c r="D140" s="300"/>
      <c r="E140" s="300"/>
      <c r="F140" s="323" t="s">
        <v>802</v>
      </c>
      <c r="G140" s="300"/>
      <c r="H140" s="300" t="s">
        <v>838</v>
      </c>
      <c r="I140" s="300" t="s">
        <v>837</v>
      </c>
      <c r="J140" s="300"/>
      <c r="K140" s="348"/>
    </row>
    <row r="141" s="1" customFormat="1" ht="15" customHeight="1">
      <c r="B141" s="345"/>
      <c r="C141" s="300" t="s">
        <v>35</v>
      </c>
      <c r="D141" s="300"/>
      <c r="E141" s="300"/>
      <c r="F141" s="323" t="s">
        <v>802</v>
      </c>
      <c r="G141" s="300"/>
      <c r="H141" s="300" t="s">
        <v>858</v>
      </c>
      <c r="I141" s="300" t="s">
        <v>837</v>
      </c>
      <c r="J141" s="300"/>
      <c r="K141" s="348"/>
    </row>
    <row r="142" s="1" customFormat="1" ht="15" customHeight="1">
      <c r="B142" s="345"/>
      <c r="C142" s="300" t="s">
        <v>859</v>
      </c>
      <c r="D142" s="300"/>
      <c r="E142" s="300"/>
      <c r="F142" s="323" t="s">
        <v>802</v>
      </c>
      <c r="G142" s="300"/>
      <c r="H142" s="300" t="s">
        <v>860</v>
      </c>
      <c r="I142" s="300" t="s">
        <v>837</v>
      </c>
      <c r="J142" s="300"/>
      <c r="K142" s="348"/>
    </row>
    <row r="143" s="1" customFormat="1" ht="15" customHeight="1">
      <c r="B143" s="349"/>
      <c r="C143" s="350"/>
      <c r="D143" s="350"/>
      <c r="E143" s="350"/>
      <c r="F143" s="350"/>
      <c r="G143" s="350"/>
      <c r="H143" s="350"/>
      <c r="I143" s="350"/>
      <c r="J143" s="350"/>
      <c r="K143" s="351"/>
    </row>
    <row r="144" s="1" customFormat="1" ht="18.75" customHeight="1">
      <c r="B144" s="336"/>
      <c r="C144" s="336"/>
      <c r="D144" s="336"/>
      <c r="E144" s="336"/>
      <c r="F144" s="337"/>
      <c r="G144" s="336"/>
      <c r="H144" s="336"/>
      <c r="I144" s="336"/>
      <c r="J144" s="336"/>
      <c r="K144" s="336"/>
    </row>
    <row r="145" s="1" customFormat="1" ht="18.75" customHeight="1"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</row>
    <row r="146" s="1" customFormat="1" ht="7.5" customHeight="1">
      <c r="B146" s="309"/>
      <c r="C146" s="310"/>
      <c r="D146" s="310"/>
      <c r="E146" s="310"/>
      <c r="F146" s="310"/>
      <c r="G146" s="310"/>
      <c r="H146" s="310"/>
      <c r="I146" s="310"/>
      <c r="J146" s="310"/>
      <c r="K146" s="311"/>
    </row>
    <row r="147" s="1" customFormat="1" ht="45" customHeight="1">
      <c r="B147" s="312"/>
      <c r="C147" s="313" t="s">
        <v>861</v>
      </c>
      <c r="D147" s="313"/>
      <c r="E147" s="313"/>
      <c r="F147" s="313"/>
      <c r="G147" s="313"/>
      <c r="H147" s="313"/>
      <c r="I147" s="313"/>
      <c r="J147" s="313"/>
      <c r="K147" s="314"/>
    </row>
    <row r="148" s="1" customFormat="1" ht="17.25" customHeight="1">
      <c r="B148" s="312"/>
      <c r="C148" s="315" t="s">
        <v>796</v>
      </c>
      <c r="D148" s="315"/>
      <c r="E148" s="315"/>
      <c r="F148" s="315" t="s">
        <v>797</v>
      </c>
      <c r="G148" s="316"/>
      <c r="H148" s="315" t="s">
        <v>51</v>
      </c>
      <c r="I148" s="315" t="s">
        <v>54</v>
      </c>
      <c r="J148" s="315" t="s">
        <v>798</v>
      </c>
      <c r="K148" s="314"/>
    </row>
    <row r="149" s="1" customFormat="1" ht="17.25" customHeight="1">
      <c r="B149" s="312"/>
      <c r="C149" s="317" t="s">
        <v>799</v>
      </c>
      <c r="D149" s="317"/>
      <c r="E149" s="317"/>
      <c r="F149" s="318" t="s">
        <v>800</v>
      </c>
      <c r="G149" s="319"/>
      <c r="H149" s="317"/>
      <c r="I149" s="317"/>
      <c r="J149" s="317" t="s">
        <v>801</v>
      </c>
      <c r="K149" s="314"/>
    </row>
    <row r="150" s="1" customFormat="1" ht="5.25" customHeight="1">
      <c r="B150" s="325"/>
      <c r="C150" s="320"/>
      <c r="D150" s="320"/>
      <c r="E150" s="320"/>
      <c r="F150" s="320"/>
      <c r="G150" s="321"/>
      <c r="H150" s="320"/>
      <c r="I150" s="320"/>
      <c r="J150" s="320"/>
      <c r="K150" s="348"/>
    </row>
    <row r="151" s="1" customFormat="1" ht="15" customHeight="1">
      <c r="B151" s="325"/>
      <c r="C151" s="352" t="s">
        <v>805</v>
      </c>
      <c r="D151" s="300"/>
      <c r="E151" s="300"/>
      <c r="F151" s="353" t="s">
        <v>802</v>
      </c>
      <c r="G151" s="300"/>
      <c r="H151" s="352" t="s">
        <v>842</v>
      </c>
      <c r="I151" s="352" t="s">
        <v>804</v>
      </c>
      <c r="J151" s="352">
        <v>120</v>
      </c>
      <c r="K151" s="348"/>
    </row>
    <row r="152" s="1" customFormat="1" ht="15" customHeight="1">
      <c r="B152" s="325"/>
      <c r="C152" s="352" t="s">
        <v>851</v>
      </c>
      <c r="D152" s="300"/>
      <c r="E152" s="300"/>
      <c r="F152" s="353" t="s">
        <v>802</v>
      </c>
      <c r="G152" s="300"/>
      <c r="H152" s="352" t="s">
        <v>862</v>
      </c>
      <c r="I152" s="352" t="s">
        <v>804</v>
      </c>
      <c r="J152" s="352" t="s">
        <v>853</v>
      </c>
      <c r="K152" s="348"/>
    </row>
    <row r="153" s="1" customFormat="1" ht="15" customHeight="1">
      <c r="B153" s="325"/>
      <c r="C153" s="352" t="s">
        <v>750</v>
      </c>
      <c r="D153" s="300"/>
      <c r="E153" s="300"/>
      <c r="F153" s="353" t="s">
        <v>802</v>
      </c>
      <c r="G153" s="300"/>
      <c r="H153" s="352" t="s">
        <v>863</v>
      </c>
      <c r="I153" s="352" t="s">
        <v>804</v>
      </c>
      <c r="J153" s="352" t="s">
        <v>853</v>
      </c>
      <c r="K153" s="348"/>
    </row>
    <row r="154" s="1" customFormat="1" ht="15" customHeight="1">
      <c r="B154" s="325"/>
      <c r="C154" s="352" t="s">
        <v>807</v>
      </c>
      <c r="D154" s="300"/>
      <c r="E154" s="300"/>
      <c r="F154" s="353" t="s">
        <v>808</v>
      </c>
      <c r="G154" s="300"/>
      <c r="H154" s="352" t="s">
        <v>842</v>
      </c>
      <c r="I154" s="352" t="s">
        <v>804</v>
      </c>
      <c r="J154" s="352">
        <v>50</v>
      </c>
      <c r="K154" s="348"/>
    </row>
    <row r="155" s="1" customFormat="1" ht="15" customHeight="1">
      <c r="B155" s="325"/>
      <c r="C155" s="352" t="s">
        <v>810</v>
      </c>
      <c r="D155" s="300"/>
      <c r="E155" s="300"/>
      <c r="F155" s="353" t="s">
        <v>802</v>
      </c>
      <c r="G155" s="300"/>
      <c r="H155" s="352" t="s">
        <v>842</v>
      </c>
      <c r="I155" s="352" t="s">
        <v>812</v>
      </c>
      <c r="J155" s="352"/>
      <c r="K155" s="348"/>
    </row>
    <row r="156" s="1" customFormat="1" ht="15" customHeight="1">
      <c r="B156" s="325"/>
      <c r="C156" s="352" t="s">
        <v>821</v>
      </c>
      <c r="D156" s="300"/>
      <c r="E156" s="300"/>
      <c r="F156" s="353" t="s">
        <v>808</v>
      </c>
      <c r="G156" s="300"/>
      <c r="H156" s="352" t="s">
        <v>842</v>
      </c>
      <c r="I156" s="352" t="s">
        <v>804</v>
      </c>
      <c r="J156" s="352">
        <v>50</v>
      </c>
      <c r="K156" s="348"/>
    </row>
    <row r="157" s="1" customFormat="1" ht="15" customHeight="1">
      <c r="B157" s="325"/>
      <c r="C157" s="352" t="s">
        <v>829</v>
      </c>
      <c r="D157" s="300"/>
      <c r="E157" s="300"/>
      <c r="F157" s="353" t="s">
        <v>808</v>
      </c>
      <c r="G157" s="300"/>
      <c r="H157" s="352" t="s">
        <v>842</v>
      </c>
      <c r="I157" s="352" t="s">
        <v>804</v>
      </c>
      <c r="J157" s="352">
        <v>50</v>
      </c>
      <c r="K157" s="348"/>
    </row>
    <row r="158" s="1" customFormat="1" ht="15" customHeight="1">
      <c r="B158" s="325"/>
      <c r="C158" s="352" t="s">
        <v>827</v>
      </c>
      <c r="D158" s="300"/>
      <c r="E158" s="300"/>
      <c r="F158" s="353" t="s">
        <v>808</v>
      </c>
      <c r="G158" s="300"/>
      <c r="H158" s="352" t="s">
        <v>842</v>
      </c>
      <c r="I158" s="352" t="s">
        <v>804</v>
      </c>
      <c r="J158" s="352">
        <v>50</v>
      </c>
      <c r="K158" s="348"/>
    </row>
    <row r="159" s="1" customFormat="1" ht="15" customHeight="1">
      <c r="B159" s="325"/>
      <c r="C159" s="352" t="s">
        <v>92</v>
      </c>
      <c r="D159" s="300"/>
      <c r="E159" s="300"/>
      <c r="F159" s="353" t="s">
        <v>802</v>
      </c>
      <c r="G159" s="300"/>
      <c r="H159" s="352" t="s">
        <v>864</v>
      </c>
      <c r="I159" s="352" t="s">
        <v>804</v>
      </c>
      <c r="J159" s="352" t="s">
        <v>865</v>
      </c>
      <c r="K159" s="348"/>
    </row>
    <row r="160" s="1" customFormat="1" ht="15" customHeight="1">
      <c r="B160" s="325"/>
      <c r="C160" s="352" t="s">
        <v>866</v>
      </c>
      <c r="D160" s="300"/>
      <c r="E160" s="300"/>
      <c r="F160" s="353" t="s">
        <v>802</v>
      </c>
      <c r="G160" s="300"/>
      <c r="H160" s="352" t="s">
        <v>867</v>
      </c>
      <c r="I160" s="352" t="s">
        <v>837</v>
      </c>
      <c r="J160" s="352"/>
      <c r="K160" s="348"/>
    </row>
    <row r="161" s="1" customFormat="1" ht="15" customHeight="1">
      <c r="B161" s="354"/>
      <c r="C161" s="334"/>
      <c r="D161" s="334"/>
      <c r="E161" s="334"/>
      <c r="F161" s="334"/>
      <c r="G161" s="334"/>
      <c r="H161" s="334"/>
      <c r="I161" s="334"/>
      <c r="J161" s="334"/>
      <c r="K161" s="355"/>
    </row>
    <row r="162" s="1" customFormat="1" ht="18.75" customHeight="1">
      <c r="B162" s="336"/>
      <c r="C162" s="346"/>
      <c r="D162" s="346"/>
      <c r="E162" s="346"/>
      <c r="F162" s="356"/>
      <c r="G162" s="346"/>
      <c r="H162" s="346"/>
      <c r="I162" s="346"/>
      <c r="J162" s="346"/>
      <c r="K162" s="336"/>
    </row>
    <row r="163" s="1" customFormat="1" ht="18.75" customHeight="1"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</row>
    <row r="164" s="1" customFormat="1" ht="7.5" customHeight="1">
      <c r="B164" s="287"/>
      <c r="C164" s="288"/>
      <c r="D164" s="288"/>
      <c r="E164" s="288"/>
      <c r="F164" s="288"/>
      <c r="G164" s="288"/>
      <c r="H164" s="288"/>
      <c r="I164" s="288"/>
      <c r="J164" s="288"/>
      <c r="K164" s="289"/>
    </row>
    <row r="165" s="1" customFormat="1" ht="45" customHeight="1">
      <c r="B165" s="290"/>
      <c r="C165" s="291" t="s">
        <v>868</v>
      </c>
      <c r="D165" s="291"/>
      <c r="E165" s="291"/>
      <c r="F165" s="291"/>
      <c r="G165" s="291"/>
      <c r="H165" s="291"/>
      <c r="I165" s="291"/>
      <c r="J165" s="291"/>
      <c r="K165" s="292"/>
    </row>
    <row r="166" s="1" customFormat="1" ht="17.25" customHeight="1">
      <c r="B166" s="290"/>
      <c r="C166" s="315" t="s">
        <v>796</v>
      </c>
      <c r="D166" s="315"/>
      <c r="E166" s="315"/>
      <c r="F166" s="315" t="s">
        <v>797</v>
      </c>
      <c r="G166" s="357"/>
      <c r="H166" s="358" t="s">
        <v>51</v>
      </c>
      <c r="I166" s="358" t="s">
        <v>54</v>
      </c>
      <c r="J166" s="315" t="s">
        <v>798</v>
      </c>
      <c r="K166" s="292"/>
    </row>
    <row r="167" s="1" customFormat="1" ht="17.25" customHeight="1">
      <c r="B167" s="293"/>
      <c r="C167" s="317" t="s">
        <v>799</v>
      </c>
      <c r="D167" s="317"/>
      <c r="E167" s="317"/>
      <c r="F167" s="318" t="s">
        <v>800</v>
      </c>
      <c r="G167" s="359"/>
      <c r="H167" s="360"/>
      <c r="I167" s="360"/>
      <c r="J167" s="317" t="s">
        <v>801</v>
      </c>
      <c r="K167" s="295"/>
    </row>
    <row r="168" s="1" customFormat="1" ht="5.25" customHeight="1">
      <c r="B168" s="325"/>
      <c r="C168" s="320"/>
      <c r="D168" s="320"/>
      <c r="E168" s="320"/>
      <c r="F168" s="320"/>
      <c r="G168" s="321"/>
      <c r="H168" s="320"/>
      <c r="I168" s="320"/>
      <c r="J168" s="320"/>
      <c r="K168" s="348"/>
    </row>
    <row r="169" s="1" customFormat="1" ht="15" customHeight="1">
      <c r="B169" s="325"/>
      <c r="C169" s="300" t="s">
        <v>805</v>
      </c>
      <c r="D169" s="300"/>
      <c r="E169" s="300"/>
      <c r="F169" s="323" t="s">
        <v>802</v>
      </c>
      <c r="G169" s="300"/>
      <c r="H169" s="300" t="s">
        <v>842</v>
      </c>
      <c r="I169" s="300" t="s">
        <v>804</v>
      </c>
      <c r="J169" s="300">
        <v>120</v>
      </c>
      <c r="K169" s="348"/>
    </row>
    <row r="170" s="1" customFormat="1" ht="15" customHeight="1">
      <c r="B170" s="325"/>
      <c r="C170" s="300" t="s">
        <v>851</v>
      </c>
      <c r="D170" s="300"/>
      <c r="E170" s="300"/>
      <c r="F170" s="323" t="s">
        <v>802</v>
      </c>
      <c r="G170" s="300"/>
      <c r="H170" s="300" t="s">
        <v>852</v>
      </c>
      <c r="I170" s="300" t="s">
        <v>804</v>
      </c>
      <c r="J170" s="300" t="s">
        <v>853</v>
      </c>
      <c r="K170" s="348"/>
    </row>
    <row r="171" s="1" customFormat="1" ht="15" customHeight="1">
      <c r="B171" s="325"/>
      <c r="C171" s="300" t="s">
        <v>750</v>
      </c>
      <c r="D171" s="300"/>
      <c r="E171" s="300"/>
      <c r="F171" s="323" t="s">
        <v>802</v>
      </c>
      <c r="G171" s="300"/>
      <c r="H171" s="300" t="s">
        <v>869</v>
      </c>
      <c r="I171" s="300" t="s">
        <v>804</v>
      </c>
      <c r="J171" s="300" t="s">
        <v>853</v>
      </c>
      <c r="K171" s="348"/>
    </row>
    <row r="172" s="1" customFormat="1" ht="15" customHeight="1">
      <c r="B172" s="325"/>
      <c r="C172" s="300" t="s">
        <v>807</v>
      </c>
      <c r="D172" s="300"/>
      <c r="E172" s="300"/>
      <c r="F172" s="323" t="s">
        <v>808</v>
      </c>
      <c r="G172" s="300"/>
      <c r="H172" s="300" t="s">
        <v>869</v>
      </c>
      <c r="I172" s="300" t="s">
        <v>804</v>
      </c>
      <c r="J172" s="300">
        <v>50</v>
      </c>
      <c r="K172" s="348"/>
    </row>
    <row r="173" s="1" customFormat="1" ht="15" customHeight="1">
      <c r="B173" s="325"/>
      <c r="C173" s="300" t="s">
        <v>810</v>
      </c>
      <c r="D173" s="300"/>
      <c r="E173" s="300"/>
      <c r="F173" s="323" t="s">
        <v>802</v>
      </c>
      <c r="G173" s="300"/>
      <c r="H173" s="300" t="s">
        <v>869</v>
      </c>
      <c r="I173" s="300" t="s">
        <v>812</v>
      </c>
      <c r="J173" s="300"/>
      <c r="K173" s="348"/>
    </row>
    <row r="174" s="1" customFormat="1" ht="15" customHeight="1">
      <c r="B174" s="325"/>
      <c r="C174" s="300" t="s">
        <v>821</v>
      </c>
      <c r="D174" s="300"/>
      <c r="E174" s="300"/>
      <c r="F174" s="323" t="s">
        <v>808</v>
      </c>
      <c r="G174" s="300"/>
      <c r="H174" s="300" t="s">
        <v>869</v>
      </c>
      <c r="I174" s="300" t="s">
        <v>804</v>
      </c>
      <c r="J174" s="300">
        <v>50</v>
      </c>
      <c r="K174" s="348"/>
    </row>
    <row r="175" s="1" customFormat="1" ht="15" customHeight="1">
      <c r="B175" s="325"/>
      <c r="C175" s="300" t="s">
        <v>829</v>
      </c>
      <c r="D175" s="300"/>
      <c r="E175" s="300"/>
      <c r="F175" s="323" t="s">
        <v>808</v>
      </c>
      <c r="G175" s="300"/>
      <c r="H175" s="300" t="s">
        <v>869</v>
      </c>
      <c r="I175" s="300" t="s">
        <v>804</v>
      </c>
      <c r="J175" s="300">
        <v>50</v>
      </c>
      <c r="K175" s="348"/>
    </row>
    <row r="176" s="1" customFormat="1" ht="15" customHeight="1">
      <c r="B176" s="325"/>
      <c r="C176" s="300" t="s">
        <v>827</v>
      </c>
      <c r="D176" s="300"/>
      <c r="E176" s="300"/>
      <c r="F176" s="323" t="s">
        <v>808</v>
      </c>
      <c r="G176" s="300"/>
      <c r="H176" s="300" t="s">
        <v>869</v>
      </c>
      <c r="I176" s="300" t="s">
        <v>804</v>
      </c>
      <c r="J176" s="300">
        <v>50</v>
      </c>
      <c r="K176" s="348"/>
    </row>
    <row r="177" s="1" customFormat="1" ht="15" customHeight="1">
      <c r="B177" s="325"/>
      <c r="C177" s="300" t="s">
        <v>108</v>
      </c>
      <c r="D177" s="300"/>
      <c r="E177" s="300"/>
      <c r="F177" s="323" t="s">
        <v>802</v>
      </c>
      <c r="G177" s="300"/>
      <c r="H177" s="300" t="s">
        <v>870</v>
      </c>
      <c r="I177" s="300" t="s">
        <v>871</v>
      </c>
      <c r="J177" s="300"/>
      <c r="K177" s="348"/>
    </row>
    <row r="178" s="1" customFormat="1" ht="15" customHeight="1">
      <c r="B178" s="325"/>
      <c r="C178" s="300" t="s">
        <v>54</v>
      </c>
      <c r="D178" s="300"/>
      <c r="E178" s="300"/>
      <c r="F178" s="323" t="s">
        <v>802</v>
      </c>
      <c r="G178" s="300"/>
      <c r="H178" s="300" t="s">
        <v>872</v>
      </c>
      <c r="I178" s="300" t="s">
        <v>873</v>
      </c>
      <c r="J178" s="300">
        <v>1</v>
      </c>
      <c r="K178" s="348"/>
    </row>
    <row r="179" s="1" customFormat="1" ht="15" customHeight="1">
      <c r="B179" s="325"/>
      <c r="C179" s="300" t="s">
        <v>50</v>
      </c>
      <c r="D179" s="300"/>
      <c r="E179" s="300"/>
      <c r="F179" s="323" t="s">
        <v>802</v>
      </c>
      <c r="G179" s="300"/>
      <c r="H179" s="300" t="s">
        <v>874</v>
      </c>
      <c r="I179" s="300" t="s">
        <v>804</v>
      </c>
      <c r="J179" s="300">
        <v>20</v>
      </c>
      <c r="K179" s="348"/>
    </row>
    <row r="180" s="1" customFormat="1" ht="15" customHeight="1">
      <c r="B180" s="325"/>
      <c r="C180" s="300" t="s">
        <v>51</v>
      </c>
      <c r="D180" s="300"/>
      <c r="E180" s="300"/>
      <c r="F180" s="323" t="s">
        <v>802</v>
      </c>
      <c r="G180" s="300"/>
      <c r="H180" s="300" t="s">
        <v>875</v>
      </c>
      <c r="I180" s="300" t="s">
        <v>804</v>
      </c>
      <c r="J180" s="300">
        <v>255</v>
      </c>
      <c r="K180" s="348"/>
    </row>
    <row r="181" s="1" customFormat="1" ht="15" customHeight="1">
      <c r="B181" s="325"/>
      <c r="C181" s="300" t="s">
        <v>109</v>
      </c>
      <c r="D181" s="300"/>
      <c r="E181" s="300"/>
      <c r="F181" s="323" t="s">
        <v>802</v>
      </c>
      <c r="G181" s="300"/>
      <c r="H181" s="300" t="s">
        <v>766</v>
      </c>
      <c r="I181" s="300" t="s">
        <v>804</v>
      </c>
      <c r="J181" s="300">
        <v>10</v>
      </c>
      <c r="K181" s="348"/>
    </row>
    <row r="182" s="1" customFormat="1" ht="15" customHeight="1">
      <c r="B182" s="325"/>
      <c r="C182" s="300" t="s">
        <v>110</v>
      </c>
      <c r="D182" s="300"/>
      <c r="E182" s="300"/>
      <c r="F182" s="323" t="s">
        <v>802</v>
      </c>
      <c r="G182" s="300"/>
      <c r="H182" s="300" t="s">
        <v>876</v>
      </c>
      <c r="I182" s="300" t="s">
        <v>837</v>
      </c>
      <c r="J182" s="300"/>
      <c r="K182" s="348"/>
    </row>
    <row r="183" s="1" customFormat="1" ht="15" customHeight="1">
      <c r="B183" s="325"/>
      <c r="C183" s="300" t="s">
        <v>877</v>
      </c>
      <c r="D183" s="300"/>
      <c r="E183" s="300"/>
      <c r="F183" s="323" t="s">
        <v>802</v>
      </c>
      <c r="G183" s="300"/>
      <c r="H183" s="300" t="s">
        <v>878</v>
      </c>
      <c r="I183" s="300" t="s">
        <v>837</v>
      </c>
      <c r="J183" s="300"/>
      <c r="K183" s="348"/>
    </row>
    <row r="184" s="1" customFormat="1" ht="15" customHeight="1">
      <c r="B184" s="325"/>
      <c r="C184" s="300" t="s">
        <v>866</v>
      </c>
      <c r="D184" s="300"/>
      <c r="E184" s="300"/>
      <c r="F184" s="323" t="s">
        <v>802</v>
      </c>
      <c r="G184" s="300"/>
      <c r="H184" s="300" t="s">
        <v>879</v>
      </c>
      <c r="I184" s="300" t="s">
        <v>837</v>
      </c>
      <c r="J184" s="300"/>
      <c r="K184" s="348"/>
    </row>
    <row r="185" s="1" customFormat="1" ht="15" customHeight="1">
      <c r="B185" s="325"/>
      <c r="C185" s="300" t="s">
        <v>112</v>
      </c>
      <c r="D185" s="300"/>
      <c r="E185" s="300"/>
      <c r="F185" s="323" t="s">
        <v>808</v>
      </c>
      <c r="G185" s="300"/>
      <c r="H185" s="300" t="s">
        <v>880</v>
      </c>
      <c r="I185" s="300" t="s">
        <v>804</v>
      </c>
      <c r="J185" s="300">
        <v>50</v>
      </c>
      <c r="K185" s="348"/>
    </row>
    <row r="186" s="1" customFormat="1" ht="15" customHeight="1">
      <c r="B186" s="325"/>
      <c r="C186" s="300" t="s">
        <v>881</v>
      </c>
      <c r="D186" s="300"/>
      <c r="E186" s="300"/>
      <c r="F186" s="323" t="s">
        <v>808</v>
      </c>
      <c r="G186" s="300"/>
      <c r="H186" s="300" t="s">
        <v>882</v>
      </c>
      <c r="I186" s="300" t="s">
        <v>883</v>
      </c>
      <c r="J186" s="300"/>
      <c r="K186" s="348"/>
    </row>
    <row r="187" s="1" customFormat="1" ht="15" customHeight="1">
      <c r="B187" s="325"/>
      <c r="C187" s="300" t="s">
        <v>884</v>
      </c>
      <c r="D187" s="300"/>
      <c r="E187" s="300"/>
      <c r="F187" s="323" t="s">
        <v>808</v>
      </c>
      <c r="G187" s="300"/>
      <c r="H187" s="300" t="s">
        <v>885</v>
      </c>
      <c r="I187" s="300" t="s">
        <v>883</v>
      </c>
      <c r="J187" s="300"/>
      <c r="K187" s="348"/>
    </row>
    <row r="188" s="1" customFormat="1" ht="15" customHeight="1">
      <c r="B188" s="325"/>
      <c r="C188" s="300" t="s">
        <v>886</v>
      </c>
      <c r="D188" s="300"/>
      <c r="E188" s="300"/>
      <c r="F188" s="323" t="s">
        <v>808</v>
      </c>
      <c r="G188" s="300"/>
      <c r="H188" s="300" t="s">
        <v>887</v>
      </c>
      <c r="I188" s="300" t="s">
        <v>883</v>
      </c>
      <c r="J188" s="300"/>
      <c r="K188" s="348"/>
    </row>
    <row r="189" s="1" customFormat="1" ht="15" customHeight="1">
      <c r="B189" s="325"/>
      <c r="C189" s="361" t="s">
        <v>888</v>
      </c>
      <c r="D189" s="300"/>
      <c r="E189" s="300"/>
      <c r="F189" s="323" t="s">
        <v>808</v>
      </c>
      <c r="G189" s="300"/>
      <c r="H189" s="300" t="s">
        <v>889</v>
      </c>
      <c r="I189" s="300" t="s">
        <v>890</v>
      </c>
      <c r="J189" s="362" t="s">
        <v>891</v>
      </c>
      <c r="K189" s="348"/>
    </row>
    <row r="190" s="1" customFormat="1" ht="15" customHeight="1">
      <c r="B190" s="325"/>
      <c r="C190" s="361" t="s">
        <v>39</v>
      </c>
      <c r="D190" s="300"/>
      <c r="E190" s="300"/>
      <c r="F190" s="323" t="s">
        <v>802</v>
      </c>
      <c r="G190" s="300"/>
      <c r="H190" s="297" t="s">
        <v>892</v>
      </c>
      <c r="I190" s="300" t="s">
        <v>893</v>
      </c>
      <c r="J190" s="300"/>
      <c r="K190" s="348"/>
    </row>
    <row r="191" s="1" customFormat="1" ht="15" customHeight="1">
      <c r="B191" s="325"/>
      <c r="C191" s="361" t="s">
        <v>894</v>
      </c>
      <c r="D191" s="300"/>
      <c r="E191" s="300"/>
      <c r="F191" s="323" t="s">
        <v>802</v>
      </c>
      <c r="G191" s="300"/>
      <c r="H191" s="300" t="s">
        <v>895</v>
      </c>
      <c r="I191" s="300" t="s">
        <v>837</v>
      </c>
      <c r="J191" s="300"/>
      <c r="K191" s="348"/>
    </row>
    <row r="192" s="1" customFormat="1" ht="15" customHeight="1">
      <c r="B192" s="325"/>
      <c r="C192" s="361" t="s">
        <v>896</v>
      </c>
      <c r="D192" s="300"/>
      <c r="E192" s="300"/>
      <c r="F192" s="323" t="s">
        <v>802</v>
      </c>
      <c r="G192" s="300"/>
      <c r="H192" s="300" t="s">
        <v>897</v>
      </c>
      <c r="I192" s="300" t="s">
        <v>837</v>
      </c>
      <c r="J192" s="300"/>
      <c r="K192" s="348"/>
    </row>
    <row r="193" s="1" customFormat="1" ht="15" customHeight="1">
      <c r="B193" s="325"/>
      <c r="C193" s="361" t="s">
        <v>898</v>
      </c>
      <c r="D193" s="300"/>
      <c r="E193" s="300"/>
      <c r="F193" s="323" t="s">
        <v>808</v>
      </c>
      <c r="G193" s="300"/>
      <c r="H193" s="300" t="s">
        <v>899</v>
      </c>
      <c r="I193" s="300" t="s">
        <v>837</v>
      </c>
      <c r="J193" s="300"/>
      <c r="K193" s="348"/>
    </row>
    <row r="194" s="1" customFormat="1" ht="15" customHeight="1">
      <c r="B194" s="354"/>
      <c r="C194" s="363"/>
      <c r="D194" s="334"/>
      <c r="E194" s="334"/>
      <c r="F194" s="334"/>
      <c r="G194" s="334"/>
      <c r="H194" s="334"/>
      <c r="I194" s="334"/>
      <c r="J194" s="334"/>
      <c r="K194" s="355"/>
    </row>
    <row r="195" s="1" customFormat="1" ht="18.75" customHeight="1">
      <c r="B195" s="336"/>
      <c r="C195" s="346"/>
      <c r="D195" s="346"/>
      <c r="E195" s="346"/>
      <c r="F195" s="356"/>
      <c r="G195" s="346"/>
      <c r="H195" s="346"/>
      <c r="I195" s="346"/>
      <c r="J195" s="346"/>
      <c r="K195" s="336"/>
    </row>
    <row r="196" s="1" customFormat="1" ht="18.75" customHeight="1">
      <c r="B196" s="336"/>
      <c r="C196" s="346"/>
      <c r="D196" s="346"/>
      <c r="E196" s="346"/>
      <c r="F196" s="356"/>
      <c r="G196" s="346"/>
      <c r="H196" s="346"/>
      <c r="I196" s="346"/>
      <c r="J196" s="346"/>
      <c r="K196" s="336"/>
    </row>
    <row r="197" s="1" customFormat="1" ht="18.75" customHeight="1"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</row>
    <row r="198" s="1" customFormat="1" ht="13.5">
      <c r="B198" s="287"/>
      <c r="C198" s="288"/>
      <c r="D198" s="288"/>
      <c r="E198" s="288"/>
      <c r="F198" s="288"/>
      <c r="G198" s="288"/>
      <c r="H198" s="288"/>
      <c r="I198" s="288"/>
      <c r="J198" s="288"/>
      <c r="K198" s="289"/>
    </row>
    <row r="199" s="1" customFormat="1" ht="21">
      <c r="B199" s="290"/>
      <c r="C199" s="291" t="s">
        <v>900</v>
      </c>
      <c r="D199" s="291"/>
      <c r="E199" s="291"/>
      <c r="F199" s="291"/>
      <c r="G199" s="291"/>
      <c r="H199" s="291"/>
      <c r="I199" s="291"/>
      <c r="J199" s="291"/>
      <c r="K199" s="292"/>
    </row>
    <row r="200" s="1" customFormat="1" ht="25.5" customHeight="1">
      <c r="B200" s="290"/>
      <c r="C200" s="364" t="s">
        <v>901</v>
      </c>
      <c r="D200" s="364"/>
      <c r="E200" s="364"/>
      <c r="F200" s="364" t="s">
        <v>902</v>
      </c>
      <c r="G200" s="365"/>
      <c r="H200" s="364" t="s">
        <v>903</v>
      </c>
      <c r="I200" s="364"/>
      <c r="J200" s="364"/>
      <c r="K200" s="292"/>
    </row>
    <row r="201" s="1" customFormat="1" ht="5.25" customHeight="1">
      <c r="B201" s="325"/>
      <c r="C201" s="320"/>
      <c r="D201" s="320"/>
      <c r="E201" s="320"/>
      <c r="F201" s="320"/>
      <c r="G201" s="346"/>
      <c r="H201" s="320"/>
      <c r="I201" s="320"/>
      <c r="J201" s="320"/>
      <c r="K201" s="348"/>
    </row>
    <row r="202" s="1" customFormat="1" ht="15" customHeight="1">
      <c r="B202" s="325"/>
      <c r="C202" s="300" t="s">
        <v>893</v>
      </c>
      <c r="D202" s="300"/>
      <c r="E202" s="300"/>
      <c r="F202" s="323" t="s">
        <v>40</v>
      </c>
      <c r="G202" s="300"/>
      <c r="H202" s="300" t="s">
        <v>904</v>
      </c>
      <c r="I202" s="300"/>
      <c r="J202" s="300"/>
      <c r="K202" s="348"/>
    </row>
    <row r="203" s="1" customFormat="1" ht="15" customHeight="1">
      <c r="B203" s="325"/>
      <c r="C203" s="300"/>
      <c r="D203" s="300"/>
      <c r="E203" s="300"/>
      <c r="F203" s="323" t="s">
        <v>41</v>
      </c>
      <c r="G203" s="300"/>
      <c r="H203" s="300" t="s">
        <v>905</v>
      </c>
      <c r="I203" s="300"/>
      <c r="J203" s="300"/>
      <c r="K203" s="348"/>
    </row>
    <row r="204" s="1" customFormat="1" ht="15" customHeight="1">
      <c r="B204" s="325"/>
      <c r="C204" s="300"/>
      <c r="D204" s="300"/>
      <c r="E204" s="300"/>
      <c r="F204" s="323" t="s">
        <v>44</v>
      </c>
      <c r="G204" s="300"/>
      <c r="H204" s="300" t="s">
        <v>906</v>
      </c>
      <c r="I204" s="300"/>
      <c r="J204" s="300"/>
      <c r="K204" s="348"/>
    </row>
    <row r="205" s="1" customFormat="1" ht="15" customHeight="1">
      <c r="B205" s="325"/>
      <c r="C205" s="300"/>
      <c r="D205" s="300"/>
      <c r="E205" s="300"/>
      <c r="F205" s="323" t="s">
        <v>42</v>
      </c>
      <c r="G205" s="300"/>
      <c r="H205" s="300" t="s">
        <v>907</v>
      </c>
      <c r="I205" s="300"/>
      <c r="J205" s="300"/>
      <c r="K205" s="348"/>
    </row>
    <row r="206" s="1" customFormat="1" ht="15" customHeight="1">
      <c r="B206" s="325"/>
      <c r="C206" s="300"/>
      <c r="D206" s="300"/>
      <c r="E206" s="300"/>
      <c r="F206" s="323" t="s">
        <v>43</v>
      </c>
      <c r="G206" s="300"/>
      <c r="H206" s="300" t="s">
        <v>908</v>
      </c>
      <c r="I206" s="300"/>
      <c r="J206" s="300"/>
      <c r="K206" s="348"/>
    </row>
    <row r="207" s="1" customFormat="1" ht="15" customHeight="1">
      <c r="B207" s="325"/>
      <c r="C207" s="300"/>
      <c r="D207" s="300"/>
      <c r="E207" s="300"/>
      <c r="F207" s="323"/>
      <c r="G207" s="300"/>
      <c r="H207" s="300"/>
      <c r="I207" s="300"/>
      <c r="J207" s="300"/>
      <c r="K207" s="348"/>
    </row>
    <row r="208" s="1" customFormat="1" ht="15" customHeight="1">
      <c r="B208" s="325"/>
      <c r="C208" s="300" t="s">
        <v>849</v>
      </c>
      <c r="D208" s="300"/>
      <c r="E208" s="300"/>
      <c r="F208" s="323" t="s">
        <v>76</v>
      </c>
      <c r="G208" s="300"/>
      <c r="H208" s="300" t="s">
        <v>909</v>
      </c>
      <c r="I208" s="300"/>
      <c r="J208" s="300"/>
      <c r="K208" s="348"/>
    </row>
    <row r="209" s="1" customFormat="1" ht="15" customHeight="1">
      <c r="B209" s="325"/>
      <c r="C209" s="300"/>
      <c r="D209" s="300"/>
      <c r="E209" s="300"/>
      <c r="F209" s="323" t="s">
        <v>744</v>
      </c>
      <c r="G209" s="300"/>
      <c r="H209" s="300" t="s">
        <v>745</v>
      </c>
      <c r="I209" s="300"/>
      <c r="J209" s="300"/>
      <c r="K209" s="348"/>
    </row>
    <row r="210" s="1" customFormat="1" ht="15" customHeight="1">
      <c r="B210" s="325"/>
      <c r="C210" s="300"/>
      <c r="D210" s="300"/>
      <c r="E210" s="300"/>
      <c r="F210" s="323" t="s">
        <v>82</v>
      </c>
      <c r="G210" s="300"/>
      <c r="H210" s="300" t="s">
        <v>910</v>
      </c>
      <c r="I210" s="300"/>
      <c r="J210" s="300"/>
      <c r="K210" s="348"/>
    </row>
    <row r="211" s="1" customFormat="1" ht="15" customHeight="1">
      <c r="B211" s="366"/>
      <c r="C211" s="300"/>
      <c r="D211" s="300"/>
      <c r="E211" s="300"/>
      <c r="F211" s="323" t="s">
        <v>746</v>
      </c>
      <c r="G211" s="361"/>
      <c r="H211" s="352" t="s">
        <v>747</v>
      </c>
      <c r="I211" s="352"/>
      <c r="J211" s="352"/>
      <c r="K211" s="367"/>
    </row>
    <row r="212" s="1" customFormat="1" ht="15" customHeight="1">
      <c r="B212" s="366"/>
      <c r="C212" s="300"/>
      <c r="D212" s="300"/>
      <c r="E212" s="300"/>
      <c r="F212" s="323" t="s">
        <v>748</v>
      </c>
      <c r="G212" s="361"/>
      <c r="H212" s="352" t="s">
        <v>911</v>
      </c>
      <c r="I212" s="352"/>
      <c r="J212" s="352"/>
      <c r="K212" s="367"/>
    </row>
    <row r="213" s="1" customFormat="1" ht="15" customHeight="1">
      <c r="B213" s="366"/>
      <c r="C213" s="300"/>
      <c r="D213" s="300"/>
      <c r="E213" s="300"/>
      <c r="F213" s="323"/>
      <c r="G213" s="361"/>
      <c r="H213" s="352"/>
      <c r="I213" s="352"/>
      <c r="J213" s="352"/>
      <c r="K213" s="367"/>
    </row>
    <row r="214" s="1" customFormat="1" ht="15" customHeight="1">
      <c r="B214" s="366"/>
      <c r="C214" s="300" t="s">
        <v>873</v>
      </c>
      <c r="D214" s="300"/>
      <c r="E214" s="300"/>
      <c r="F214" s="323">
        <v>1</v>
      </c>
      <c r="G214" s="361"/>
      <c r="H214" s="352" t="s">
        <v>912</v>
      </c>
      <c r="I214" s="352"/>
      <c r="J214" s="352"/>
      <c r="K214" s="367"/>
    </row>
    <row r="215" s="1" customFormat="1" ht="15" customHeight="1">
      <c r="B215" s="366"/>
      <c r="C215" s="300"/>
      <c r="D215" s="300"/>
      <c r="E215" s="300"/>
      <c r="F215" s="323">
        <v>2</v>
      </c>
      <c r="G215" s="361"/>
      <c r="H215" s="352" t="s">
        <v>913</v>
      </c>
      <c r="I215" s="352"/>
      <c r="J215" s="352"/>
      <c r="K215" s="367"/>
    </row>
    <row r="216" s="1" customFormat="1" ht="15" customHeight="1">
      <c r="B216" s="366"/>
      <c r="C216" s="300"/>
      <c r="D216" s="300"/>
      <c r="E216" s="300"/>
      <c r="F216" s="323">
        <v>3</v>
      </c>
      <c r="G216" s="361"/>
      <c r="H216" s="352" t="s">
        <v>914</v>
      </c>
      <c r="I216" s="352"/>
      <c r="J216" s="352"/>
      <c r="K216" s="367"/>
    </row>
    <row r="217" s="1" customFormat="1" ht="15" customHeight="1">
      <c r="B217" s="366"/>
      <c r="C217" s="300"/>
      <c r="D217" s="300"/>
      <c r="E217" s="300"/>
      <c r="F217" s="323">
        <v>4</v>
      </c>
      <c r="G217" s="361"/>
      <c r="H217" s="352" t="s">
        <v>915</v>
      </c>
      <c r="I217" s="352"/>
      <c r="J217" s="352"/>
      <c r="K217" s="367"/>
    </row>
    <row r="218" s="1" customFormat="1" ht="12.75" customHeight="1">
      <c r="B218" s="368"/>
      <c r="C218" s="369"/>
      <c r="D218" s="369"/>
      <c r="E218" s="369"/>
      <c r="F218" s="369"/>
      <c r="G218" s="369"/>
      <c r="H218" s="369"/>
      <c r="I218" s="369"/>
      <c r="J218" s="369"/>
      <c r="K218" s="37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Dörrerová Magdaléna Ing.</dc:creator>
  <cp:lastModifiedBy>Dörrerová Magdaléna Ing.</cp:lastModifiedBy>
  <dcterms:created xsi:type="dcterms:W3CDTF">2023-08-29T16:33:54Z</dcterms:created>
  <dcterms:modified xsi:type="dcterms:W3CDTF">2023-08-29T16:34:04Z</dcterms:modified>
</cp:coreProperties>
</file>