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sivvcz-my.sharepoint.com/personal/v_vlcek_sivv_cz/Documents/Dokumenty/PRÁCE/SIVV/1. TDI/1. SOD/25-88-P PD Březová/CISTOPISY PD/OPRAVY MOSTŮ EV.Č.M-35 A M-36 U BŘEZOVÉ/"/>
    </mc:Choice>
  </mc:AlternateContent>
  <xr:revisionPtr revIDLastSave="3" documentId="11_B19C885997BD4ABE4243068A3AE167B4B16BB5A9" xr6:coauthVersionLast="47" xr6:coauthVersionMax="47" xr10:uidLastSave="{83EFFEC5-4F19-4359-A8D2-7F762E3E9662}"/>
  <bookViews>
    <workbookView xWindow="28680" yWindow="-120" windowWidth="29040" windowHeight="15720" activeTab="1" xr2:uid="{00000000-000D-0000-FFFF-FFFF00000000}"/>
  </bookViews>
  <sheets>
    <sheet name="Rekapitulace" sheetId="6" r:id="rId1"/>
    <sheet name="000" sheetId="2" r:id="rId2"/>
    <sheet name="201" sheetId="3" r:id="rId3"/>
    <sheet name="202" sheetId="4" r:id="rId4"/>
    <sheet name="901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5" l="1"/>
  <c r="I8" i="5" s="1"/>
  <c r="I3" i="5" s="1"/>
  <c r="C13" i="6" s="1"/>
  <c r="I395" i="4"/>
  <c r="O395" i="4" s="1"/>
  <c r="I391" i="4"/>
  <c r="O391" i="4" s="1"/>
  <c r="I387" i="4"/>
  <c r="O387" i="4" s="1"/>
  <c r="O379" i="4"/>
  <c r="I379" i="4"/>
  <c r="I375" i="4"/>
  <c r="O375" i="4" s="1"/>
  <c r="O371" i="4"/>
  <c r="I371" i="4"/>
  <c r="I367" i="4"/>
  <c r="O367" i="4" s="1"/>
  <c r="I363" i="4"/>
  <c r="O363" i="4" s="1"/>
  <c r="I357" i="4"/>
  <c r="O357" i="4" s="1"/>
  <c r="O353" i="4"/>
  <c r="I353" i="4"/>
  <c r="I349" i="4"/>
  <c r="O349" i="4" s="1"/>
  <c r="O345" i="4"/>
  <c r="I345" i="4"/>
  <c r="I341" i="4"/>
  <c r="O341" i="4" s="1"/>
  <c r="I337" i="4"/>
  <c r="O337" i="4" s="1"/>
  <c r="I333" i="4"/>
  <c r="O333" i="4" s="1"/>
  <c r="O329" i="4"/>
  <c r="I329" i="4"/>
  <c r="I325" i="4"/>
  <c r="O325" i="4" s="1"/>
  <c r="O321" i="4"/>
  <c r="I321" i="4"/>
  <c r="I317" i="4"/>
  <c r="O317" i="4" s="1"/>
  <c r="I313" i="4"/>
  <c r="O313" i="4" s="1"/>
  <c r="I308" i="4"/>
  <c r="O308" i="4" s="1"/>
  <c r="I301" i="4"/>
  <c r="I300" i="4" s="1"/>
  <c r="O296" i="4"/>
  <c r="I296" i="4"/>
  <c r="I292" i="4"/>
  <c r="O292" i="4" s="1"/>
  <c r="I288" i="4"/>
  <c r="O288" i="4" s="1"/>
  <c r="I284" i="4"/>
  <c r="O284" i="4" s="1"/>
  <c r="O278" i="4"/>
  <c r="I278" i="4"/>
  <c r="I274" i="4"/>
  <c r="O274" i="4" s="1"/>
  <c r="O270" i="4"/>
  <c r="I270" i="4"/>
  <c r="I269" i="4" s="1"/>
  <c r="I261" i="4"/>
  <c r="O261" i="4" s="1"/>
  <c r="O257" i="4"/>
  <c r="I257" i="4"/>
  <c r="I249" i="4"/>
  <c r="O249" i="4" s="1"/>
  <c r="I244" i="4"/>
  <c r="O244" i="4" s="1"/>
  <c r="O240" i="4"/>
  <c r="I240" i="4"/>
  <c r="I236" i="4"/>
  <c r="O236" i="4" s="1"/>
  <c r="I232" i="4"/>
  <c r="O232" i="4" s="1"/>
  <c r="I228" i="4"/>
  <c r="O228" i="4" s="1"/>
  <c r="O222" i="4"/>
  <c r="I222" i="4"/>
  <c r="I218" i="4"/>
  <c r="O218" i="4" s="1"/>
  <c r="O214" i="4"/>
  <c r="I214" i="4"/>
  <c r="I210" i="4"/>
  <c r="O210" i="4" s="1"/>
  <c r="I202" i="4"/>
  <c r="O202" i="4" s="1"/>
  <c r="I195" i="4"/>
  <c r="O195" i="4" s="1"/>
  <c r="I189" i="4"/>
  <c r="O189" i="4" s="1"/>
  <c r="I183" i="4"/>
  <c r="O183" i="4" s="1"/>
  <c r="I179" i="4"/>
  <c r="O179" i="4" s="1"/>
  <c r="I175" i="4"/>
  <c r="O175" i="4" s="1"/>
  <c r="O171" i="4"/>
  <c r="I171" i="4"/>
  <c r="I167" i="4"/>
  <c r="O167" i="4" s="1"/>
  <c r="I160" i="4"/>
  <c r="I159" i="4" s="1"/>
  <c r="O155" i="4"/>
  <c r="I155" i="4"/>
  <c r="I151" i="4"/>
  <c r="O151" i="4" s="1"/>
  <c r="I145" i="4"/>
  <c r="O145" i="4" s="1"/>
  <c r="I141" i="4"/>
  <c r="O141" i="4" s="1"/>
  <c r="I136" i="4"/>
  <c r="O136" i="4" s="1"/>
  <c r="I132" i="4"/>
  <c r="O132" i="4" s="1"/>
  <c r="I128" i="4"/>
  <c r="O128" i="4" s="1"/>
  <c r="I124" i="4"/>
  <c r="I119" i="4" s="1"/>
  <c r="O120" i="4"/>
  <c r="I120" i="4"/>
  <c r="O115" i="4"/>
  <c r="I115" i="4"/>
  <c r="I111" i="4"/>
  <c r="O111" i="4" s="1"/>
  <c r="O107" i="4"/>
  <c r="I107" i="4"/>
  <c r="I103" i="4"/>
  <c r="O103" i="4" s="1"/>
  <c r="I99" i="4"/>
  <c r="O99" i="4" s="1"/>
  <c r="I91" i="4"/>
  <c r="O91" i="4" s="1"/>
  <c r="O87" i="4"/>
  <c r="I87" i="4"/>
  <c r="I83" i="4"/>
  <c r="O83" i="4" s="1"/>
  <c r="O79" i="4"/>
  <c r="I79" i="4"/>
  <c r="I75" i="4"/>
  <c r="O75" i="4" s="1"/>
  <c r="I66" i="4"/>
  <c r="O66" i="4" s="1"/>
  <c r="I62" i="4"/>
  <c r="O62" i="4" s="1"/>
  <c r="O58" i="4"/>
  <c r="I58" i="4"/>
  <c r="I54" i="4"/>
  <c r="O54" i="4" s="1"/>
  <c r="O50" i="4"/>
  <c r="I50" i="4"/>
  <c r="I44" i="4"/>
  <c r="O44" i="4" s="1"/>
  <c r="I38" i="4"/>
  <c r="O38" i="4" s="1"/>
  <c r="I34" i="4"/>
  <c r="O34" i="4" s="1"/>
  <c r="O30" i="4"/>
  <c r="I30" i="4"/>
  <c r="I23" i="4"/>
  <c r="I22" i="4" s="1"/>
  <c r="I13" i="4"/>
  <c r="O13" i="4" s="1"/>
  <c r="I9" i="4"/>
  <c r="O9" i="4" s="1"/>
  <c r="I329" i="3"/>
  <c r="O329" i="3" s="1"/>
  <c r="I325" i="3"/>
  <c r="O325" i="3" s="1"/>
  <c r="I317" i="3"/>
  <c r="O317" i="3" s="1"/>
  <c r="I313" i="3"/>
  <c r="O313" i="3" s="1"/>
  <c r="I309" i="3"/>
  <c r="O309" i="3" s="1"/>
  <c r="O303" i="3"/>
  <c r="I303" i="3"/>
  <c r="I299" i="3"/>
  <c r="O299" i="3" s="1"/>
  <c r="I295" i="3"/>
  <c r="O295" i="3" s="1"/>
  <c r="I289" i="3"/>
  <c r="O289" i="3" s="1"/>
  <c r="I285" i="3"/>
  <c r="O285" i="3" s="1"/>
  <c r="I281" i="3"/>
  <c r="O281" i="3" s="1"/>
  <c r="O277" i="3"/>
  <c r="I277" i="3"/>
  <c r="I273" i="3"/>
  <c r="O273" i="3" s="1"/>
  <c r="I269" i="3"/>
  <c r="O269" i="3" s="1"/>
  <c r="I265" i="3"/>
  <c r="O265" i="3" s="1"/>
  <c r="I261" i="3"/>
  <c r="O261" i="3" s="1"/>
  <c r="I257" i="3"/>
  <c r="O257" i="3" s="1"/>
  <c r="O253" i="3"/>
  <c r="I253" i="3"/>
  <c r="I252" i="3" s="1"/>
  <c r="I245" i="3"/>
  <c r="O246" i="3"/>
  <c r="I246" i="3"/>
  <c r="I241" i="3"/>
  <c r="O241" i="3" s="1"/>
  <c r="I237" i="3"/>
  <c r="O237" i="3" s="1"/>
  <c r="I233" i="3"/>
  <c r="O233" i="3" s="1"/>
  <c r="O227" i="3"/>
  <c r="I227" i="3"/>
  <c r="I223" i="3"/>
  <c r="O223" i="3" s="1"/>
  <c r="I214" i="3"/>
  <c r="O214" i="3" s="1"/>
  <c r="I210" i="3"/>
  <c r="O210" i="3" s="1"/>
  <c r="I204" i="3"/>
  <c r="O204" i="3" s="1"/>
  <c r="I157" i="3"/>
  <c r="O199" i="3"/>
  <c r="I199" i="3"/>
  <c r="I195" i="3"/>
  <c r="O195" i="3" s="1"/>
  <c r="I191" i="3"/>
  <c r="O191" i="3" s="1"/>
  <c r="I187" i="3"/>
  <c r="O187" i="3" s="1"/>
  <c r="I183" i="3"/>
  <c r="O183" i="3" s="1"/>
  <c r="I177" i="3"/>
  <c r="O177" i="3" s="1"/>
  <c r="O173" i="3"/>
  <c r="I173" i="3"/>
  <c r="I169" i="3"/>
  <c r="O169" i="3" s="1"/>
  <c r="I162" i="3"/>
  <c r="O162" i="3" s="1"/>
  <c r="I158" i="3"/>
  <c r="O158" i="3" s="1"/>
  <c r="I153" i="3"/>
  <c r="O153" i="3" s="1"/>
  <c r="I149" i="3"/>
  <c r="O149" i="3" s="1"/>
  <c r="I143" i="3"/>
  <c r="O143" i="3" s="1"/>
  <c r="O139" i="3"/>
  <c r="I139" i="3"/>
  <c r="I135" i="3"/>
  <c r="O135" i="3" s="1"/>
  <c r="I131" i="3"/>
  <c r="O131" i="3" s="1"/>
  <c r="I125" i="3"/>
  <c r="O125" i="3" s="1"/>
  <c r="I121" i="3"/>
  <c r="O121" i="3" s="1"/>
  <c r="I116" i="3"/>
  <c r="O116" i="3" s="1"/>
  <c r="I112" i="3"/>
  <c r="O112" i="3" s="1"/>
  <c r="I108" i="3"/>
  <c r="O108" i="3" s="1"/>
  <c r="I104" i="3"/>
  <c r="I103" i="3" s="1"/>
  <c r="I99" i="3"/>
  <c r="I86" i="3" s="1"/>
  <c r="I95" i="3"/>
  <c r="O95" i="3" s="1"/>
  <c r="O91" i="3"/>
  <c r="I91" i="3"/>
  <c r="I87" i="3"/>
  <c r="O87" i="3" s="1"/>
  <c r="I82" i="3"/>
  <c r="O82" i="3" s="1"/>
  <c r="I78" i="3"/>
  <c r="O78" i="3" s="1"/>
  <c r="O71" i="3"/>
  <c r="I71" i="3"/>
  <c r="I67" i="3"/>
  <c r="O67" i="3" s="1"/>
  <c r="I63" i="3"/>
  <c r="O63" i="3" s="1"/>
  <c r="I59" i="3"/>
  <c r="O59" i="3" s="1"/>
  <c r="I55" i="3"/>
  <c r="O55" i="3" s="1"/>
  <c r="I51" i="3"/>
  <c r="O51" i="3" s="1"/>
  <c r="O44" i="3"/>
  <c r="I44" i="3"/>
  <c r="I38" i="3"/>
  <c r="O38" i="3" s="1"/>
  <c r="I34" i="3"/>
  <c r="O34" i="3" s="1"/>
  <c r="I28" i="3"/>
  <c r="O28" i="3" s="1"/>
  <c r="I24" i="3"/>
  <c r="I23" i="3" s="1"/>
  <c r="I13" i="3"/>
  <c r="I8" i="3" s="1"/>
  <c r="I9" i="3"/>
  <c r="O9" i="3" s="1"/>
  <c r="I33" i="2"/>
  <c r="O33" i="2" s="1"/>
  <c r="I29" i="2"/>
  <c r="O29" i="2" s="1"/>
  <c r="I25" i="2"/>
  <c r="O25" i="2" s="1"/>
  <c r="I21" i="2"/>
  <c r="O21" i="2" s="1"/>
  <c r="I17" i="2"/>
  <c r="O17" i="2" s="1"/>
  <c r="I13" i="2"/>
  <c r="O13" i="2" s="1"/>
  <c r="I9" i="2"/>
  <c r="I8" i="2" l="1"/>
  <c r="I3" i="2" s="1"/>
  <c r="C10" i="6" s="1"/>
  <c r="E13" i="6"/>
  <c r="O99" i="3"/>
  <c r="O24" i="3"/>
  <c r="I312" i="4"/>
  <c r="I248" i="4"/>
  <c r="I120" i="3"/>
  <c r="I3" i="3" s="1"/>
  <c r="C11" i="6" s="1"/>
  <c r="I140" i="4"/>
  <c r="O9" i="2"/>
  <c r="D10" i="6" s="1"/>
  <c r="E10" i="6" s="1"/>
  <c r="I222" i="3"/>
  <c r="O23" i="4"/>
  <c r="D12" i="6" s="1"/>
  <c r="O9" i="5"/>
  <c r="D13" i="6" s="1"/>
  <c r="I203" i="3"/>
  <c r="O160" i="4"/>
  <c r="I201" i="4"/>
  <c r="O301" i="4"/>
  <c r="O13" i="3"/>
  <c r="D11" i="6" s="1"/>
  <c r="O124" i="4"/>
  <c r="O104" i="3"/>
  <c r="I8" i="4"/>
  <c r="I3" i="4" s="1"/>
  <c r="C12" i="6" s="1"/>
  <c r="E11" i="6" l="1"/>
  <c r="C6" i="6"/>
  <c r="E12" i="6"/>
  <c r="C7" i="6" s="1"/>
</calcChain>
</file>

<file path=xl/sharedStrings.xml><?xml version="1.0" encoding="utf-8"?>
<sst xmlns="http://schemas.openxmlformats.org/spreadsheetml/2006/main" count="2242" uniqueCount="628">
  <si>
    <t>EstiCon</t>
  </si>
  <si>
    <t xml:space="preserve">Firma: </t>
  </si>
  <si>
    <t>Rekapitulace ceny</t>
  </si>
  <si>
    <t>Stavba: 026 - OPRAVY MOSTŮ EV.Č.M-35 A M-36 U BŘEZOVÉ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</si>
  <si>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</si>
  <si>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</si>
  <si>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</si>
  <si>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</si>
  <si>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</si>
  <si>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</si>
  <si>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</si>
  <si>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000</t>
  </si>
  <si>
    <t>VŠEOBECNÉ POLOŽKY</t>
  </si>
  <si>
    <t>201</t>
  </si>
  <si>
    <t>MOST U BŘEZOVÉ I - EV.Č. M-35 - OPRAVA</t>
  </si>
  <si>
    <t>202</t>
  </si>
  <si>
    <t>MOST U BŘEZOVÉ II. - EV.Č. M-36 - OPRAVA</t>
  </si>
  <si>
    <t>901</t>
  </si>
  <si>
    <t>DOPRAVNĚ INŽENÝRSKÁ OPATŘENÍ</t>
  </si>
  <si>
    <t>Soupis prací objektu</t>
  </si>
  <si>
    <t>S</t>
  </si>
  <si>
    <t>Stavba:</t>
  </si>
  <si>
    <t>026</t>
  </si>
  <si>
    <t>OPRAVY MOSTŮ EV.Č.M-35 A M-36 U BŘEZOVÉ</t>
  </si>
  <si>
    <t>O</t>
  </si>
  <si>
    <t>Rozpočet:</t>
  </si>
  <si>
    <t>Typ</t>
  </si>
  <si>
    <t>Poř. číslo</t>
  </si>
  <si>
    <t>Kód položky</t>
  </si>
  <si>
    <t>Varianta</t>
  </si>
  <si>
    <t>Název Položky</t>
  </si>
  <si>
    <t>MJ</t>
  </si>
  <si>
    <t>Množství</t>
  </si>
  <si>
    <t>Cena</t>
  </si>
  <si>
    <t>Cenová soustava</t>
  </si>
  <si>
    <t>Jednotková</t>
  </si>
  <si>
    <t>Celkem</t>
  </si>
  <si>
    <t>SD</t>
  </si>
  <si>
    <t>0</t>
  </si>
  <si>
    <t>Všeobecné konstrukce a práce</t>
  </si>
  <si>
    <t>P</t>
  </si>
  <si>
    <t>02911</t>
  </si>
  <si>
    <t/>
  </si>
  <si>
    <t>OSTATNÍ POŽADAVKY - ZEMĚMĚŘICKÉ ZAMĚŘENÍ</t>
  </si>
  <si>
    <t>KPL</t>
  </si>
  <si>
    <t>OTSKP ~ 2025</t>
  </si>
  <si>
    <t>PP</t>
  </si>
  <si>
    <t>Vytýčení inženýrských sítí_x000D_
- SO 201 - VO_x000D_
- SO 202 - Vodovod_x000D_
- SO 202 - Cetin</t>
  </si>
  <si>
    <t>VV</t>
  </si>
  <si>
    <t xml:space="preserve"> 3 = 3,000 [A]</t>
  </si>
  <si>
    <t>TS</t>
  </si>
  <si>
    <t>029412</t>
  </si>
  <si>
    <t>OSTATNÍ POŽADAVKY - VYPRACOVÁNÍ MOSTNÍHO LISTU</t>
  </si>
  <si>
    <t>KUS</t>
  </si>
  <si>
    <t xml:space="preserve"> 2 = 2,000 [A]</t>
  </si>
  <si>
    <t>Položka zahrnuje:
- veškeré náklady spojené s objednatelem požadovanými pracemi
Položka nezahrnuje:
- x</t>
  </si>
  <si>
    <t>02943</t>
  </si>
  <si>
    <t>OSTATNÍ POŽADAVKY - VYPRACOVÁNÍ RDS</t>
  </si>
  <si>
    <t>- Výztuž plovoucí desky_x000D_
- Výztuž říms</t>
  </si>
  <si>
    <t>Položka zahrnuje:
- veškeré náklady spojené s objednatelem požadovanými pracemi</t>
  </si>
  <si>
    <t>02944</t>
  </si>
  <si>
    <t>OSTAT POŽADAVKY - DOKUMENTACE SKUTEČ PROVEDENÍ V DIGIT FORMĚ</t>
  </si>
  <si>
    <t>- 1x tištěně_x000D_
- 2x datový nosič</t>
  </si>
  <si>
    <t>Položka zahrnuje: 
- kompletní zeměměřičské práce a činnosti spojené se zaměřením a vyhotovením všech dokončených dílčích částí stavby, včetně po celkovém dokončení stavby zakrytých částí. Vyhotovení geodetické dokumentace skutečného provedení, svojí podrobností, obsahem, přesností, náležitostmi, formou prezentace musí být v souladu s požadavky, vycházející s aktuálně platné legislativy. 
Položka nezahrnuje: 
- x</t>
  </si>
  <si>
    <t>02945</t>
  </si>
  <si>
    <t>OSTAT POŽADAVKY - GEOMETRICKÝ PLÁN</t>
  </si>
  <si>
    <t>HM</t>
  </si>
  <si>
    <t>Položka zahrnuje:       
- zajištění všech dostupných podkladů pro vyhotovení geometrického plánu investorem
- polní práce spojené s vyhotovením geometrického plánu
- výpočetní a grafické kancelářské práce spojené s vyhotovením geometrického plánu
- autorizace výsledného elaborátu geometrického plánu Autorizovaným Zeměměřičským Inženýrem (AZI) 
- zajištění formální a technické kontroly, včetně potvrzení geometrického plánu místně příslušným katastrálním pracovištěm</t>
  </si>
  <si>
    <t>02953</t>
  </si>
  <si>
    <t>OSTATNÍ POŽADAVKY - HLAVNÍ MOSTNÍ PROHLÍDKA</t>
  </si>
  <si>
    <t>Položka zahrnuje :
- úkony dle ČSN 73 6221
- provedení hlavní mostní prohlídky oprávněnou fyzickou nebo právnickou osobou
- vyhotovení záznamu (protokolu), který jednoznačně definuje stav mostu
Položka nezahrnuje:
- x</t>
  </si>
  <si>
    <t>03100</t>
  </si>
  <si>
    <t>ZAŘÍZENÍ STAVENIŠTĚ - ZŘÍZENÍ, PROVOZ, DEMONTÁŽ</t>
  </si>
  <si>
    <t>- Proostory pro KD_x000D_
- Zajištění staveniště proti vstupu nepovolaných osob_x000D_
- Ostraha _x000D_
- Zdroje energie_x000D_
- Zdroje vody_x000D_
- Odpadové hospodářství_x000D_
- Toalety_x000D_
- Ostatní prostory a služby pro Zhotovitele nutné pro provedení díla</t>
  </si>
  <si>
    <t xml:space="preserve"> 1 = 1,000 [A]</t>
  </si>
  <si>
    <t>Položka zahrnuje:
 objednatelem povolené náklady na pořízení (event. pronájem), provozování, udržování a likvidaci zhotovitelova zařízení</t>
  </si>
  <si>
    <t>014101R.1</t>
  </si>
  <si>
    <t>POPLATKY ZA SKLÁDKU - ŽIVICE</t>
  </si>
  <si>
    <t>M3</t>
  </si>
  <si>
    <t>Z pol. 113728 59,806 = 59,806 [A]</t>
  </si>
  <si>
    <t>Položka zahrnuje:
- veškeré poplatky provozovateli skládky související s uložením odpadu na skládce.</t>
  </si>
  <si>
    <t>014101R.2</t>
  </si>
  <si>
    <t>POPLATKY ZA SKLÁDKU - ZEMINA A KAMENÍ</t>
  </si>
  <si>
    <t>Z pol. 122838 163,822 = 163,822 [A]</t>
  </si>
  <si>
    <t>Z pol. 132838 3,919 = 3,919 [B]</t>
  </si>
  <si>
    <t>Z pol. 13283 5,75 = 5,750 [D]</t>
  </si>
  <si>
    <t>Z pol. 12940 4,916 = 4,916 [E]</t>
  </si>
  <si>
    <t>Z pol. 12931 55,85*0,25 = 13,963 [F]</t>
  </si>
  <si>
    <t>Z pol. 132838.1 14,17 = 14,170 [G]</t>
  </si>
  <si>
    <t>Mezisoučet = 206,540 [C]</t>
  </si>
  <si>
    <t>1</t>
  </si>
  <si>
    <t>Zemní práce</t>
  </si>
  <si>
    <t>111204</t>
  </si>
  <si>
    <t>ODSTRANĚNÍ KŘOVIN S ODVOZEM DO 5KM</t>
  </si>
  <si>
    <t>M2</t>
  </si>
  <si>
    <t>terén na vtokové straně 36,5*2 = 73,000 [A]</t>
  </si>
  <si>
    <t>Položka zahrnuje:
- odstranění křovin a stromů do průměru 100 mm
- dopravu dřevin  na předepsanou vzdálenost
- spálení na hromadách nebo štěpkování</t>
  </si>
  <si>
    <t>113728</t>
  </si>
  <si>
    <t>FRÉZOVÁNÍ ZPEVNĚNÝCH PLOCH ASFALTOVÝCH, ODVOZ DO 20KM</t>
  </si>
  <si>
    <t>Frézování stávající vozovky</t>
  </si>
  <si>
    <t>Kompletní souvrství předpolí a most 36,5*7,3*0,2 = 53,290 [B]</t>
  </si>
  <si>
    <t>Pouze obrus předpolí (104,8+58,1)*0,04 = 6,516 [C]</t>
  </si>
  <si>
    <t>Mezisoučet = 59,806 [D]</t>
  </si>
  <si>
    <t>Položka zahrnuje:
- veškerou manipulaci s vybouranou sutí a s vybouranými hmotami vč. uložení na skládku. 
Položka nezahrnuje:
-  poplatek za skládku, který se vykazuje v položce 0141** (s výjimkou malého množství bouraného materiálu, kde je možné poplatek zahrnout do jednotkové ceny bourání – tento fakt musí být uveden v doplňujícím textu k položce).</t>
  </si>
  <si>
    <t>113762</t>
  </si>
  <si>
    <t>FRÉZOVÁNÍ DRÁŽKY PRŮŘEZU DO 200MM2 V ASFALTOVÉ VOZOVCE</t>
  </si>
  <si>
    <t>M</t>
  </si>
  <si>
    <t>mezi odvodňovacím proužkem a vozovkou 24,53*2 = 49,060 [A]</t>
  </si>
  <si>
    <t>Položka zahrnuje:
- veškerou manipulaci s vybouranou sutí a s vybouranými hmotami vč. uložení na skládku.
Položka nezahrnuje:
- x</t>
  </si>
  <si>
    <t>113765</t>
  </si>
  <si>
    <t>FRÉZOVÁNÍ DRÁŽKY PRŮŘEZU DO 600MM2 V ASFALTOVÉ VOZOVCE</t>
  </si>
  <si>
    <t>na koncích úseků 7,3+7,5 = 14,800 [A]</t>
  </si>
  <si>
    <t>nad koncovými prahy 9,58*2 = 19,160 [B]</t>
  </si>
  <si>
    <t>Mezisoučet = 33,960 [C]</t>
  </si>
  <si>
    <t>122838</t>
  </si>
  <si>
    <t>ODKOPÁVKY A PROKOPÁVKY OBECNÉ TŘ. II, ODVOZ DO 20KM</t>
  </si>
  <si>
    <t>Odtěžení stávajících konstrukčních vrstev vozovky</t>
  </si>
  <si>
    <t>Nezpevněná krajnice (336,4-266,45)*0,2 = 13,990 [A]</t>
  </si>
  <si>
    <t>Konstrukční podkladní vrstvy mimo plovoucí desku (88,3+109)*0,28 = 55,244 [B]</t>
  </si>
  <si>
    <t>Konstrukční podkladní vrstvy  v místě plovoucí desky 139,1*0,68 = 94,588 [D]</t>
  </si>
  <si>
    <t>Mezisoučet = 163,822 [C]</t>
  </si>
  <si>
    <t>Položka zahrnuje:
- vodorovnou a svislou dopravu,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svahování a přesvah. svahů do konečného tvaru, výměna hornin v podloží a v pláni znehodnocené klimatickými vlivy
- ruční vykopávky, odstranění kořenů a napadávek
- pažení, vzepření a rozepření vč. přepažování (vyjma pažení záporového a štětových stěn)
- úpravu, ochranu a očištění dna, základové spáry, stěn a svahů
- zhutnění podloží, případně i svahů vč. svahování
- zřízení stupňů v podloží a lavic na svazích, není-li pro tyto práce zřízena samostatná položka
- udržování výkopiště a jeho ochrana proti vodě
- odvedení nebo obvedení vody v okolí výkopiště a ve výkopišti
- třídění výkopku
- veškeré pomocné konstrukce umožňující provedení vykopávky (příjezdy, sjezdy, nájezdy, lešení, podpěr. konstr., přemostění, zpevněné plochy, zakrytí a pod.)
Položka nezahrnuje:
-  uložení zeminy (na skládku, do násypu) ani poplatky za skládku, vykazují se v položce č.0141**</t>
  </si>
  <si>
    <t>12931</t>
  </si>
  <si>
    <t>ČIŠTĚNÍ PŘÍKOPŮ OD NÁNOSU DO 0,25M3/M</t>
  </si>
  <si>
    <t>Vyčištění příkopů na nátokové straně</t>
  </si>
  <si>
    <t xml:space="preserve"> 58,7-2,85 = 55,850 [A]</t>
  </si>
  <si>
    <t>Položka zahrnuje:
- vodorovnou a svislou dopravu, přemístění, přeložení, manipulace s materiálem a uložení na skládku.</t>
  </si>
  <si>
    <t>12940</t>
  </si>
  <si>
    <t>ČIŠTĚNÍ RÁMOVÝCH A KLENBOVÝCH PROPUSTŮ OD NÁNOSŮ</t>
  </si>
  <si>
    <t>Dno koryta pod mostem bude vyčištěno od nánosů a naplavenin.</t>
  </si>
  <si>
    <t xml:space="preserve"> 2,85*11,5*0,15 = 4,916 [A]</t>
  </si>
  <si>
    <t>Položka zahrnuje:
- vodorovnou a svislou dopravu, přemístění, přeložení, manipulace s materiálem a uložení na skládku.
Položka nezahrnuje:
-  poplatek za skládku, který se vykazuje v položce 0141** (s výjimkou malého množství  materiálu, kde je možné poplatek zahrnout do jednotkové ceny položky – tento fakt musí být uveden v doplňujícím textu k položce)</t>
  </si>
  <si>
    <t>13283</t>
  </si>
  <si>
    <t>HLOUBENÍ RÝH ŠÍŘ DO 2M PAŽ I NEPAŽ TŘ. II</t>
  </si>
  <si>
    <t>Na výtokové straně bude obnaženo čelo mostu včetně křídel do hloubky 0,50m pod úroveň_x000D_
stávajícího terénu v šířce 1,0m.</t>
  </si>
  <si>
    <t xml:space="preserve"> 11,5*1*0,5 = 5,750 [A]</t>
  </si>
  <si>
    <t>Položka zahrnuje:
- vodorovnou a svislou dopravu,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svahování a přesvah. svahů do konečného tvaru, výměna hornin v podloží a v pláni znehodnocené klimatickými vlivy
- ruční vykopávky, odstranění kořenů a napadávek
- pažení, vzepření a rozepření vč. přepažování (vyjma pažení záporového a štětových stěn)
- úpravu, ochranu a očištění dna, základové spáry, stěn a svahů
- odvedení nebo obvedení vody v okolí výkopiště a ve výkopišti
- třídění výkopku
- veškeré pomocné konstrukce umožňující provedení vykopávky (příjezdy, sjezdy, nájezdy, lešení, podpěr. konstr., přemostění, zpevněné plochy, zakrytí a pod.)
Položka nezahrnuje:
- uložení zeminy (na skládku, do násypu) ani poplatky za skládku, vykazují se v položce č.0141**</t>
  </si>
  <si>
    <t>132838</t>
  </si>
  <si>
    <t>HLOUBENÍ RÝH ŠÍŘ DO 2M PAŽ I NEPAŽ TŘ. II, ODVOZ DO 20KM</t>
  </si>
  <si>
    <t>V ose mostu bude provedeno odtěžení až do úrovně vrcholu klenby mostu v šířce celého mostu a v_x000D_
délce 1,0m. Práce nad klenbou musí být provedeny lehkými strojními prostředky, případně ručně,_x000D_
s maximální opatrností, aby klenba nebyla narušena.olu klenby</t>
  </si>
  <si>
    <t xml:space="preserve"> 11,07*1,2*0,295 = 3,919 [A]</t>
  </si>
  <si>
    <t>Výkop pro koncové prahy plovoucí desky</t>
  </si>
  <si>
    <t xml:space="preserve"> 0,8*0,8*11,07*2 = 14,170 [A]</t>
  </si>
  <si>
    <t>132838R</t>
  </si>
  <si>
    <t>HLOUBENÍ RÝH ŠÍŘ DO 2M PAŽ I NEPAŽ TŘ. II, - PŘÍPLATEK ZA RUČNÍ VÝKOP</t>
  </si>
  <si>
    <t>Z pol. 132838 3,919 = 3,919 [A]</t>
  </si>
  <si>
    <t>Z pol. 13283 5,75 = 5,750 [B]</t>
  </si>
  <si>
    <t>Z pol. 132838.1 1+1 = 2,000 [D]</t>
  </si>
  <si>
    <t>Mezisoučet = 11,669 [C]</t>
  </si>
  <si>
    <t>17310</t>
  </si>
  <si>
    <t>ZEMNÍ KRAJNICE A DOSYPÁVKY SE ZHUTNĚNÍM</t>
  </si>
  <si>
    <t xml:space="preserve"> (14,4+4,8+7,2+7,8)*2*1*0,1 = 6,840 [A]</t>
  </si>
  <si>
    <t>Položka zahrnuje:
- kompletní provedení zemní konstrukce vč. výběru vhodného materiálu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ruční hutnění
- svahování, hutnění a uzavírání povrchů svahů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Položka nezahrnuje:
- x</t>
  </si>
  <si>
    <t>18120</t>
  </si>
  <si>
    <t>ÚPRAVA PLÁNĚ SE ZHUTNĚNÍM V HORNINĚ TŘ. II</t>
  </si>
  <si>
    <t>Pláň ve výkopu mimo klenbu bude přehutněna malým hutnícím prostředkem (vibrační deska)</t>
  </si>
  <si>
    <t xml:space="preserve"> 336,4-(11,07*1,2) = 323,116 [A]</t>
  </si>
  <si>
    <t>Položka zahrnuje:
- úpravu pláně včetně vyrovnání výškových rozdílů. Míru zhutnění určuje projekt.</t>
  </si>
  <si>
    <t>2</t>
  </si>
  <si>
    <t>Základy</t>
  </si>
  <si>
    <t>21341</t>
  </si>
  <si>
    <t>DRENÁŽNÍ VRSTVY Z PLASTBETONU (PLASTMALTY)</t>
  </si>
  <si>
    <t>podél říms 14,53*0,15*0,04*2 = 0,174 [A]</t>
  </si>
  <si>
    <t>Položka zahrnuje:
- dodávku předepsaného materiálu pro drenážní vrstvu, včetně mimostaveništní a vnitrostaveništní dopravy
- provedení drenážní vrstvy předepsaných rozměrů a předepsaného tvaru
Položka nezahrnuje:
- x</t>
  </si>
  <si>
    <t>21461F</t>
  </si>
  <si>
    <t>SEPARAČNÍ GEOTEXTILIE DO 600G/M2</t>
  </si>
  <si>
    <t xml:space="preserve"> 139,1-22,14 = 116,960 [A]</t>
  </si>
  <si>
    <t>Položka zahrnuje:
- dodávku předepsané geotextilie
- úpravu, očištění a ochranu podkladu
- přichycení k podkladu, případně zatížení
- úpravy spojů a zajištění okrajů
- úpravy pro odvodnění
- nutné přesahy (nezapočítávají se do výměry)
- mimostaveništní a vnitrostaveništní dopravu
Položka nezahrnuje:
- x</t>
  </si>
  <si>
    <t>272365</t>
  </si>
  <si>
    <t>VÝZTUŽ ZÁKLADŮ Z OCELI 10505, B500B</t>
  </si>
  <si>
    <t>T</t>
  </si>
  <si>
    <t>Koncové prahy 7,306*0,15 = 1,096 [A]</t>
  </si>
  <si>
    <t>Položka:
- zahrnuje veškerý materiál, výrobky a polotovary, včetně mimostaveništní a vnitrostaveništní dopravy (rovněž přesuny), včetně naložení a složení, případně s uložením
- dodání betonářské výztuže v požadované kvalitě, stříhání, řezání, ohýbání a spojování do všech požadovaných tvarů (vč. armakošů) a uložení s požadovaným zajištěním polohy a krytí výztuže betonem,
- veškeré svary nebo jiné spoje výztuže,
- pomocné konstrukce a práce pro osazení a upevnění výztuže,
- zednické výpomoci pro montáž betonářské výztuže,
- úpravy výztuže pro osazení doplňkových konstrukcí,
- ochranu výztuže do doby jejího zabetonování,
- úpravy výztuže pro zřízení železobetonových kloubů, kotevních prvků, závěsných ok a doplňkových konstrukcí,
- veškerá opatření pro zajištění soudržnosti výztuže a betonu,
- vodivé propojení výztuže, které je součástí ochrany konstrukce proti vlivům bludných proudů, vyvedení do měřících skříní nebo míst pro měření bludných proudů (vlastní měřící skříně se uvádějí položkami SD 74),
- povrchovou antikorozní úpravu výztuže,
- separaci výztuže,
- osazení měřících zařízení a úpravy pro ně,
- osazení měřících skříní nebo míst pro měření bludných proudů
Položka nezahrnuje:
- x</t>
  </si>
  <si>
    <t>28997F</t>
  </si>
  <si>
    <t>OPLÁŠTĚNÍ (ZPEVNĚNÍ) Z GEOTEXTILIE DO 600G/M2</t>
  </si>
  <si>
    <t>Na vrcholu klenby (z rubové strany) bude po očištění, opravě a vyspárování položena ochranná vrstva_x000D_
z geotextilie o hmotnosti min. 600 g/m2, ve dvou vrstvách.</t>
  </si>
  <si>
    <t xml:space="preserve"> 11,07*1*2 = 22,140 [A]</t>
  </si>
  <si>
    <t>Položka zahrnuje:
- dodávku předepsané geotextilie
- úpravu, očištění a ochranu podkladu
- přichycení k podkladu, případně zatížení
- úpravy spojů a zajištění okrajů
- úpravy pro odvodnění
- nutné přesahy
- mimostaveništní a vnitrostaveništní dopravu
Způsob měření:
- přesahy se nezapočítávají do výměry</t>
  </si>
  <si>
    <t>3</t>
  </si>
  <si>
    <t>Svislé konstrukce</t>
  </si>
  <si>
    <t>31717</t>
  </si>
  <si>
    <t>KOVOVÉ KONSTRUKCE PRO KOTVENÍ ŘÍMSY</t>
  </si>
  <si>
    <t>KG</t>
  </si>
  <si>
    <t>6kg/ks 2*14*6 = 168,000 [A]</t>
  </si>
  <si>
    <t>Položka zahrnuje:
- dodávku (výrobu) kotevního prvku předepsaného tvaru
- jeho osazení do předepsané polohy včetně nezbytných prací (vrty, zálivky apod.)
Položka nezahrnuje:
- x</t>
  </si>
  <si>
    <t>317325</t>
  </si>
  <si>
    <t>ŘÍMSY ZE ŽELEZOBETONU DO C30/37 (B37)</t>
  </si>
  <si>
    <t xml:space="preserve"> 14,53*0,8*0,405*2 = 9,415 [A]</t>
  </si>
  <si>
    <t>Položka zahrnuje:
- dodání  čerstvého  betonu  (betonové  směsi)  požadované  kvality,  jeho  uložení  do požadovaného tvaru při jakékoliv hustotě výztuže, konzistenci čerstvého betonu a způsobu hutnění, ošetření a ochranu betonu,
- zhotovení nepropustného, mrazuvzdorného betonu a betonu požadované trvanlivosti a vlastností,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 nátěrů zabraňujících soudržnosti betonu a bednění,
- podpěrné  konstr. (skruže) a lešení všech druhů pro bednění,  vč. ochranných a bezpečnostních opatření a základů těchto konstrukcí a lešení,
- vytvoření kotevních čel, kapes, nálitků a sedel, zřízení  všech  požadovaných  otvorů,  výklenků, prostupů, dutin, drážek a pod., vč. ztížení práce a úprav  kolem nich,
- úpravy pro osazení výztuže, doplňkových konstrukcí a vybavení,
- úpravy povrchu pro položení požadované izolace, povlaků a nátěrů, případně vyspravení,
- ztížení práce u kabelových a injektážních trubek a ostatních zařízení osazovaných do betonu,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kamenivem,
- případné zřízení spojovací vrstvy u základů,
- úpravy pro osazení zařízení ochrany konstrukce proti vlivu bludných proudů,
Položka nezahrnuje:
- dodání a osazení výztuže</t>
  </si>
  <si>
    <t>317365</t>
  </si>
  <si>
    <t>VÝZTUŽ ŘÍMS Z OCELI 10505, B500B</t>
  </si>
  <si>
    <t>140kg/m3 9,415*0,14 = 1,318 [A]</t>
  </si>
  <si>
    <t>Položka zahrnuje:
- veškerý materiál, výrobky a polotovary, včetně mimostaveništní a vnitrostaveništní dopravy (rovněž přesuny), včetně naložení a složení, případně s uložením
- dodání betonářské výztuže v požadované kvalitě, stříhání, řezání, ohýbání a spojování do všech požadovaných tvarů (vč. armakošů) a uložení s požadovaným zajištěním polohy a krytí výztuže betonem,
- veškeré svary nebo jiné spoje výztuže,
- pomocné konstrukce a práce pro osazení a upevnění výztuže,
- zednické výpomoci pro montáž betonářské výztuže,
- úpravy výztuže pro osazení doplňkových konstrukcí,
- ochranu výztuže do doby jejího zabetonování,
- úpravy výztuže pro zřízení železobetonových kloubů, kotevních prvků, závěsných ok a doplňkových konstrukcí,
- veškerá opatření pro zajištění soudržnosti výztuže a betonu,
- vodivé propojení výztuže, které je součástí ochrany konstrukce proti vlivům bludných proudů, vyvedení do měřících skříní nebo míst pro měření bludných proudů (vlastní měřící skříně se uvádějí položkami SD 74),
- povrchovou antikorozní úpravu výztuže,
- separaci výztuže,
- osazení měřících zařízení a úpravy pro ně,
- osazení měřících skříní nebo míst pro měření bludných proudů.
Položka nezahrnuje:
- x</t>
  </si>
  <si>
    <t>32719</t>
  </si>
  <si>
    <t>ZDI OPĚR, ZÁRUB, NÁBŘEŽ Z DÍLCŮ KAMENNÝCH</t>
  </si>
  <si>
    <t>Oprava, případná výměna, doplnění kamenného zdiva vtokové šachty</t>
  </si>
  <si>
    <t xml:space="preserve"> 0,5 = 0,500 [A]</t>
  </si>
  <si>
    <t>4</t>
  </si>
  <si>
    <t>Vodorovné konstrukce</t>
  </si>
  <si>
    <t>272325</t>
  </si>
  <si>
    <t>ZÁKLADY ZE ŽELEZOBETONU DO C30/37</t>
  </si>
  <si>
    <t>Koncové prahy 11,07*0,6*0,55*2 = 7,306 [A]</t>
  </si>
  <si>
    <t>451312</t>
  </si>
  <si>
    <t>PODKLADNÍ A VÝPLŇOVÉ VRSTVY Z PROSTÉHO BETONU C12/15</t>
  </si>
  <si>
    <t>Podklad pod plovoucí desku 11,07*13,34*0,1 = 14,767 [C]</t>
  </si>
  <si>
    <t>Podklad pod koncové prahy 11,07*1,8*2*0,1 = 3,985 [B]</t>
  </si>
  <si>
    <t>Mezisoučet = 18,752 [A]</t>
  </si>
  <si>
    <t>Položka zahrnuje:
- dodání  čerstvého  betonu  (betonové  směsi)  požadované  kvality,  jeho  uložení  do požadovaného tvaru při jakékoliv hustotě výztuže, konzistenci čerstvého betonu a způsobu hutnění, ošetření a ochranu betonu,
- zhotovení nepropustného, mrazuvzdorného betonu a betonu požadované trvanlivosti a vlastností,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 nátěrů zabraňujících soudržnosti betonu a bednění,
- podpěrné  konstr. (skruže) a lešení všech druhů pro bednění,  vč. ochranných a bezpečnostních opatření a základů těchto konstrukcí a lešení,
- vytvoření kotevních čel, kapes, nálitků a sedel, zřízení  všech  požadovaných  otvorů,  výklenků, prostupů, dutin, drážek a pod., vč. ztížení práce a úprav  kolem nich,
- úpravy pro osazení výztuže, doplňkových konstrukcí a vybavení,
- úpravy povrchu pro položení požadované izolace, povlaků a nátěrů, případně vyspravení,
- ztížení práce u kabelových a injektážních trubek a ostatních zařízení osazovaných do betonu,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kamenivem,
- případné zřízení spojovací vrstvy u základů,
- úpravy pro osazení zařízení ochrany konstrukce proti vlivu bludných proudů,
Položka nezahrnuje:
- x</t>
  </si>
  <si>
    <t>457313</t>
  </si>
  <si>
    <t>VYROVNÁVACÍ A SPÁDOVÝ PROSTÝ BETON C16/20</t>
  </si>
  <si>
    <t>Podkladní beton pod těsnící vrstvu za koncovými prahy</t>
  </si>
  <si>
    <t xml:space="preserve"> 11,07*0,7*0,3*2 = 4,649 [A]</t>
  </si>
  <si>
    <t>457325</t>
  </si>
  <si>
    <t>VYROVNÁVACÍ A SPÁDOVÝ ŽELEZOBETON C30/37</t>
  </si>
  <si>
    <t>Plovoucí deska</t>
  </si>
  <si>
    <t xml:space="preserve"> 14,53*11,07*0,25 = 40,212 [A]</t>
  </si>
  <si>
    <t>457368</t>
  </si>
  <si>
    <t>VÝZTUŽ VYROV A SPÁD BETONU ZE SVAŘ SÍTÍ</t>
  </si>
  <si>
    <t>KY50 2 vrstvy 160/5*2*0,03239 = 2,073 [A]</t>
  </si>
  <si>
    <t>45860</t>
  </si>
  <si>
    <t>VÝPLŇ ZA OPĚRAMI A ZDMI Z MEZEROVITÉHO BETONU</t>
  </si>
  <si>
    <t>Za koncovými prahy 11,07*1*0,5*2 = 11,070 [A]</t>
  </si>
  <si>
    <t>Drenáž ve výkopu 4*0,3*0,3*2 = 0,720 [B]</t>
  </si>
  <si>
    <t>Mezisoučet = 11,790 [C]</t>
  </si>
  <si>
    <t>Položka zahrnuje:
 - dodávku mezerovitého betonu a jeho uložení se zhutněním
- včetně mimostaveništní a vnitrostaveništní dopravy (rovněž přesuny)
Položka nezahrnuje:
- x</t>
  </si>
  <si>
    <t>461314</t>
  </si>
  <si>
    <t>PATKY Z PROSTÉHO BETONU C25/30</t>
  </si>
  <si>
    <t>Prahy pod dlažbu na výtokové straně</t>
  </si>
  <si>
    <t xml:space="preserve"> 0,8*0,5*0,8*2 = 0,640 [A]</t>
  </si>
  <si>
    <t>Položka zahrnuje:
- nutné zemní práce (hloubení rýh a pod.)
- dodání  čerstvého  betonu  (betonové  směsi)  požadované  kvality,  jeho  uložení  do požadovaného tvaru při jakékoliv konzistenci čerstvého betonu a způsobu hutnění, ošetření a ochranu betonu,
- zhotovení nepropustného, mrazuvzdorného betonu a betonu požadované trvanlivosti a vlastností,
-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
- zřízení  všech  požadovaných  otvorů, kapes, výklenků, prostupů, dutin, drážek a pod., vč. ztížení práce a úprav  kolem nich,
- úpravy pro osazení doplňkových konstrukcí a vybavení,
- úpravy povrchu pro položení požadované izolace, povlaků a nátěrů, případně vyspravení,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</t>
  </si>
  <si>
    <t>465512</t>
  </si>
  <si>
    <t>DLAŽBY Z LOMOVÉHO KAMENE NA MC</t>
  </si>
  <si>
    <t>zpevnění kolem křídel a říms (14,7+18,3)*0,2 = 6,600 [A]</t>
  </si>
  <si>
    <t>Položka zahrnuje:
- nutné zemní práce (svahování, úpravu pláně a pod.)
- zřízení spojovací vrstvy
- zřízení lože dlažby z cementové malty předepsané kvality a předepsané tloušťky
- dodávku a položení dlažby z lomového kamene do předepsaného tvaru
- spárování, těsnění, tmelení a vyplnění spar MC případně s vyklínováním
- úprava povrchu pro odvedení srážkové vody
Položka nezahrnuje:
- podklad pod dlažbu, vykazuje se samostatně položkami SD 45</t>
  </si>
  <si>
    <t>5</t>
  </si>
  <si>
    <t>Komunikace</t>
  </si>
  <si>
    <t>56130</t>
  </si>
  <si>
    <t>VOZOVKOVÉ VRSTVY Z MEZEROVITÉHO BETONU</t>
  </si>
  <si>
    <t>Vrstva mezeovitého betonu mezi litým asfaltem a vrstvou ACP</t>
  </si>
  <si>
    <t xml:space="preserve"> 139,197*0,155 = 21,576 [A]</t>
  </si>
  <si>
    <t>Položka zahrnuje:
- dodání směsi v požadované kvalitě
- očištění podkladu
- uložení směsi dle předepsaného technologického předpisu a zhutnění vrstvy v předepsané tloušťce
- zřízení vrstvy bez rozlišení šířky, pokládání vrstvy po etapách, včetně pracovních spar a spojů
- úpravu napojení, ukončení
- úpravu dilatačních spar včetně předepsané výztuže
Položka nezahrnuje:
- postřiky, nátěry</t>
  </si>
  <si>
    <t>56333</t>
  </si>
  <si>
    <t>VOZOVKOVÉ VRSTVY ZE ŠTĚRKODRTI TL. DO 150MM</t>
  </si>
  <si>
    <t>Podklad pod plovoucí desku 11,07*13,34 = 147,674 [A]</t>
  </si>
  <si>
    <t>Podklad pod koncové prahy 11,07*1,8*2 = 39,852 [B]</t>
  </si>
  <si>
    <t>Konstrukční vrstva vozovky mimo desku - 2 vrstvy (88,3+109)*2 = 394,600 [D]</t>
  </si>
  <si>
    <t>Mezisoučet = 582,126 [C]</t>
  </si>
  <si>
    <t>Položka zahrnuje:
- dodání kameniva předepsané kvality a zrnitosti
- rozprostření a zhutnění vrstvy v předepsané tloušťce
- zřízení vrstvy bez rozlišení šířky, pokládání vrstvy po etapách
Položka nezahrnuje:
- postřiky, nátěry</t>
  </si>
  <si>
    <t>56336</t>
  </si>
  <si>
    <t>VOZOVKOVÉ VRSTVY ZE ŠTĚRKODRTI TL. DO 300MM</t>
  </si>
  <si>
    <t>Dosypání výkopu na vrcholu klenby</t>
  </si>
  <si>
    <t>572123</t>
  </si>
  <si>
    <t>INFILTRAČNÍ POSTŘIK Z EMULZE DO 1,0KG/M2</t>
  </si>
  <si>
    <t xml:space="preserve"> 88,3+139,1+109 = 336,400 [A]</t>
  </si>
  <si>
    <t>Položka zahrnuje:
- dodání všech předepsaných materiálů pro postřiky v předepsaném množství
- provedení dle předepsaného technologického předpisu
- zřízení vrstvy bez rozlišení šířky, pokládání vrstvy po etapách
- úpravu napojení, ukončení
Položka nezahrnuje:
- x</t>
  </si>
  <si>
    <t>572213</t>
  </si>
  <si>
    <t>SPOJOVACÍ POSTŘIK Z EMULZE DO 0,5KG/M2</t>
  </si>
  <si>
    <t>Mezi ACP a ACL 88,3+139,1+109 = 336,400 [B]</t>
  </si>
  <si>
    <t>Mezi ACL a ACO 104,8+88,3+139,1+109+58,1 = 499,300 [A]</t>
  </si>
  <si>
    <t>Mezisoučet = 835,700 [C]</t>
  </si>
  <si>
    <t>574A34</t>
  </si>
  <si>
    <t>ASFALTOVÝ BETON PRO OBRUSNÉ VRSTVY ACO 11+ TL. 40MM</t>
  </si>
  <si>
    <t>Mezi ACL a ACO 104,8+88,3+139,1+109+58,1-(24,53*0,5*2) = 474,770 [A]</t>
  </si>
  <si>
    <t>Položka zahrnuje:
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 pod.
Položka nezahrnuje:
- postřiky, nátěry
- těsnění podél obrubníků, dilatačních zařízení, odvodňovacích proužků, odvodňovačů, vpustí, šachet a pod.</t>
  </si>
  <si>
    <t>574C56</t>
  </si>
  <si>
    <t>ASFALTOVÝ BETON PRO LOŽNÍ VRSTVY ACL 16+, 16S TL. 60MM</t>
  </si>
  <si>
    <t>574E78</t>
  </si>
  <si>
    <t>ASFALTOVÝ BETON PRO PODKLADNÍ VRSTVY ACP 22+, 22S TL. 80MM</t>
  </si>
  <si>
    <t>575C01</t>
  </si>
  <si>
    <t>LITÝ ASFALT MA IV (OCHRANA MOSTNÍ IZOLACE) 8</t>
  </si>
  <si>
    <t>Odvodňovací proužek ve vozovce podél říms</t>
  </si>
  <si>
    <t xml:space="preserve"> 24,53*0,5*0,0275*2 = 0,675 [A]</t>
  </si>
  <si>
    <t>575C53</t>
  </si>
  <si>
    <t>LITÝ ASFALT MA IV (OCHRANA MOSTNÍ IZOLACE) 11 TL. 40MM</t>
  </si>
  <si>
    <t xml:space="preserve"> 14,53*9,58-(14,53*0,15*2) = 134,838 [A]</t>
  </si>
  <si>
    <t>6</t>
  </si>
  <si>
    <t>Úpravy povrchů, podlahy, výplně otvorů</t>
  </si>
  <si>
    <t>62491R</t>
  </si>
  <si>
    <t>ÚPRAVA POVRCHŮ VNĚJŠ KONSTR ZDĚNÝCH KAMENICKÝM OPRACOVÁNÍM - DOPLNĚNÍ</t>
  </si>
  <si>
    <t>V případě závažných poruch bude provedena oprava kamenných prvků – doplnění, částečná výměna. Doplněním se rozumí náhrada umělým kamenem, který svou barevností a povrchovou strukturou bude odpovídat okolnímu materiálu. Částečnou výměnou se rozumí vyjmutí nevyhovující části kamene a náhrada kamenem jiným (tzv._x000D_
filuňkem), shodného druhu a lokality s vyhovujícími fyzikálními vlastnostmi. Za třetí se bude jednat o_x000D_
případnou celkovou výměnu celých jednotlivých bloků, a to opět za (pokud možno) identický kámen_x000D_
ve všech ohledech. Finální vzhled nesmí narušit celistvost okolního zdiva. Ale kompletní výměna_x000D_
nejen klenáků se nepředpokládá.</t>
  </si>
  <si>
    <t>Vrchol klenby 20% plochy 11,07*1*0,2 = 2,214 [A]</t>
  </si>
  <si>
    <t>Podhled klenby 10% plochy 65,54*0,1 = 6,554 [B]</t>
  </si>
  <si>
    <t>Mezisoučet = 8,768 [C]</t>
  </si>
  <si>
    <t>Položka zahrnuje:
- dodávku veškerého materiálu potřebného pro předepsanou úpravu v předepsané kvalitě
- nutné vyspravení podkladu, případně zatření spar zdiva
- položení vrstvy v předepsané tloušťce
- potřebná lešení a podpěrné konstrukce</t>
  </si>
  <si>
    <t>62745</t>
  </si>
  <si>
    <t>SPÁROVÁNÍ STARÉHO ZDIVA CEMENTOVOU MALTOU</t>
  </si>
  <si>
    <t>Vtoková šachta 100% plochy 0,6*3*2 = 3,600 [A]</t>
  </si>
  <si>
    <t>Položka zahrnuje:
- dodávku veškerého materiálu potřebného pro předepsanou úpravu v předepsané kvalitě
- vyčištění spar (vyškrábání), vypláchnutí spar vodou, očištění povrchu
- spárování
- odklizení suti a přebytečného materiálu
- potřebná lešení
Položka nezahrnuje:
- x</t>
  </si>
  <si>
    <t>62747</t>
  </si>
  <si>
    <t>SPÁROVÁNÍ STARÉHO ZDIVA ZVLÁŠT MALTOU</t>
  </si>
  <si>
    <t>Po opravě a očištění bude provedeno přespárování. Stávající spárovací hmota bude odstraněna v místech, kde je uvolněna nebo vypraskaná. V místech, kde mám dostatečnou přídržnost, bude ponechána.</t>
  </si>
  <si>
    <t>Vrchol klenby 75% plochy 11,07*1*0,75 = 8,303 [A]</t>
  </si>
  <si>
    <t>Podhled klenby 50% plochy 65,54*0,5 = 32,770 [B]</t>
  </si>
  <si>
    <t>Výtokové čelo 30% plochy 34,125*0,3 = 10,238 [D]</t>
  </si>
  <si>
    <t>Koruna parapetní zdi 50% plochy 13,65*0,6*0,5 = 4,095 [E]</t>
  </si>
  <si>
    <t>Mezisoučet = 55,406 [C]</t>
  </si>
  <si>
    <t>7</t>
  </si>
  <si>
    <t>Přidružená stavební výroba</t>
  </si>
  <si>
    <t>711112</t>
  </si>
  <si>
    <t>IZOLACE BĚŽNÝCH KONSTRUKCÍ PROTI ZEMNÍ VLHKOSTI ASFALTOVÝMI PÁSY</t>
  </si>
  <si>
    <t>Těsnící vrstva za koncovými prahy</t>
  </si>
  <si>
    <t xml:space="preserve"> 11,07*0,8*2 = 17,712 [A]</t>
  </si>
  <si>
    <t>Položka zahrnuje:
- dodání předepsaného izolačního materiálu
- očištění a ošetření podkladu, zadávací dokumentace může zahrnout i případné vyspravení
- zřízení izolace jako kompletního povlaku, případně komplet. soustavy nebo systému podle příslušného  technolog. předpisu
- zřízení izolace i jednotlivých vrstev po etapách, včetně pracovních spár a spojů
- úprava u okrajů, rohů, hran, dilatačních i pracovních spojů, kotev, obrubníků, dilatačních zařízení, odvodnění, otvorů, neizolovaných míst a pod.
- zajištění odvodnění povrchu izolace, včetně odvodnění nejnižších míst, pokud dokumentace pro zadání stavby nestanoví jinak
- ochrana izolace do doby zřízení definitivní ochranné vrstvy nebo konstrukce
- úprava, očištění a ošetření prostoru kolem izolace
- provedení požadovaných zkoušek
Položka nezahrnuje:
- ochranné vrstvy, např. geotextilii</t>
  </si>
  <si>
    <t>711412</t>
  </si>
  <si>
    <t>IZOLACE MOSTOVEK CELOPLOŠNÁ ASFALTOVÝMI PÁSY</t>
  </si>
  <si>
    <t>Kompletní izolační systém ALP+NAIP schválený MD.</t>
  </si>
  <si>
    <t>Povrch plovoucí desky 11,07*14,54 = 160,958 [A]</t>
  </si>
  <si>
    <t>Koncový práh s přetažením pod drenáž 11,07*0,7*2 = 15,498 [B]</t>
  </si>
  <si>
    <t>Mezisoučet = 176,456 [C]</t>
  </si>
  <si>
    <t>Položka zahrnuje:
- izolace rámových konstrukcí (mosty, propusty, kolektory)
- dodání předepsaného izolačního materiálu
- očištění a ošetření podkladu, zadávací dokumentace může zahrnout i případné vyspravení
- zřízení izolace jako kompletního povlaku, případně komplet. soustavy nebo systému podle příslušného  technolog. předpisu
- zřízení izolace i jednotlivých vrstev po etapách, včetně pracovních spár a spojů
- úprava u okrajů, rohů, hran, dilatačních i pracovních spojů, kotev, obrubníků, dilatačních zařízení, odvodnění, otvorů, neizolovaných míst a pod.
- zajištění odvodnění povrchu izolace, včetně odvodnění nejnižších míst, pokud dokumentace pro zadání stavby nestanoví jinak
- ochrana izolace do doby zřízení definitivní ochranné vrstvy nebo konstrukce
- úprava, očištění a ošetření prostoru kolem izolace
- provedení požadovaných zkoušek
Položka nezahrnuje:
- ochranné vrstvy, např. litý asfalt, asfaltový beton</t>
  </si>
  <si>
    <t>711502</t>
  </si>
  <si>
    <t>OCHRANA IZOLACE NA POVRCHU ASFALTOVÝMI PÁSY</t>
  </si>
  <si>
    <t>Ochrana izolace pod římsami - asfaltový izolační pás s hliníkovou vložkou</t>
  </si>
  <si>
    <t xml:space="preserve"> 14,53*0,9*2 = 26,154 [A]</t>
  </si>
  <si>
    <t>Položka zahrnuje:
- dodání předepsaného ochranného materiálu
- zřízení ochrany izolace
Položka nezahrnuje:
- x</t>
  </si>
  <si>
    <t>711509</t>
  </si>
  <si>
    <t>OCHRANA IZOLACE NA POVRCHU TEXTILIÍ</t>
  </si>
  <si>
    <t>Ochrana izolace koncových prahů</t>
  </si>
  <si>
    <t xml:space="preserve"> 11,07*0,5*2 = 11,070 [A]</t>
  </si>
  <si>
    <t>78386</t>
  </si>
  <si>
    <t>NÁTĚRY BETON KONSTR TYP S9 (OS-E)</t>
  </si>
  <si>
    <t>Ochranný nátěr obruby říms</t>
  </si>
  <si>
    <t xml:space="preserve"> 14,53*0,3*2 = 8,718 [A]</t>
  </si>
  <si>
    <t>Položka zahrnuje:
- kompletní povlaky (i různobarevné)
- úprava podkladu (odmaštění, odstranění starých nátěrů a nečistot) a jeho vyspravení
- provedení nátěru předepsaným postupem a splnění všech požadavků daných technologickým předpisem
Položka nezahrnuje:
- x</t>
  </si>
  <si>
    <t>8</t>
  </si>
  <si>
    <t>Potrubí</t>
  </si>
  <si>
    <t>875332</t>
  </si>
  <si>
    <t>POTRUBÍ DREN Z TRUB PLAST DN DO 150MM DĚROVANÝCH</t>
  </si>
  <si>
    <t>Za koncovými prahy 11,07*2 = 22,140 [A]</t>
  </si>
  <si>
    <t>Vyústění kolem křídel 4*2 = 8,000 [B]</t>
  </si>
  <si>
    <t>Mezisoučet = 30,140 [C]</t>
  </si>
  <si>
    <t>Položka zahrnuje:
- výrobní dokumentaci (včetně technologického předpisu)
- dodání veškerého trubního a pomocného materiálu (trouby, trubky, tvarovky, spojovací a těsnící materiál a pod.), podpěrných, závěsných a upevňovacích prvků, včetně potřebných úprav
- úprava a příprava podkladu a podpěr, očištění a ošetření podkladu a podpěr
- zřízení plně funkčního potrubí, kompletní soustavy, podle příslušného technologického předpisu (bez ohledu na sklon)
- zřízení potrubí i jednotlivých částí po etapách, včetně pracovních spar a spojů, pracovního zaslepení konců a pod.
- úprava prostupů, průchodů  šachtami a komorami, okolí podpěr a vyústění, zaústění, napojení, vyvedení a upevnění odpad. výustí
- ochrana potrubí nátěrem (vč. úpravy povrchu), případně izolací, nejsou-li tyto práce předmětem jiné položky
- úprava, očištění a ošetření prostoru kolem potrubí
- položky platí pro práce prováděné v prostoru zapaženém i nezapaženém a i v kolektorech, chráničkách
- položky zahrnují i práce spojené s nutnými obtoky, převáděním a čerpáním vody
Položka nezahrnuje:
- x</t>
  </si>
  <si>
    <t>9</t>
  </si>
  <si>
    <t>Ostatní konstrukce a práce</t>
  </si>
  <si>
    <t>9113C1</t>
  </si>
  <si>
    <t>SVODIDLO OCEL SILNIČ JEDNOSTR, ÚROVEŇ ZADRŽ H2 - DODÁVKA A MONTÁŽ</t>
  </si>
  <si>
    <t>předpolí 26,47+44,47 = 70,940 [A]</t>
  </si>
  <si>
    <t>Položka zahrnuje:
- kompletní dodávku všech dílů certifikovaného ocelového svodidla s předepsanou povrchovou úpravou včetně spojovacích prvků
- montáž a osazení svodidla, osazení sloupků zaberaněním nebo osazením do betonových bloků (včetně betonových bloků a nutných zemních prací)
- výškové náběhy, ukončení zapuštěním do betonových bloků (včetně betonového bloku a nutných zemních prací) nebo koncovkou
- přechod na jiný typ svodidla nebo přes mostní závěr
- ochranu proti bludným proudům a vývody pro jejich měření
Položka nezahrnuje:
- odrazky nebo retroreflexní fólie
Způsob měření:
- vykazuje se délka svodidla v předepsané výšce, délka náběhů se nezapočítává</t>
  </si>
  <si>
    <t>9117C1</t>
  </si>
  <si>
    <t>SVOD OCEL ZÁBRADEL ÚROVEŇ ZADRŽ H2 - DODÁVKA A MONTÁŽ</t>
  </si>
  <si>
    <t>most 14,53*2 = 29,060 [A]</t>
  </si>
  <si>
    <t>Položka zahrnuje:
- kompletní dodávku všech dílů certifikovaného ocelového svodidla s předepsanou povrchovou úpravou včetně spojovacích a dilatačních prvků
- montáž a osazení svodidla, včetně kotvení dle zadávací dokumentace, t.j. kotevní desky, případné nivelační hmoty pod kotevní desky, kotvy a spojovací materiál, vrty a zálivku
- přechod na jiný typ svodidla nebo přes mostní závěr  
- ochranu proti bludným proudům a vývody pro jejich měření
Položka nezahrnuje:
- odrazky nebo retroreflexní fólie
Způsob měření:
- vykazuje se délka svodidla v předepsané výšce, délka náběhů se nezapočítává</t>
  </si>
  <si>
    <t>91355</t>
  </si>
  <si>
    <t>EVIDENČNÍ ČÍSLO MOSTU</t>
  </si>
  <si>
    <t>Položka zahrnuje:
- štítek s evidenčním číslem mostu
- sloupek dopravní značky včetně osazení a nutných zemních prací a zabetonování
Položka nezahrnuje:
- x</t>
  </si>
  <si>
    <t>915111</t>
  </si>
  <si>
    <t>VODOROVNÉ DOPRAVNÍ ZNAČENÍ BARVOU HLADKÉ - DODÁVKA A POKLÁDKA</t>
  </si>
  <si>
    <t xml:space="preserve"> 58,7*2*0,125 = 14,675 [A]</t>
  </si>
  <si>
    <t>Položka zahrnuje:
- dodání a pokládku nátěrového materiálu
- předznačení a reflexní úpravu
Položka nezahrnuje:
- x
Způsob měření:
- měří se pouze natíraná plocha</t>
  </si>
  <si>
    <t>917223</t>
  </si>
  <si>
    <t>SILNIČNÍ A CHODNÍKOVÉ OBRUBY Z BETONOVÝCH OBRUBNÍKŮ ŠÍŘ 100MM</t>
  </si>
  <si>
    <t>zpevnněí kolem křídel a říms 26+16+34 = 76,000 [A]</t>
  </si>
  <si>
    <t>Položka zahrnuje:
- dodání a pokládku betonových obrubníků o rozměrech předepsaných zadávací dokumentací
- betonové lože i boční betonovou opěrku
Položka nezahrnuje:
- x</t>
  </si>
  <si>
    <t>917224</t>
  </si>
  <si>
    <t>SILNIČNÍ A CHODNÍKOVÉ OBRUBY Z BETONOVÝCH OBRUBNÍKŮ ŠÍŘ 150MM</t>
  </si>
  <si>
    <t>zpevnění kolem křídel a říms 10+10 = 20,000 [A]</t>
  </si>
  <si>
    <t>Položka zahrnuje:
- dodání a pokládku betonových obrubníků o rozměrech předepsaných zadávací dokumentací
- betonové lože i boční betonovou opěrku</t>
  </si>
  <si>
    <t>931185</t>
  </si>
  <si>
    <t>VÝPLŇ DILATAČNÍCH SPAR Z POLYSTYRENU TL 50MM</t>
  </si>
  <si>
    <t>Dilatace mezi parapetní zídkou a plovoucí deskou+římsou</t>
  </si>
  <si>
    <t xml:space="preserve"> 14,53*0,95 = 13,804 [A]</t>
  </si>
  <si>
    <t>Položka zahrnuje:
- dodávku a osazení předepsaného materiálu
- očištění ploch spáry před úpravou
- očištění okolí spáry po úpravě</t>
  </si>
  <si>
    <t>931315</t>
  </si>
  <si>
    <t>TĚSNĚNÍ DILATAČ SPAR ASF ZÁLIVKOU PRŮŘ DO 600MM2</t>
  </si>
  <si>
    <t>mezi LA a římsou 14,53*2 = 29,060 [A]</t>
  </si>
  <si>
    <t>Položka zahrnuje:
- dodávku a osazení předepsaného materiálu
- očištění ploch spáry před úpravou
- očištění okolí spáry po úpravě
Položka nezahrnuje:
- těsnící profil</t>
  </si>
  <si>
    <t>931322</t>
  </si>
  <si>
    <t>TĚSNĚNÍ DILATAČ SPAR ASF ZÁLIVKOU MODIFIK PRŮŘ DO 200MM2</t>
  </si>
  <si>
    <t>931325</t>
  </si>
  <si>
    <t>TĚSNĚNÍ DILATAČ SPAR ASF ZÁLIVKOU MODIFIK PRŮŘ DO 600MM2</t>
  </si>
  <si>
    <t>931326</t>
  </si>
  <si>
    <t>TĚSNĚNÍ DILATAČ SPAR ASF ZÁLIVKOU MODIFIK PRŮŘ DO 800MM2</t>
  </si>
  <si>
    <t>mezi odvodňovacím proužkem a římsou 24,53*2 = 49,060 [A]</t>
  </si>
  <si>
    <t>931331</t>
  </si>
  <si>
    <t>TĚSNĚNÍ DILATAČNÍCH SPAR POLYURETANOVÝM TMELEM PRŮŘEZU DO 100MM2</t>
  </si>
  <si>
    <t>Těsnění smršťovacích spár říms</t>
  </si>
  <si>
    <t xml:space="preserve"> 1,4*14 = 19,600 [A]</t>
  </si>
  <si>
    <t>931337</t>
  </si>
  <si>
    <t>TĚSNĚNÍ DILATAČ SPAR POLYURETAN TMELEM PRŮŘ PŘES 800MM2</t>
  </si>
  <si>
    <t>Těsnění u stávající parapetní zídky</t>
  </si>
  <si>
    <t>v úrovni plovoucí desky 14,53*2 = 29,060 [A]</t>
  </si>
  <si>
    <t>v úrovni římsy 14,53*2 = 29,060 [B]</t>
  </si>
  <si>
    <t>Mezisoučet = 58,120 [C]</t>
  </si>
  <si>
    <t>936502R</t>
  </si>
  <si>
    <t>DROBNÉ DOPLŇK KONSTR KOVOVÉ POZINK</t>
  </si>
  <si>
    <t>Nová otevírací, uzamykatelná mříž na vtokové šachtě - výroba včetně PKO Zn100, montáž včetně ukotvení do stěn šachty._x000D_
Zhoovitel provede přesné oměření šachty a následně zpracuje VTD k odsouhlasení TDS a Zadavateli.</t>
  </si>
  <si>
    <t>Položka zahrnuje:
- dílenská dokumentace, včetně technologického předpisu spojování
- dodání  materiálu  v požadované kvalitě a výroba konstrukce i dílenská (včetně  pomůcek,  přípravků a prostředků pro výrobu) bez ohledu na náročnost a její hmotnost, dílenská montáž
- dodání spojovacího materiálu
- zřízení  montážních  a  dilatačních  spojů,  spar, včetně potřebných úprav, vložek, opracování, očištění a ošetření
- podpěr. konstr. a lešení všech druhů pro montáž konstrukcí i doplňkových, včetně požadovaných otvorů, ochranných a bezpečnostních opatření a základů pro tyto konstrukce a lešení
- jakákoliv doprava a manipulace dílců  a  montážních  sestav,  včetně  dopravy konstrukce z výrobny na stavbu
- montáž konstrukce na staveništi, včetně montážních prostředků a pomůcek a zednických výpomocí
- výplň, těsnění a tmelení spar a spojů
- čištění konstrukce a odstranění všech vrubů (vrypy, otlačeniny a pod.)
- všechny druhy ocelového kotvení
- dílenskou přejímku a montážní prohlídku, včetně požadovaných dokladů
- zřízení kotevních otvorů nebo jam, nejsou-li částí jiné konstrukce, jejich úpravy, očištění a ošetření
- osazení kotvení nebo přímo částí konstrukce do podpůrné konstrukce nebo do zeminy
- výplň kotevních otvorů  (příp.  podlití  patních  desek)  maltou,  betonem  nebo  jinou speciální hmotou, vyplnění jam zeminou
- předepsanou protikorozní ochranu a nátěry konstrukcí
- osazení měřících zařízení a úpravy pro ně
- ochranná opatření před účinky bludných proudů
Položka nezahrnuje:
- x</t>
  </si>
  <si>
    <t>93650R</t>
  </si>
  <si>
    <t>DROBNÉ DOPLŇK KONSTR KOVOVÉ</t>
  </si>
  <si>
    <t>Stávající mříž bránící vstupu do prostoru pod mostem bude před zahájením prací sejmuta a po jejich_x000D_
dokončení vrácena zpět s tím, že dojde k obnově povrchové ochrany ocelové konstrukce mříže. Ta_x000D_
bude odvezena do zinkovny, kde bude očištěna a opětovně opatřena ochranou žárovým zinkem_x000D_
100µm.</t>
  </si>
  <si>
    <t>938441</t>
  </si>
  <si>
    <t>OČIŠTĚNÍ ZDIVA OTRYSKÁNÍM TLAKOVOU VODOU DO 200 BARŮ</t>
  </si>
  <si>
    <t>Povrch parapetní zdi, křídel a klenby bude mechanicky a následně tlakovou_x000D_
vodou do 200BAR očištěn od nánosů a nečistot</t>
  </si>
  <si>
    <t>Vrchol klenby 11,07*1 = 11,070 [A]</t>
  </si>
  <si>
    <t>Podhled klenby 11,3*5,8 = 65,540 [B]</t>
  </si>
  <si>
    <t>parapetní zeď od vozovky 13,65*0,9 = 12,285 [C]</t>
  </si>
  <si>
    <t>výtokové čelo - křídla a parapet 13,65*2,5 = 34,125 [D]</t>
  </si>
  <si>
    <t>Mezisoučet = 123,020 [E]</t>
  </si>
  <si>
    <t>Položka zahrnuje:
- očištění předepsaným způsobem
- odklizení vzniklého odpadu</t>
  </si>
  <si>
    <t>938442</t>
  </si>
  <si>
    <t>OČIŠTĚNÍ ZDIVA OTRYSKÁNÍM TLAKOVOU VODOU DO 500 BARŮ</t>
  </si>
  <si>
    <t>vtoková šachta 3*0,6*2 = 3,600 [A]</t>
  </si>
  <si>
    <t>Položka zahrnuje:
- očištění předepsaným způsobem
- odklizení vzniklého odpadu
Položka nezahrnuje:
- x</t>
  </si>
  <si>
    <t>94895</t>
  </si>
  <si>
    <t>PODPĚRNÉ SKRUŽE ZE DŘEVA</t>
  </si>
  <si>
    <t>M3OP</t>
  </si>
  <si>
    <t>Před zahájením odstraňování konstrukčních vrstev bude klenba v části (v etapě), kde budou práce_x000D_
probíhat, podepřena pro zajištění statické stability klenby. Pro podepření zpracuje Zhotovitel VTD a_x000D_
TePř, který musí být schválen TDI a AD. Podepření bude ponecháno až do provedení spádové_x000D_
plovoucí desky.</t>
  </si>
  <si>
    <t xml:space="preserve"> 2,85*11,5*1,5 = 49,163 [A]</t>
  </si>
  <si>
    <t>Položka zahrnuje:
- dovoz, montáž, údržbu, opotřebení (nájemné), demontáž, konzervaci, odvoz</t>
  </si>
  <si>
    <t>Z pol. 113728 59,736 = 59,736 [A]</t>
  </si>
  <si>
    <t>Z pol. 122838 217,475 = 217,475 [A]</t>
  </si>
  <si>
    <t>Z pol. 132838 8,496 = 8,496 [B]</t>
  </si>
  <si>
    <t>Z pol. 13283 9,5 = 9,500 [D]</t>
  </si>
  <si>
    <t>Z pol. 12940 9,54 = 9,540 [E]</t>
  </si>
  <si>
    <t>Z pol. 132838.1 30,72 = 30,720 [G]</t>
  </si>
  <si>
    <t>Mezisoučet = 275,731 [C]</t>
  </si>
  <si>
    <t>terén na vtokové straně 10*2 = 20,000 [A]</t>
  </si>
  <si>
    <t>terén nad nepojížděnou částí 20*15 = 300,000 [C]</t>
  </si>
  <si>
    <t>terén u výtokového čela 6*2 = 12,000 [B]</t>
  </si>
  <si>
    <t>Mezisoučet = 332,000 [D]</t>
  </si>
  <si>
    <t>112014</t>
  </si>
  <si>
    <t>KÁCENÍ STROMŮ D KMENE DO 0,5M S ODSTRANĚNÍM PAŘEZŮ, ODVOZ DO 5KM</t>
  </si>
  <si>
    <t xml:space="preserve"> 4 = 4,000 [A]</t>
  </si>
  <si>
    <t>Položka  zahrnuje:
- poražení stromu a osekání větví
- spálení větví na hromadách nebo štěpkování
- dopravu a uložení kmenů, případné další práce s nimi dle pokynů zadávací dokumentace
- vytrhání nebo vykopání pařezů
- veškeré zemní práce spojené s odstraněním pařezů
- dopravu a uložení pařezů, případně další práce s nimi dle pokynů zadávací dokumentace
- zásyp jam po pařezech
Položka nezahrnuje:
- x
Způsob měření:
- kácení stromů se měří v [ks] poražených stromů (průměr stromů se měří ve výšce 1,3m nad terénem)</t>
  </si>
  <si>
    <t>112034</t>
  </si>
  <si>
    <t>KÁCENÍ STROMŮ D KMENE PŘES 0,9M S ODSTR PAŘEZŮ, ODVOZ DO 5KM</t>
  </si>
  <si>
    <t>Kompletní souvrství předpolí a most 39,76*7,0*0,2 = 55,664 [B]</t>
  </si>
  <si>
    <t>Pouze obrus předpolí 101,8*0,04 = 4,072 [C]</t>
  </si>
  <si>
    <t>Mezisoučet = 59,736 [D]</t>
  </si>
  <si>
    <t>na koncích úseků 7,4+7,6 = 15,000 [A]</t>
  </si>
  <si>
    <t>nad koncovými prahy 12,13*2 = 24,260 [B]</t>
  </si>
  <si>
    <t>Mezisoučet = 39,260 [C]</t>
  </si>
  <si>
    <t>113766</t>
  </si>
  <si>
    <t>FRÉZOVÁNÍ DRÁŽKY PRŮŘEZU DO 800MM2 V ASFALTOVÉ VOZOVCE</t>
  </si>
  <si>
    <t>mezi ACO a římsou (13,27+5+5+2,5+5)*2 = 61,540 [A]</t>
  </si>
  <si>
    <t>11411</t>
  </si>
  <si>
    <t>ODSTRAN DLAŽEB VODNÍCH KORYT Z BETON DÍLCŮ VČET PODKLADU</t>
  </si>
  <si>
    <t>Odstranění stávající dlažby koryta pod mostem - materiál bude použit zpět do nové dlažby</t>
  </si>
  <si>
    <t xml:space="preserve"> 2,65*24*0,2 = 12,720 [A]</t>
  </si>
  <si>
    <t>Položka zahrnuje:
- odstranění konstrukcí vodních koryt 
-  veškerou manipulaci s vybouranou sutí a s vybouranými hmotami  vč. uložení na skládku.
Položka nezahrnuje:
- poplatek za skládku, který se vykazuje v položce 0141** (s výjimkou malého množství bouraného materiálu, kde je možné poplatek zahrnout do jednotkové ceny bourání – tento fakt musí být uveden v doplňujícím textu k položce).
Způsob měření:
- měří se v m3 vybouraných hmot ve stavu před vybouráním</t>
  </si>
  <si>
    <t>11525</t>
  </si>
  <si>
    <t>PŘEVEDENÍ VODY POTRUBÍM DN 600 NEBO ŽLABY R.O. DO 2,0M</t>
  </si>
  <si>
    <t>Převedení vody v korytě v době obnovy dlažby</t>
  </si>
  <si>
    <t xml:space="preserve"> 28 = 28,000 [A]</t>
  </si>
  <si>
    <t>Položka zahrnuje:
- převedení vody na povrchu
- zřízení, udržování a odstranění příslušného zařízení
Položka nezahrnuje:
- x
Způsob měření:
- převedení vody se uvádí buď průměrem potrubí (DN) nebo délkou rozvinutého obvodu žlabu (r.o.)</t>
  </si>
  <si>
    <t>12283</t>
  </si>
  <si>
    <t>ODKOPÁVKY A PROKOPÁVKY OBECNÉ TŘ. II</t>
  </si>
  <si>
    <t>Odkop zeminy z plochy mimo komunikaci ponechaný na stavbě pro zpětný zásyp</t>
  </si>
  <si>
    <t xml:space="preserve"> 42,108 = 42,108 [A]</t>
  </si>
  <si>
    <t>Nezpevněná krajnice (357,4-278,32)*0,2 = 15,816 [A]</t>
  </si>
  <si>
    <t>Konstrukční podkladní vrstvy vozovky mimo plovoucí desku (144,1+79,9)*0,28 = 62,720 [B]</t>
  </si>
  <si>
    <t>Konstrukční podkladní vrstvy vozovky v místě plovoucí desky 133,4*0,525 = 70,035 [E]</t>
  </si>
  <si>
    <t>Plocha mimo plovoucí desku 13,92*11*0,725 = 111,012 [D]</t>
  </si>
  <si>
    <t>Ponechaný materiál pro zpětný zásyp -42,108 = -42,108 [F]</t>
  </si>
  <si>
    <t>Mezisoučet = 217,475 [C]</t>
  </si>
  <si>
    <t xml:space="preserve"> 2,65*24*0,15 = 9,540 [A]</t>
  </si>
  <si>
    <t>Na vtokové i výtokové straně bude obnaženo čelo mostu včetně křídel do hloubky 0,50m pod úroveň
stávajícího terénu v šířce 1,0m.</t>
  </si>
  <si>
    <t xml:space="preserve"> 9,5*1*0,5*2 = 9,500 [A]</t>
  </si>
  <si>
    <t>V ose mostu bude provedeno odtěžení až do úrovně vrcholu klenby mostu v šířce celého mostu a v
délce 1,0m. Práce nad klenbou musí být provedeny lehkými strojními prostředky, případně ručně,
s maximální opatrností, aby klenba nebyla narušena.olu klenby</t>
  </si>
  <si>
    <t xml:space="preserve"> 24*1,2*0,295 = 8,496 [A]</t>
  </si>
  <si>
    <t xml:space="preserve"> 0,8*0,8*24*2 = 30,720 [A]</t>
  </si>
  <si>
    <t>Z pol. 132838 8,496 = 8,496 [A]</t>
  </si>
  <si>
    <t>Z pol. 13283 9,5 = 9,500 [B]</t>
  </si>
  <si>
    <t>Z pol. 132838.1 0,8*0,8*(2,5+2,5)*2 = 6,400 [D]</t>
  </si>
  <si>
    <t>Z pol.12283 (nad potrubím) 0,8*5*0,8*2 = 6,400 [E]</t>
  </si>
  <si>
    <t>Mezisoučet = 30,796 [C]</t>
  </si>
  <si>
    <t>17120</t>
  </si>
  <si>
    <t>ULOŽENÍ SYPANINY DO NÁSYPŮ A NA SKLÁDKY BEZ ZHUTNĚNÍ</t>
  </si>
  <si>
    <t>Zemina pro zpětný zásyp plochy mimo komunikaci</t>
  </si>
  <si>
    <t>Položka zahrnuje:
- kompletní provedení zemní konstrukce do předepsaného tvaru
- ošetření úložiště po celou dobu práce v něm vč. klimatických opatření
- ztížení v okolí vedení, konstrukcí a objektů a jejich dočasné zajištění
- ztížení provádění ve ztížených podmínkách a stísněných prostorech
- ztížené ukládání sypaniny pod vodu
- ukládání po vrstvách a po jiných nutných částech (figurách) vč. dosypávek
- spouštění a nošení materiálu
- úprava, očištění a ochrana podloží a svahů
- svahování, uzavírání povrchů svahů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Položka nezahrnuje:
- x</t>
  </si>
  <si>
    <t>Rozšíření zemní krajnice na předpolích mostu</t>
  </si>
  <si>
    <t xml:space="preserve"> (15,86+14,18+8,66+13,55)*1*1 = 52,250 [A]</t>
  </si>
  <si>
    <t>17511</t>
  </si>
  <si>
    <t>OBSYP POTRUBÍ A OBJEKTŮ SE ZHUTNĚNÍM</t>
  </si>
  <si>
    <t>Zpětný zásyp plochy nad těsnící vrstvou mimo komunikaci. Bude použit materiál z odkopu.</t>
  </si>
  <si>
    <t>Plocha mimo plovoucí desku 13,92*11*0,275 = 42,108 [D]</t>
  </si>
  <si>
    <t>Položka zahrnuje:
- kompletní provedení zemní konstrukce vč. výběru vhodného materiálu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ruční hutnění a výplň jam a prohlubní v podloží
- úprava, očištění, ochrana a zhutnění podloží
- svahování, hutnění a uzavírání povrchů svahů
- zřízení lavic na svazích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</t>
  </si>
  <si>
    <t xml:space="preserve"> (144,1+133,4+79,9+153,12)-(24*1,2) = 481,720 [A]</t>
  </si>
  <si>
    <t>18231</t>
  </si>
  <si>
    <t>ROZPROSTŘENÍ ORNICE V ROVINĚ V TL DO 0,10M</t>
  </si>
  <si>
    <t>Plocha mimo plovoucí desku 13,92*11 = 153,120 [D]</t>
  </si>
  <si>
    <t>Položka zahrnuje:
- nutné přemístění ornice z dočasných skládek vzdálených do 50m
- rozprostření ornice v předepsané tloušťce v rovině a ve svahu do 1:5
Položka nezahrnuje:
- x</t>
  </si>
  <si>
    <t>podél říms 13,92*0,15*0,04 = 0,084 [A]</t>
  </si>
  <si>
    <t>Pouze pod vozovkou</t>
  </si>
  <si>
    <t xml:space="preserve"> (144,1+133,4+79,9)-(24*1,2) = 328,600 [B]</t>
  </si>
  <si>
    <t>Koncové prahy 24*0,6*0,55*2 = 15,840 [A]</t>
  </si>
  <si>
    <t>Koncové prahy 15,84*0,15 = 2,376 [A]</t>
  </si>
  <si>
    <t>Na vrcholu klenby (z rubové strany) bude po očištění, opravě a vyspárování položena ochranná vrstva
z geotextilie o hmotnosti min. 600 g/m2, ve dvou vrstvách.</t>
  </si>
  <si>
    <t xml:space="preserve"> 24*1*2 = 48,000 [A]</t>
  </si>
  <si>
    <t>6kg/ks 2*12*6 = 144,000 [A]</t>
  </si>
  <si>
    <t xml:space="preserve"> 4+3,7 = 7,700 [A]</t>
  </si>
  <si>
    <t>Římsová deska na výtokovém čele 5,5*0,8*0,2 = 0,880 [B]</t>
  </si>
  <si>
    <t>Mezisoučet = 8,580 [C]</t>
  </si>
  <si>
    <t>140kg/m3 7,7*0,14 = 1,078 [A]</t>
  </si>
  <si>
    <t>31811R</t>
  </si>
  <si>
    <t>ZDI ODDĚLOVACÍ A OHRADNÍ Z DÍLCŮ BETON - PODHRABOVÉ DESKY</t>
  </si>
  <si>
    <t>Podhrabové desky nového oplocení 245x25x4 cm včetně montáže a případné úpravy délky</t>
  </si>
  <si>
    <t xml:space="preserve"> 10/2,5 = 4,000 [A]</t>
  </si>
  <si>
    <t>Položka zahrnuje:
- dodání  dílce  požadovaného  tvaru  a  vlastností,  jeho  skladování,  doprava  a  osazení  do  definitivní polohy, včetně komplexní technologie výroby a montáže dílců, ošetření a ochrana dílců,
- u dílců betonových  tuhé kovové prvky a závěsná oka,
- úpravy a zařízení pro uložení a transport dílce,
- veškeré požadované úpravy dílců, včetně doplňkových konstrukcí a vybavení,
- sestavení dílce na stavbě včetně montážních zařízení, plošin a prahů a pod.,
- výplň, těsnění a tmelení spár a spojů,
- očištění a ošetření úložných ploch,
- zednické výpomoce pro montáž dílců,
- označení dílce výrobním štítkem nebo jiným způsobem,
- úpravy dílce pro dodržení požadované přesnosti jeho osazení, včetně případných měření,
- veškerá zařízení pro zajištění stability v každém okamžiku,
- další práce dané případně specifikací k příslušnému prefabrik. dílci (úprava pohledových ploch, příp. rubových ploch, osazení měřících zařízení, zkoušení a měření dílců a pod.).
Položka  nezahrnuje:
- x</t>
  </si>
  <si>
    <t>Podklad pod plovoucí desku 10,4*12,4*0,1 = 12,896 [C]</t>
  </si>
  <si>
    <t>Podklad pod izolaci mimo koimunikaci 13,6*12,4*0,15 = 25,296 [D]</t>
  </si>
  <si>
    <t>Podklad pod koncové prahy (10,4+12,4)*1,8*2*0,1 = 8,208 [B]</t>
  </si>
  <si>
    <t>Mezisoučet = 46,400 [A]</t>
  </si>
  <si>
    <t>451366</t>
  </si>
  <si>
    <t>VÝZTUŽ PODKL VRSTEV Z KARI-SÍTÍ</t>
  </si>
  <si>
    <t>KZ100 13,6*12,4*0,01235 = 2,083 [A]</t>
  </si>
  <si>
    <t xml:space="preserve"> 24*0,7*0,3*2 = 10,080 [A]</t>
  </si>
  <si>
    <t xml:space="preserve"> 13,6*11,05*0,25 = 37,570 [A]</t>
  </si>
  <si>
    <t>KY50 2 vrstvy 150/5*2*0,03239 = 1,943 [A]</t>
  </si>
  <si>
    <t>Za koncovými prahy 24*1*0,5*2 = 24,000 [A]</t>
  </si>
  <si>
    <t>Drenáž ve výkopu (4+11+13)*0,3*0,3*2 = 5,040 [B]</t>
  </si>
  <si>
    <t>Mezisoučet = 29,040 [C]</t>
  </si>
  <si>
    <t>Ukončení přídlažby podél křídel na vtoku 0,8*0,5*0,8*2 = 0,640 [A]</t>
  </si>
  <si>
    <t>Koncové prahy dlažby pod mostem 0,8*0,5*2,8*2 = 2,240 [B]</t>
  </si>
  <si>
    <t>Mezisoučet = 2,880 [C]</t>
  </si>
  <si>
    <t>zpevnění kolem křídel a říms (3,5+1,7+0,9+1,4+1,5+3,5+10,6)*0,2 = 4,620 [A]</t>
  </si>
  <si>
    <t>Dlažba pod mostem 2,65*24*0,2 = 12,720 [B]</t>
  </si>
  <si>
    <t>Mezisoučet = 17,340 [C]</t>
  </si>
  <si>
    <t>Podklad pod plovoucí desku 10,4*12,4 = 128,960 [A]</t>
  </si>
  <si>
    <t>Podklad pod izolaci mimo vozovku 12,4*12,4 = 153,760 [E]</t>
  </si>
  <si>
    <t>Podklad pod koncové prahy (12,4+10,4)*1,8*2 = 82,080 [B]</t>
  </si>
  <si>
    <t>Konstrukční vrstva vozovky mimo desku - 2 vrstvy (144,1+79,9)*2 = 448,000 [D]</t>
  </si>
  <si>
    <t>Mezisoučet = 812,800 [C]</t>
  </si>
  <si>
    <t>56343</t>
  </si>
  <si>
    <t>VOZOVKOVÉ VRSTVY ZE ŠTĚRKOPÍSKU TL. DO 150MM</t>
  </si>
  <si>
    <t>Ochrana izolační folie v ploše mimo komunikaci</t>
  </si>
  <si>
    <t xml:space="preserve"> 16,4*12,4 = 203,360 [A]</t>
  </si>
  <si>
    <t xml:space="preserve"> 144,1+79,9 = 224,000 [A]</t>
  </si>
  <si>
    <t>Mezi ACP a ACL 144,1+133,4+79,9 = 357,400 [B]</t>
  </si>
  <si>
    <t>Mezi ACL a ACO 144,1+133,4+79,9+101,8 = 459,200 [A]</t>
  </si>
  <si>
    <t>Mezisoučet = 816,600 [C]</t>
  </si>
  <si>
    <t xml:space="preserve"> 144,1+133,4+79,9 = 357,400 [A]</t>
  </si>
  <si>
    <t xml:space="preserve"> 13,92*9,6-(13,92*0,15) = 131,544 [A]</t>
  </si>
  <si>
    <t>58301R</t>
  </si>
  <si>
    <t>KRYT ZE SILNIČNÍCH DÍLCŮ (PANELŮ) TL 150MM</t>
  </si>
  <si>
    <t>Pro pojezd mechanizace v době výstavby přes vodovodní řad bude provedena ochrana nad řadem_x000D_
ze silničních panelů a to min. 2m na každou stranu od hrany vedení (2,5m osově)._x000D_
Součástí položky doprava, osazení, nájemné, demontáž a odvoz silničních panelů, příprava podkladu včetně odtěžení potřebného množství terénu, podkladní vrtsva ze štěrkodrtě.</t>
  </si>
  <si>
    <t>2 vrstvy tl.150mm 40*5*2 = 400,000 [A]</t>
  </si>
  <si>
    <t>V případě závažných poruch bude provedena oprava kamenných prvků – doplnění, částečná výměna. Doplněním se rozumí náhrada umělým kamenem, který svou barevností a povrchovou strukturou bude odpovídat okolnímu materiálu. Částečnou výměnou se rozumí vyjmutí nevyhovující části kamene a náhrada kamenem jiným (tzv.
filuňkem), shodného druhu a lokality s vyhovujícími fyzikálními vlastnostmi. Za třetí se bude jednat o
případnou celkovou výměnu celých jednotlivých bloků, a to opět za (pokud možno) identický kámen
ve všech ohledech. Finální vzhled nesmí narušit celistvost okolního zdiva. Ale kompletní výměna
nejen klenáků se nepředpokládá.</t>
  </si>
  <si>
    <t>Vrchol klenby 20% plochy 24*1*0,2 = 4,800 [A]</t>
  </si>
  <si>
    <t>Podhled klenby 10% plochy 24*4,2*0,1 = 10,080 [B]</t>
  </si>
  <si>
    <t>Vtokové čelo 10%  plochy 20*0,1 = 2,000 [E]</t>
  </si>
  <si>
    <t>Výtokové čelo 10% plochy 25*0,1 = 2,500 [D]</t>
  </si>
  <si>
    <t>Mezisoučet = 19,380 [C]</t>
  </si>
  <si>
    <t>626122</t>
  </si>
  <si>
    <t>REPROFILACE PODHLEDŮ, SVISLÝCH PLOCH SANAČNÍ MALTOU DVOUVRST TL 50MM</t>
  </si>
  <si>
    <t>Hrubá sanace dobetonávky kolem chráničky vodovodního řadu</t>
  </si>
  <si>
    <t>Položka zahrnuje:
- dodávku veškerého materiálu potřebného pro předepsanou úpravu v předepsané kvalitě
- nutné vyspravení podkladu, případně zatření spar zdiva
- položení vrstvy v předepsané tloušťce
- potřebná lešení a podpěrné konstrukce
Položka nezahrnuje:
- x</t>
  </si>
  <si>
    <t>Vrchol klenby 75% plochy 24*1*0,75 = 18,000 [A]</t>
  </si>
  <si>
    <t>Podhled klenby 30% plochy 24*4,2*0,3 = 30,240 [B]</t>
  </si>
  <si>
    <t>Vtokové čelo 25%  plochy 20*0,25 = 5,000 [E]</t>
  </si>
  <si>
    <t>Výtokové čelo 25% plochy 25*0,25 = 6,250 [D]</t>
  </si>
  <si>
    <t>Mezisoučet = 59,490 [C]</t>
  </si>
  <si>
    <t xml:space="preserve"> 24*0,8*2 = 38,400 [A]</t>
  </si>
  <si>
    <t>711117</t>
  </si>
  <si>
    <t>IZOLACE BĚŽNÝCH KONSTRUKCÍ PROTI ZEMNÍ VLHKOSTI Z PE FÓLIÍ</t>
  </si>
  <si>
    <t>V části mimo komunikaci bude mostní izolace nahrazena těsnící fólií s pevností min.20 kN/m a s_x000D_
protažením na mezi porušení min. 20 % se zatažením pod drenáž za koncovými prahy</t>
  </si>
  <si>
    <t xml:space="preserve"> (13,6+0,7+0,7)*(12,4+0,6) = 195,000 [D]</t>
  </si>
  <si>
    <t>Povrch plovoucí desky 13,6*11,05 = 150,280 [A]</t>
  </si>
  <si>
    <t>Koncový práh s přetažením pod drenáž 11,05*0,7*2 = 15,470 [B]</t>
  </si>
  <si>
    <t>Mezisoučet = 165,750 [C]</t>
  </si>
  <si>
    <t xml:space="preserve"> 13,27*0,9*2 = 23,886 [A]</t>
  </si>
  <si>
    <t xml:space="preserve"> 11,05*0,5*2 = 11,050 [A]</t>
  </si>
  <si>
    <t>76792</t>
  </si>
  <si>
    <t>OPLOCENÍ Z DRÁTĚNÉHO PLETIVA POTAŽENÉHO PLASTEM</t>
  </si>
  <si>
    <t>Nové oplocení výšky min. 150cm včetně podhrabových desek výšky min. 200mm</t>
  </si>
  <si>
    <t xml:space="preserve"> 15*1,7 = 25,500 [A]</t>
  </si>
  <si>
    <t>Položka zahrnuje:
- vlastní pletivo
- rámy, rošty, lišty, kování, podpěrné, závěsné, upevňovací prvky, spojovací a těsnící materiál, pomocný materiál
- kompletní povrchovou úpravu
- ostnatý drát
Položka nezahrnuje:
- sloupky, které se vykazují v samostatných položkách 338**
- podezdívka (272**)
Způsob měření:
- uvažovaná plocha se pak vypočítává po horní hranu drátu</t>
  </si>
  <si>
    <t xml:space="preserve"> 13,27*0,3*2 = 7,962 [A]</t>
  </si>
  <si>
    <t>Za koncovými prahy 24*2 = 48,000 [A]</t>
  </si>
  <si>
    <t>Příčné mimo plochu vozovky 12,5+20 = 32,500 [D]</t>
  </si>
  <si>
    <t>Mezisoučet = 88,500 [C]</t>
  </si>
  <si>
    <t>87633</t>
  </si>
  <si>
    <t>CHRÁNIČKY Z TRUB PLASTOVÝCH DN DO 150MM</t>
  </si>
  <si>
    <t>Chránička v plovoucí desce pro kabel CETIN</t>
  </si>
  <si>
    <t xml:space="preserve"> 14 = 14,000 [A]</t>
  </si>
  <si>
    <t>Položka zahrnuje:
- výrobní dokumentaci (včetně technologického předpisu)
- dodání veškerého trubního a pomocného materiálu (trouby, trubky, tvarovky, spojovací a těsnící materiál a pod.), podpěrných, závěsných a upevňovacích prvků, včetně potřebných úprav
- úprava a příprava podkladu a podpěr, očištění a ošetření podkladu a podpěr
- zřízení plně funkčního potrubí, kompletní soustavy, podle příslušného technologického předpisu (bez ohledu na sklon)
- zřízení potrubí i jednotlivých částí po etapách, včetně pracovních spar a spojů, pracovního zaslepení konců a pod.
- úprava prostupů, průchodů  šachtami a komorami, okolí podpěr a vyústění, zaústění, napojení, vyvedení a upevnění odpad. výustí
- ochrana potrubí nátěrem (vč. úpravy povrchu), případně izolací, nejsou-li tyto práce předmětem jiné položky
- úprava, očištění a ošetření prostoru kolem potrubí
- včetně případně předepsaného utěsnění konců chrániček
- položky platí pro práce prováděné v prostoru zapaženém i nezapaženém a i v kolektorech, chráničkách
Položka nezahrnuje:
- x</t>
  </si>
  <si>
    <t>předpolí 22+22+2+22 = 68,000 [A]</t>
  </si>
  <si>
    <t>most 14*2 = 28,000 [A]</t>
  </si>
  <si>
    <t xml:space="preserve"> 53,31*2*0,125 = 13,328 [A]</t>
  </si>
  <si>
    <t>916811</t>
  </si>
  <si>
    <t>ODDĚL OPLOCENÍ S PODSTAVCI DRÁTĚNNÉ - DOD A MONTÁŽ</t>
  </si>
  <si>
    <t>Provizorní oplocení v době výstavby v areálu zahradnictví Mudroch</t>
  </si>
  <si>
    <t xml:space="preserve"> 50 = 50,000 [A]</t>
  </si>
  <si>
    <t>Položka zahrnuje:
- dodání zařízení v předepsaném provedení včetně jejich osazení
- údržbu po celou dobu trvání funkce
- náhradu zničených nebo ztracených kusů
- nutnou opravu poškozených částí
Položka nezahrnuje:
- x</t>
  </si>
  <si>
    <t>916813</t>
  </si>
  <si>
    <t>ODDĚL OPLOCENÍ S PODSTAVCI DRÁTĚNNÉ - DEMONTÁŽ</t>
  </si>
  <si>
    <t>Položka zahrnuje:
- odstranění, demontáž a odklizení materiálu s odvozem na předepsané místo
Položka nezahrnuje:
- x</t>
  </si>
  <si>
    <t>916819</t>
  </si>
  <si>
    <t>ODDĚL OPLOCENÍ S PODSTAVCI DRÁTĚNNÉ - NÁJEMNÉ</t>
  </si>
  <si>
    <t>MDEN</t>
  </si>
  <si>
    <t>90 dní 50*90 = 4500,000 [A]</t>
  </si>
  <si>
    <t>Položka zahrnuje:
- sazbu za pronájem zařízení
Položka nezahrnuje:
- x
Způsob měření:
- součin počtu zařízení a počtu dní použití.</t>
  </si>
  <si>
    <t>zpevnněí kolem křídel a říms 12,5+13,5+18,77 = 44,770 [A]</t>
  </si>
  <si>
    <t>zpevnění kolem křídel a říms 5+5+2,5+5 = 17,500 [A]</t>
  </si>
  <si>
    <t>931182</t>
  </si>
  <si>
    <t>VÝPLŇ DILATAČNÍCH SPAR Z POLYSTYRENU TL 20MM</t>
  </si>
  <si>
    <t>Separace mezi ponechanou částí parapetní zdi a plovoucí deskou na návodní straně</t>
  </si>
  <si>
    <t xml:space="preserve"> 13,26*0,7 = 9,282 [A]</t>
  </si>
  <si>
    <t>mezi LA a římsou 13,27*2 = 26,540 [A]</t>
  </si>
  <si>
    <t xml:space="preserve"> 1,4*12 = 16,800 [A]</t>
  </si>
  <si>
    <t>93629</t>
  </si>
  <si>
    <t>VSAKOVACÍ JÍMKA</t>
  </si>
  <si>
    <t>KS</t>
  </si>
  <si>
    <t>Vyústění drenáží do vsakovacích jímek</t>
  </si>
  <si>
    <t>Položka zahrnuje:
- zhotovení vsakovací jímky dle VL4
- zemní práce 
- opevnění jímky
- výplň jímky
- obetonování potrubí
- veškerou vnitrostaveništní i mimo staveništní dopravu
Položka nezahrnuje:
- x</t>
  </si>
  <si>
    <t>Stávající mříž bránící vstupu do prostoru pod mostem bude před zahájením prací sejmuta a po jejich
dokončení vrácena zpět s tím, že dojde k obnově povrchové ochrany ocelové konstrukce mříže. Ta
bude odvezena do zinkovny, kde bude očištěna a opětovně opatřena ochranou žárovým zinkem
100µm.</t>
  </si>
  <si>
    <t>Povrch parapetní zdi, křídel a klenby bude mechanicky a následně tlakovou
vodou do 200BAR očištěn od nánosů a nečistot</t>
  </si>
  <si>
    <t>Vrchol klenby 24*1 = 24,000 [A]</t>
  </si>
  <si>
    <t>Podhled klenby 24*4,2 = 100,800 [B]</t>
  </si>
  <si>
    <t>Vtokové čelo 20 = 20,000 [C]</t>
  </si>
  <si>
    <t>Výtokové čelo 25 = 25,000 [D]</t>
  </si>
  <si>
    <t>Mezisoučet = 169,800 [E]</t>
  </si>
  <si>
    <t>Před zahájením odstraňování konstrukčních vrstev bude klenba v části (v etapě), kde budou práce
probíhat, podepřena pro zajištění statické stability klenby. Pro podepření zpracuje Zhotovitel VTD a
TePř, který musí být schválen TDI a AD. Podepření bude ponecháno až do provedení spádové
plovoucí desky.</t>
  </si>
  <si>
    <t xml:space="preserve"> 2,85*24*1,5 = 102,600 [A]</t>
  </si>
  <si>
    <t>966841</t>
  </si>
  <si>
    <t>ODSTRANĚNÍ OPLOCENÍ DŘEVĚNÉHO</t>
  </si>
  <si>
    <t>OPlocení na výtokové straně včetně likvidace odpadu</t>
  </si>
  <si>
    <t xml:space="preserve"> 15 = 15,000 [A]</t>
  </si>
  <si>
    <t>Položka zahrnuje:
- kompletní bourací práce včetně odstranění základových konstrukcí a nezbytného rozsahu zemních prací,
- veškerou manipulaci s vybouranou sutí a hmotami včetně uložení na skládku,
- veškeré další práce plynoucí z technologického předpisu a z platných předpisů,
- odstranění sloupků z jiného materiálu, odstranění vrat a vrátek</t>
  </si>
  <si>
    <t>967134</t>
  </si>
  <si>
    <t>VYBOURÁNÍ ČÁSTÍ KONSTRUKCÍ KAMENNÝCH NA MC S ODVOZEM DO 5KM</t>
  </si>
  <si>
    <t>Na vtokové straně bude rozeprána stávající parapetní zídka do hloubky 475mm pod úroveň stávající_x000D_
vozovky tak, aby přes nu mohla být provedena budoucí spádová plovoucí železobetonová deska_x000D_
s novou římsou a zádržným systémem._x000D_
Vybouraný materiál  bude použit na doplnění zdiva SO 201 (včetně šachty) a SO 202. Zbytek bude uložen na skládce Zadavatele</t>
  </si>
  <si>
    <t xml:space="preserve"> 12,15*1,25 = 15,188 [A]</t>
  </si>
  <si>
    <t>Položka zahrnuje:
- veškerou manipulaci s vybouranou sutí a hmotami včetně uložení na skládku,
- veškeré další práce plynoucí z technologického předpisu a z platných předpisů
Položka nezahrnuje:
- poplatek za skládku, který se vykazuje v položce 0141** (s výjimkou malého množství bouraného materiálu, kde je možné poplatek zahrnout do jednotkové ceny bourání – tento fakt musí být uveden v doplňujícím textu k položce)</t>
  </si>
  <si>
    <t>02720</t>
  </si>
  <si>
    <t>POMOC PRÁCE ZŘÍZ NEBO ZAJIŠŤ REGULACI A OCHRANU DOPRAVY</t>
  </si>
  <si>
    <t>V době výstavby se předpokládá s částečnou uzavírkou ulice Mariánskolázeňská a to ve směru do_x000D_
lázeňského centra. Náhradní trasa bude vedena přes obec Březová. V opačném směru bude zachován_x000D_
provoz v každé etapě v jednom jízdním pruhu._x000D_
Projektovou dokumentaci dopravně inženýrských opatření včetně projednání s Policií ČR a_x000D_
příslušnými správními úřady, zajistí Zhotovitel před zahájením provádění prací.</t>
  </si>
  <si>
    <t>Položka zahrnuje:
- PD_x000D_
- Projednání s Policií ČR_x000D_
- Projednání se správními úřady_x000D_
- Montáž, nájem a demontáž dopravního značení_x000D_
- Případně další požadavky na řízení a regulaci dopravy v době výstavby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</si>
</sst>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\ ###\ ##0.00"/>
    <numFmt numFmtId="165" formatCode="#\ ###\ ###\ ###\ ##0.000"/>
  </numFmts>
  <fonts count="10" x14ac:knownFonts="1">
    <font>
      <sz val="11"/>
      <name val="Calibri"/>
      <family val="2"/>
      <scheme val="minor"/>
    </font>
    <font>
      <sz val="11"/>
      <color rgb="FFD9D9D9"/>
      <name val="Calibri"/>
      <scheme val="minor"/>
    </font>
    <font>
      <sz val="10"/>
      <color rgb="FF000000"/>
      <name val="Arial"/>
    </font>
    <font>
      <b/>
      <sz val="16"/>
      <color rgb="FF000000"/>
      <name val="Arial"/>
    </font>
    <font>
      <b/>
      <sz val="10"/>
      <color rgb="FF000000"/>
      <name val="Arial"/>
    </font>
    <font>
      <sz val="10"/>
      <color rgb="FFFFFFFF"/>
      <name val="Arial"/>
    </font>
    <font>
      <b/>
      <sz val="11"/>
      <color rgb="FF000000"/>
      <name val="Arial"/>
    </font>
    <font>
      <b/>
      <sz val="11"/>
      <name val="Calibri"/>
      <scheme val="minor"/>
    </font>
    <font>
      <i/>
      <sz val="11"/>
      <name val="Calibri"/>
      <scheme val="minor"/>
    </font>
    <font>
      <i/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41A5BD"/>
      </patternFill>
    </fill>
    <fill>
      <patternFill patternType="solid">
        <fgColor rgb="FFADD8E6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4">
    <xf numFmtId="0" fontId="0" fillId="0" borderId="0"/>
    <xf numFmtId="0" fontId="2" fillId="0" borderId="0">
      <alignment horizontal="left" vertical="center" wrapText="1"/>
    </xf>
    <xf numFmtId="0" fontId="3" fillId="0" borderId="0">
      <alignment horizontal="left" vertical="center" wrapText="1"/>
    </xf>
    <xf numFmtId="0" fontId="4" fillId="0" borderId="0">
      <alignment horizontal="right" vertical="center" wrapText="1"/>
    </xf>
    <xf numFmtId="0" fontId="5" fillId="0" borderId="0">
      <alignment horizontal="center" vertical="center" wrapText="1"/>
    </xf>
    <xf numFmtId="0" fontId="4" fillId="0" borderId="0">
      <alignment horizontal="left" vertical="center" wrapText="1"/>
    </xf>
    <xf numFmtId="0" fontId="4" fillId="0" borderId="0">
      <alignment horizontal="righ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2" fillId="0" borderId="0">
      <alignment horizontal="left" vertical="center" wrapText="1"/>
    </xf>
    <xf numFmtId="0" fontId="2" fillId="0" borderId="0">
      <alignment horizontal="right" vertical="center" wrapText="1"/>
    </xf>
    <xf numFmtId="0" fontId="9" fillId="0" borderId="0">
      <alignment horizontal="left" vertical="center" wrapText="1"/>
    </xf>
  </cellStyleXfs>
  <cellXfs count="53">
    <xf numFmtId="0" fontId="0" fillId="0" borderId="0" xfId="0"/>
    <xf numFmtId="0" fontId="1" fillId="2" borderId="0" xfId="0" applyFont="1" applyFill="1"/>
    <xf numFmtId="0" fontId="2" fillId="2" borderId="0" xfId="1" applyFill="1">
      <alignment horizontal="left" vertical="center" wrapText="1"/>
    </xf>
    <xf numFmtId="0" fontId="0" fillId="2" borderId="0" xfId="0" applyFill="1"/>
    <xf numFmtId="0" fontId="3" fillId="2" borderId="0" xfId="2" applyFill="1">
      <alignment horizontal="left" vertical="center" wrapText="1"/>
    </xf>
    <xf numFmtId="0" fontId="4" fillId="2" borderId="0" xfId="3" applyFill="1">
      <alignment horizontal="right" vertical="center" wrapText="1"/>
    </xf>
    <xf numFmtId="164" fontId="4" fillId="2" borderId="0" xfId="3" applyNumberFormat="1" applyFill="1">
      <alignment horizontal="right" vertical="center" wrapText="1"/>
    </xf>
    <xf numFmtId="0" fontId="5" fillId="3" borderId="1" xfId="4" applyFill="1" applyBorder="1">
      <alignment horizontal="center" vertical="center" wrapText="1"/>
    </xf>
    <xf numFmtId="49" fontId="4" fillId="0" borderId="1" xfId="5" applyNumberFormat="1" applyBorder="1">
      <alignment horizontal="left" vertical="center" wrapText="1"/>
    </xf>
    <xf numFmtId="164" fontId="4" fillId="0" borderId="1" xfId="6" applyNumberFormat="1" applyBorder="1">
      <alignment horizontal="right" vertical="center" wrapText="1"/>
    </xf>
    <xf numFmtId="0" fontId="0" fillId="2" borderId="2" xfId="0" applyFill="1" applyBorder="1"/>
    <xf numFmtId="0" fontId="0" fillId="2" borderId="3" xfId="0" applyFill="1" applyBorder="1"/>
    <xf numFmtId="0" fontId="2" fillId="2" borderId="3" xfId="1" applyFill="1" applyBorder="1">
      <alignment horizontal="left" vertical="center" wrapText="1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6" fillId="2" borderId="5" xfId="7" applyFill="1" applyBorder="1">
      <alignment horizontal="left" vertical="center" wrapText="1"/>
    </xf>
    <xf numFmtId="0" fontId="6" fillId="2" borderId="0" xfId="7" applyFill="1">
      <alignment horizontal="left" vertical="center" wrapText="1"/>
    </xf>
    <xf numFmtId="0" fontId="0" fillId="2" borderId="7" xfId="0" applyFill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0" fontId="5" fillId="3" borderId="9" xfId="4" applyFill="1" applyBorder="1">
      <alignment horizontal="center" vertical="center" wrapText="1"/>
    </xf>
    <xf numFmtId="0" fontId="5" fillId="3" borderId="10" xfId="4" applyFill="1" applyBorder="1">
      <alignment horizontal="center" vertical="center" wrapText="1"/>
    </xf>
    <xf numFmtId="0" fontId="5" fillId="3" borderId="11" xfId="4" applyFill="1" applyBorder="1">
      <alignment horizontal="center" vertical="center" wrapText="1"/>
    </xf>
    <xf numFmtId="0" fontId="5" fillId="3" borderId="12" xfId="4" applyFill="1" applyBorder="1">
      <alignment horizontal="center" vertical="center" wrapText="1"/>
    </xf>
    <xf numFmtId="0" fontId="7" fillId="2" borderId="7" xfId="0" applyFont="1" applyFill="1" applyBorder="1"/>
    <xf numFmtId="0" fontId="7" fillId="2" borderId="13" xfId="0" applyFont="1" applyFill="1" applyBorder="1"/>
    <xf numFmtId="0" fontId="7" fillId="2" borderId="7" xfId="0" applyFont="1" applyFill="1" applyBorder="1" applyAlignment="1">
      <alignment horizontal="right"/>
    </xf>
    <xf numFmtId="0" fontId="7" fillId="2" borderId="14" xfId="0" applyFont="1" applyFill="1" applyBorder="1"/>
    <xf numFmtId="164" fontId="7" fillId="2" borderId="7" xfId="0" applyNumberFormat="1" applyFont="1" applyFill="1" applyBorder="1" applyAlignment="1">
      <alignment horizontal="center"/>
    </xf>
    <xf numFmtId="0" fontId="0" fillId="2" borderId="15" xfId="0" applyFill="1" applyBorder="1"/>
    <xf numFmtId="0" fontId="0" fillId="0" borderId="7" xfId="0" applyBorder="1"/>
    <xf numFmtId="0" fontId="0" fillId="0" borderId="7" xfId="0" applyBorder="1" applyAlignment="1">
      <alignment horizontal="right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4" fontId="0" fillId="4" borderId="7" xfId="0" applyNumberFormat="1" applyFill="1" applyBorder="1" applyAlignment="1" applyProtection="1">
      <alignment horizontal="center"/>
      <protection locked="0"/>
    </xf>
    <xf numFmtId="164" fontId="0" fillId="0" borderId="7" xfId="0" applyNumberFormat="1" applyBorder="1" applyAlignment="1">
      <alignment horizontal="center"/>
    </xf>
    <xf numFmtId="164" fontId="0" fillId="0" borderId="0" xfId="0" applyNumberFormat="1"/>
    <xf numFmtId="0" fontId="0" fillId="0" borderId="5" xfId="0" applyBorder="1"/>
    <xf numFmtId="0" fontId="0" fillId="0" borderId="6" xfId="0" applyBorder="1"/>
    <xf numFmtId="0" fontId="8" fillId="0" borderId="7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3" fillId="2" borderId="0" xfId="2" applyFill="1">
      <alignment horizontal="left" vertical="center" wrapText="1"/>
    </xf>
    <xf numFmtId="0" fontId="0" fillId="2" borderId="0" xfId="0" applyFill="1"/>
    <xf numFmtId="0" fontId="6" fillId="2" borderId="0" xfId="7" applyFill="1" applyAlignment="1">
      <alignment horizontal="right" vertical="center" wrapText="1"/>
    </xf>
    <xf numFmtId="0" fontId="0" fillId="2" borderId="0" xfId="0" applyFill="1" applyAlignment="1">
      <alignment horizontal="right"/>
    </xf>
    <xf numFmtId="0" fontId="5" fillId="3" borderId="8" xfId="4" applyFill="1" applyBorder="1">
      <alignment horizontal="center" vertical="center" wrapText="1"/>
    </xf>
    <xf numFmtId="0" fontId="5" fillId="3" borderId="9" xfId="4" applyFill="1" applyBorder="1">
      <alignment horizontal="center" vertical="center" wrapText="1"/>
    </xf>
    <xf numFmtId="0" fontId="5" fillId="3" borderId="1" xfId="4" applyFill="1" applyBorder="1">
      <alignment horizontal="center" vertical="center" wrapText="1"/>
    </xf>
    <xf numFmtId="0" fontId="5" fillId="3" borderId="10" xfId="4" applyFill="1" applyBorder="1">
      <alignment horizontal="center" vertical="center" wrapText="1"/>
    </xf>
  </cellXfs>
  <cellStyles count="14">
    <cellStyle name="NadpisRekapitulaceSoupisPraciStyle" xfId="2" xr:uid="{00000000-0005-0000-0000-000002000000}"/>
    <cellStyle name="NadpisStrukturyStyle" xfId="8" xr:uid="{00000000-0005-0000-0000-000008000000}"/>
    <cellStyle name="NadpisySloupcuStyle" xfId="4" xr:uid="{00000000-0005-0000-0000-000004000000}"/>
    <cellStyle name="NormalBoldLeftStyle" xfId="5" xr:uid="{00000000-0005-0000-0000-000005000000}"/>
    <cellStyle name="NormalBoldRightStyle" xfId="6" xr:uid="{00000000-0005-0000-0000-000006000000}"/>
    <cellStyle name="NormalBoldStyle" xfId="10" xr:uid="{00000000-0005-0000-0000-00000A000000}"/>
    <cellStyle name="NormalLeftStyle" xfId="11" xr:uid="{00000000-0005-0000-0000-00000B000000}"/>
    <cellStyle name="Normální" xfId="0" builtinId="0"/>
    <cellStyle name="NormalRightStyle" xfId="12" xr:uid="{00000000-0005-0000-0000-00000C000000}"/>
    <cellStyle name="NormalStyle" xfId="1" xr:uid="{00000000-0005-0000-0000-000001000000}"/>
    <cellStyle name="PolDoplnInfoStyle" xfId="13" xr:uid="{00000000-0005-0000-0000-00000D000000}"/>
    <cellStyle name="RekapitulaceCenyStyle" xfId="3" xr:uid="{00000000-0005-0000-0000-000003000000}"/>
    <cellStyle name="StavbaRozpocetHeaderStyle" xfId="7" xr:uid="{00000000-0005-0000-0000-000007000000}"/>
    <cellStyle name="StavebniDilStyle" xfId="9" xr:uid="{00000000-0005-0000-0000-000009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1950" cy="3619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3"/>
  <sheetViews>
    <sheetView workbookViewId="0"/>
  </sheetViews>
  <sheetFormatPr defaultRowHeight="15" x14ac:dyDescent="0.25"/>
  <cols>
    <col min="1" max="1" width="7.5703125" bestFit="1" customWidth="1"/>
    <col min="2" max="2" width="129.5703125" customWidth="1"/>
    <col min="3" max="5" width="19.42578125" customWidth="1"/>
  </cols>
  <sheetData>
    <row r="1" spans="1:5" x14ac:dyDescent="0.25">
      <c r="A1" s="1" t="s">
        <v>0</v>
      </c>
      <c r="B1" s="2" t="s">
        <v>1</v>
      </c>
      <c r="C1" s="3"/>
      <c r="D1" s="3"/>
      <c r="E1" s="3"/>
    </row>
    <row r="2" spans="1:5" x14ac:dyDescent="0.25">
      <c r="A2" s="1"/>
      <c r="B2" s="45" t="s">
        <v>2</v>
      </c>
      <c r="C2" s="3"/>
      <c r="D2" s="3"/>
      <c r="E2" s="3"/>
    </row>
    <row r="3" spans="1:5" x14ac:dyDescent="0.25">
      <c r="A3" s="3"/>
      <c r="B3" s="46"/>
      <c r="C3" s="3"/>
      <c r="D3" s="3"/>
      <c r="E3" s="3"/>
    </row>
    <row r="4" spans="1:5" x14ac:dyDescent="0.25">
      <c r="A4" s="3"/>
      <c r="B4" s="45" t="s">
        <v>3</v>
      </c>
      <c r="C4" s="46"/>
      <c r="D4" s="46"/>
      <c r="E4" s="46"/>
    </row>
    <row r="5" spans="1:5" x14ac:dyDescent="0.25">
      <c r="A5" s="3"/>
      <c r="B5" s="3"/>
      <c r="C5" s="3"/>
      <c r="D5" s="3"/>
      <c r="E5" s="3"/>
    </row>
    <row r="6" spans="1:5" x14ac:dyDescent="0.25">
      <c r="A6" s="3"/>
      <c r="B6" s="5" t="s">
        <v>4</v>
      </c>
      <c r="C6" s="6">
        <f>SUM(C10:C13)</f>
        <v>0</v>
      </c>
      <c r="D6" s="3"/>
      <c r="E6" s="3"/>
    </row>
    <row r="7" spans="1:5" x14ac:dyDescent="0.25">
      <c r="A7" s="3"/>
      <c r="B7" s="5" t="s">
        <v>5</v>
      </c>
      <c r="C7" s="6">
        <f>SUM(E10:E13)</f>
        <v>0</v>
      </c>
      <c r="D7" s="3"/>
      <c r="E7" s="3"/>
    </row>
    <row r="8" spans="1:5" x14ac:dyDescent="0.25">
      <c r="A8" s="3"/>
      <c r="B8" s="3"/>
      <c r="C8" s="3"/>
      <c r="D8" s="3"/>
      <c r="E8" s="3"/>
    </row>
    <row r="9" spans="1:5" x14ac:dyDescent="0.25">
      <c r="A9" s="7" t="s">
        <v>6</v>
      </c>
      <c r="B9" s="7" t="s">
        <v>7</v>
      </c>
      <c r="C9" s="7" t="s">
        <v>8</v>
      </c>
      <c r="D9" s="7" t="s">
        <v>9</v>
      </c>
      <c r="E9" s="7" t="s">
        <v>10</v>
      </c>
    </row>
    <row r="10" spans="1:5" x14ac:dyDescent="0.25">
      <c r="A10" s="8" t="s">
        <v>11</v>
      </c>
      <c r="B10" s="8" t="s">
        <v>12</v>
      </c>
      <c r="C10" s="9">
        <f>'000'!I3</f>
        <v>0</v>
      </c>
      <c r="D10" s="9">
        <f>SUMIFS('000'!O:O,'000'!A:A,"P")</f>
        <v>0</v>
      </c>
      <c r="E10" s="9">
        <f>C10+D10</f>
        <v>0</v>
      </c>
    </row>
    <row r="11" spans="1:5" x14ac:dyDescent="0.25">
      <c r="A11" s="8" t="s">
        <v>13</v>
      </c>
      <c r="B11" s="8" t="s">
        <v>14</v>
      </c>
      <c r="C11" s="9">
        <f>'201'!I3</f>
        <v>0</v>
      </c>
      <c r="D11" s="9">
        <f>SUMIFS('201'!O:O,'201'!A:A,"P")</f>
        <v>0</v>
      </c>
      <c r="E11" s="9">
        <f>C11+D11</f>
        <v>0</v>
      </c>
    </row>
    <row r="12" spans="1:5" x14ac:dyDescent="0.25">
      <c r="A12" s="8" t="s">
        <v>15</v>
      </c>
      <c r="B12" s="8" t="s">
        <v>16</v>
      </c>
      <c r="C12" s="9">
        <f>'202'!I3</f>
        <v>0</v>
      </c>
      <c r="D12" s="9">
        <f>SUMIFS('202'!O:O,'202'!A:A,"P")</f>
        <v>0</v>
      </c>
      <c r="E12" s="9">
        <f>C12+D12</f>
        <v>0</v>
      </c>
    </row>
    <row r="13" spans="1:5" x14ac:dyDescent="0.25">
      <c r="A13" s="8" t="s">
        <v>17</v>
      </c>
      <c r="B13" s="8" t="s">
        <v>18</v>
      </c>
      <c r="C13" s="9">
        <f>'901'!I3</f>
        <v>0</v>
      </c>
      <c r="D13" s="9">
        <f>SUMIFS('901'!O:O,'901'!A:A,"P")</f>
        <v>0</v>
      </c>
      <c r="E13" s="9">
        <f>C13+D13</f>
        <v>0</v>
      </c>
    </row>
  </sheetData>
  <mergeCells count="2">
    <mergeCell ref="B2:B3"/>
    <mergeCell ref="B4:E4"/>
  </mergeCells>
  <pageMargins left="0.7" right="0.7" top="0.78740157499999996" bottom="0.78740157499999996" header="0.3" footer="0.3"/>
  <pageSetup fitToHeight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6"/>
  <sheetViews>
    <sheetView tabSelected="1" topLeftCell="B3" workbookViewId="0">
      <selection activeCell="M15" sqref="M15"/>
    </sheetView>
  </sheetViews>
  <sheetFormatPr defaultRowHeight="15" x14ac:dyDescent="0.2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6875" customWidth="1"/>
    <col min="6" max="6" width="13" customWidth="1"/>
    <col min="7" max="9" width="16.140625" customWidth="1"/>
    <col min="10" max="10" width="14.85546875" bestFit="1" customWidth="1"/>
    <col min="15" max="16" width="9.140625" hidden="1"/>
  </cols>
  <sheetData>
    <row r="1" spans="1:16" x14ac:dyDescent="0.25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spans="1:16" ht="20.25" x14ac:dyDescent="0.25">
      <c r="A2" s="1"/>
      <c r="B2" s="14"/>
      <c r="C2" s="3"/>
      <c r="D2" s="3"/>
      <c r="E2" s="4" t="s">
        <v>19</v>
      </c>
      <c r="F2" s="3"/>
      <c r="G2" s="3"/>
      <c r="H2" s="3"/>
      <c r="I2" s="3"/>
      <c r="J2" s="15"/>
    </row>
    <row r="3" spans="1:16" x14ac:dyDescent="0.25">
      <c r="A3" s="3" t="s">
        <v>20</v>
      </c>
      <c r="B3" s="16" t="s">
        <v>21</v>
      </c>
      <c r="C3" s="47" t="s">
        <v>22</v>
      </c>
      <c r="D3" s="48"/>
      <c r="E3" s="17" t="s">
        <v>23</v>
      </c>
      <c r="F3" s="3"/>
      <c r="G3" s="3"/>
      <c r="H3" s="18" t="s">
        <v>11</v>
      </c>
      <c r="I3" s="19">
        <f>SUMIFS(I8:I36,A8:A36,"SD")</f>
        <v>0</v>
      </c>
      <c r="J3" s="15"/>
      <c r="O3">
        <v>0</v>
      </c>
      <c r="P3">
        <v>2</v>
      </c>
    </row>
    <row r="4" spans="1:16" x14ac:dyDescent="0.25">
      <c r="A4" s="3" t="s">
        <v>24</v>
      </c>
      <c r="B4" s="16" t="s">
        <v>25</v>
      </c>
      <c r="C4" s="47" t="s">
        <v>11</v>
      </c>
      <c r="D4" s="48"/>
      <c r="E4" s="17" t="s">
        <v>12</v>
      </c>
      <c r="F4" s="3"/>
      <c r="G4" s="3"/>
      <c r="H4" s="3"/>
      <c r="I4" s="3"/>
      <c r="J4" s="15"/>
      <c r="O4">
        <v>0.12</v>
      </c>
      <c r="P4">
        <v>2</v>
      </c>
    </row>
    <row r="5" spans="1:16" x14ac:dyDescent="0.25">
      <c r="A5" s="49" t="s">
        <v>26</v>
      </c>
      <c r="B5" s="50" t="s">
        <v>27</v>
      </c>
      <c r="C5" s="51" t="s">
        <v>28</v>
      </c>
      <c r="D5" s="51" t="s">
        <v>29</v>
      </c>
      <c r="E5" s="51" t="s">
        <v>30</v>
      </c>
      <c r="F5" s="51" t="s">
        <v>31</v>
      </c>
      <c r="G5" s="51" t="s">
        <v>32</v>
      </c>
      <c r="H5" s="51" t="s">
        <v>33</v>
      </c>
      <c r="I5" s="51"/>
      <c r="J5" s="52" t="s">
        <v>34</v>
      </c>
      <c r="O5">
        <v>0.21</v>
      </c>
    </row>
    <row r="6" spans="1:16" x14ac:dyDescent="0.25">
      <c r="A6" s="49"/>
      <c r="B6" s="50"/>
      <c r="C6" s="51"/>
      <c r="D6" s="51"/>
      <c r="E6" s="51"/>
      <c r="F6" s="51"/>
      <c r="G6" s="51"/>
      <c r="H6" s="7" t="s">
        <v>35</v>
      </c>
      <c r="I6" s="7" t="s">
        <v>36</v>
      </c>
      <c r="J6" s="52"/>
    </row>
    <row r="7" spans="1:16" x14ac:dyDescent="0.25">
      <c r="A7" s="22">
        <v>0</v>
      </c>
      <c r="B7" s="20">
        <v>1</v>
      </c>
      <c r="C7" s="23">
        <v>2</v>
      </c>
      <c r="D7" s="7">
        <v>3</v>
      </c>
      <c r="E7" s="23">
        <v>4</v>
      </c>
      <c r="F7" s="7">
        <v>5</v>
      </c>
      <c r="G7" s="7">
        <v>6</v>
      </c>
      <c r="H7" s="7">
        <v>7</v>
      </c>
      <c r="I7" s="23">
        <v>8</v>
      </c>
      <c r="J7" s="21">
        <v>9</v>
      </c>
    </row>
    <row r="8" spans="1:16" x14ac:dyDescent="0.25">
      <c r="A8" s="24" t="s">
        <v>37</v>
      </c>
      <c r="B8" s="25"/>
      <c r="C8" s="26" t="s">
        <v>38</v>
      </c>
      <c r="D8" s="27"/>
      <c r="E8" s="24" t="s">
        <v>39</v>
      </c>
      <c r="F8" s="27"/>
      <c r="G8" s="27"/>
      <c r="H8" s="27"/>
      <c r="I8" s="28">
        <f>SUMIFS(I9:I36,A9:A36,"P")</f>
        <v>0</v>
      </c>
      <c r="J8" s="29"/>
    </row>
    <row r="9" spans="1:16" x14ac:dyDescent="0.25">
      <c r="A9" s="30" t="s">
        <v>40</v>
      </c>
      <c r="B9" s="30">
        <v>1</v>
      </c>
      <c r="C9" s="31" t="s">
        <v>41</v>
      </c>
      <c r="D9" s="30" t="s">
        <v>42</v>
      </c>
      <c r="E9" s="32" t="s">
        <v>43</v>
      </c>
      <c r="F9" s="33" t="s">
        <v>44</v>
      </c>
      <c r="G9" s="34">
        <v>3</v>
      </c>
      <c r="H9" s="35">
        <v>0</v>
      </c>
      <c r="I9" s="36">
        <f>ROUND(G9*H9,P4)</f>
        <v>0</v>
      </c>
      <c r="J9" s="33" t="s">
        <v>45</v>
      </c>
      <c r="O9" s="37">
        <f>I9*0.21</f>
        <v>0</v>
      </c>
      <c r="P9">
        <v>3</v>
      </c>
    </row>
    <row r="10" spans="1:16" ht="60" x14ac:dyDescent="0.25">
      <c r="A10" s="30" t="s">
        <v>46</v>
      </c>
      <c r="B10" s="38"/>
      <c r="E10" s="32" t="s">
        <v>47</v>
      </c>
      <c r="J10" s="39"/>
    </row>
    <row r="11" spans="1:16" x14ac:dyDescent="0.25">
      <c r="A11" s="30" t="s">
        <v>48</v>
      </c>
      <c r="B11" s="38"/>
      <c r="E11" s="40" t="s">
        <v>49</v>
      </c>
      <c r="J11" s="39"/>
    </row>
    <row r="12" spans="1:16" x14ac:dyDescent="0.25">
      <c r="A12" s="30" t="s">
        <v>50</v>
      </c>
      <c r="B12" s="38"/>
      <c r="E12" s="41"/>
      <c r="J12" s="39"/>
    </row>
    <row r="13" spans="1:16" x14ac:dyDescent="0.25">
      <c r="A13" s="30" t="s">
        <v>40</v>
      </c>
      <c r="B13" s="30">
        <v>2</v>
      </c>
      <c r="C13" s="31" t="s">
        <v>51</v>
      </c>
      <c r="D13" s="30" t="s">
        <v>42</v>
      </c>
      <c r="E13" s="32" t="s">
        <v>52</v>
      </c>
      <c r="F13" s="33" t="s">
        <v>53</v>
      </c>
      <c r="G13" s="34">
        <v>2</v>
      </c>
      <c r="H13" s="35">
        <v>0</v>
      </c>
      <c r="I13" s="36">
        <f>ROUND(G13*H13,P4)</f>
        <v>0</v>
      </c>
      <c r="J13" s="33" t="s">
        <v>45</v>
      </c>
      <c r="O13" s="37">
        <f>I13*0.21</f>
        <v>0</v>
      </c>
      <c r="P13">
        <v>3</v>
      </c>
    </row>
    <row r="14" spans="1:16" x14ac:dyDescent="0.25">
      <c r="A14" s="30" t="s">
        <v>46</v>
      </c>
      <c r="B14" s="38"/>
      <c r="E14" s="41" t="s">
        <v>42</v>
      </c>
      <c r="J14" s="39"/>
    </row>
    <row r="15" spans="1:16" x14ac:dyDescent="0.25">
      <c r="A15" s="30" t="s">
        <v>48</v>
      </c>
      <c r="B15" s="38"/>
      <c r="E15" s="40" t="s">
        <v>54</v>
      </c>
      <c r="J15" s="39"/>
    </row>
    <row r="16" spans="1:16" ht="60" x14ac:dyDescent="0.25">
      <c r="A16" s="30" t="s">
        <v>50</v>
      </c>
      <c r="B16" s="38"/>
      <c r="E16" s="32" t="s">
        <v>55</v>
      </c>
      <c r="J16" s="39"/>
    </row>
    <row r="17" spans="1:16" x14ac:dyDescent="0.25">
      <c r="A17" s="30" t="s">
        <v>40</v>
      </c>
      <c r="B17" s="30">
        <v>3</v>
      </c>
      <c r="C17" s="31" t="s">
        <v>56</v>
      </c>
      <c r="D17" s="30" t="s">
        <v>42</v>
      </c>
      <c r="E17" s="32" t="s">
        <v>57</v>
      </c>
      <c r="F17" s="33" t="s">
        <v>44</v>
      </c>
      <c r="G17" s="34">
        <v>2</v>
      </c>
      <c r="H17" s="35">
        <v>0</v>
      </c>
      <c r="I17" s="36">
        <f>ROUND(G17*H17,P4)</f>
        <v>0</v>
      </c>
      <c r="J17" s="33" t="s">
        <v>45</v>
      </c>
      <c r="O17" s="37">
        <f>I17*0.21</f>
        <v>0</v>
      </c>
      <c r="P17">
        <v>3</v>
      </c>
    </row>
    <row r="18" spans="1:16" ht="30" x14ac:dyDescent="0.25">
      <c r="A18" s="30" t="s">
        <v>46</v>
      </c>
      <c r="B18" s="38"/>
      <c r="E18" s="32" t="s">
        <v>58</v>
      </c>
      <c r="J18" s="39"/>
    </row>
    <row r="19" spans="1:16" x14ac:dyDescent="0.25">
      <c r="A19" s="30" t="s">
        <v>48</v>
      </c>
      <c r="B19" s="38"/>
      <c r="E19" s="40" t="s">
        <v>54</v>
      </c>
      <c r="J19" s="39"/>
    </row>
    <row r="20" spans="1:16" ht="30" x14ac:dyDescent="0.25">
      <c r="A20" s="30" t="s">
        <v>50</v>
      </c>
      <c r="B20" s="38"/>
      <c r="E20" s="32" t="s">
        <v>59</v>
      </c>
      <c r="J20" s="39"/>
    </row>
    <row r="21" spans="1:16" ht="30" x14ac:dyDescent="0.25">
      <c r="A21" s="30" t="s">
        <v>40</v>
      </c>
      <c r="B21" s="30">
        <v>4</v>
      </c>
      <c r="C21" s="31" t="s">
        <v>60</v>
      </c>
      <c r="D21" s="30" t="s">
        <v>42</v>
      </c>
      <c r="E21" s="32" t="s">
        <v>61</v>
      </c>
      <c r="F21" s="33" t="s">
        <v>44</v>
      </c>
      <c r="G21" s="34">
        <v>2</v>
      </c>
      <c r="H21" s="35">
        <v>0</v>
      </c>
      <c r="I21" s="36">
        <f>ROUND(G21*H21,P4)</f>
        <v>0</v>
      </c>
      <c r="J21" s="33" t="s">
        <v>45</v>
      </c>
      <c r="O21" s="37">
        <f>I21*0.21</f>
        <v>0</v>
      </c>
      <c r="P21">
        <v>3</v>
      </c>
    </row>
    <row r="22" spans="1:16" ht="30" x14ac:dyDescent="0.25">
      <c r="A22" s="30" t="s">
        <v>46</v>
      </c>
      <c r="B22" s="38"/>
      <c r="E22" s="32" t="s">
        <v>62</v>
      </c>
      <c r="J22" s="39"/>
    </row>
    <row r="23" spans="1:16" x14ac:dyDescent="0.25">
      <c r="A23" s="30" t="s">
        <v>48</v>
      </c>
      <c r="B23" s="38"/>
      <c r="E23" s="40" t="s">
        <v>54</v>
      </c>
      <c r="J23" s="39"/>
    </row>
    <row r="24" spans="1:16" ht="135" x14ac:dyDescent="0.25">
      <c r="A24" s="30" t="s">
        <v>50</v>
      </c>
      <c r="B24" s="38"/>
      <c r="E24" s="32" t="s">
        <v>63</v>
      </c>
      <c r="J24" s="39"/>
    </row>
    <row r="25" spans="1:16" x14ac:dyDescent="0.25">
      <c r="A25" s="30" t="s">
        <v>40</v>
      </c>
      <c r="B25" s="30">
        <v>5</v>
      </c>
      <c r="C25" s="31" t="s">
        <v>64</v>
      </c>
      <c r="D25" s="30" t="s">
        <v>42</v>
      </c>
      <c r="E25" s="32" t="s">
        <v>65</v>
      </c>
      <c r="F25" s="33" t="s">
        <v>66</v>
      </c>
      <c r="G25" s="34">
        <v>2</v>
      </c>
      <c r="H25" s="35">
        <v>0</v>
      </c>
      <c r="I25" s="36">
        <f>ROUND(G25*H25,P4)</f>
        <v>0</v>
      </c>
      <c r="J25" s="33" t="s">
        <v>45</v>
      </c>
      <c r="O25" s="37">
        <f>I25*0.21</f>
        <v>0</v>
      </c>
      <c r="P25">
        <v>3</v>
      </c>
    </row>
    <row r="26" spans="1:16" x14ac:dyDescent="0.25">
      <c r="A26" s="30" t="s">
        <v>46</v>
      </c>
      <c r="B26" s="38"/>
      <c r="E26" s="41" t="s">
        <v>42</v>
      </c>
      <c r="J26" s="39"/>
    </row>
    <row r="27" spans="1:16" x14ac:dyDescent="0.25">
      <c r="A27" s="30" t="s">
        <v>48</v>
      </c>
      <c r="B27" s="38"/>
      <c r="E27" s="40" t="s">
        <v>54</v>
      </c>
      <c r="J27" s="39"/>
    </row>
    <row r="28" spans="1:16" ht="150" x14ac:dyDescent="0.25">
      <c r="A28" s="30" t="s">
        <v>50</v>
      </c>
      <c r="B28" s="38"/>
      <c r="E28" s="32" t="s">
        <v>67</v>
      </c>
      <c r="J28" s="39"/>
    </row>
    <row r="29" spans="1:16" x14ac:dyDescent="0.25">
      <c r="A29" s="30" t="s">
        <v>40</v>
      </c>
      <c r="B29" s="30">
        <v>6</v>
      </c>
      <c r="C29" s="31" t="s">
        <v>68</v>
      </c>
      <c r="D29" s="30" t="s">
        <v>42</v>
      </c>
      <c r="E29" s="32" t="s">
        <v>69</v>
      </c>
      <c r="F29" s="33" t="s">
        <v>53</v>
      </c>
      <c r="G29" s="34">
        <v>2</v>
      </c>
      <c r="H29" s="35">
        <v>0</v>
      </c>
      <c r="I29" s="36">
        <f>ROUND(G29*H29,P4)</f>
        <v>0</v>
      </c>
      <c r="J29" s="33" t="s">
        <v>45</v>
      </c>
      <c r="O29" s="37">
        <f>I29*0.21</f>
        <v>0</v>
      </c>
      <c r="P29">
        <v>3</v>
      </c>
    </row>
    <row r="30" spans="1:16" x14ac:dyDescent="0.25">
      <c r="A30" s="30" t="s">
        <v>46</v>
      </c>
      <c r="B30" s="38"/>
      <c r="E30" s="41" t="s">
        <v>42</v>
      </c>
      <c r="J30" s="39"/>
    </row>
    <row r="31" spans="1:16" x14ac:dyDescent="0.25">
      <c r="A31" s="30" t="s">
        <v>48</v>
      </c>
      <c r="B31" s="38"/>
      <c r="E31" s="40" t="s">
        <v>54</v>
      </c>
      <c r="J31" s="39"/>
    </row>
    <row r="32" spans="1:16" ht="120" x14ac:dyDescent="0.25">
      <c r="A32" s="30" t="s">
        <v>50</v>
      </c>
      <c r="B32" s="38"/>
      <c r="E32" s="32" t="s">
        <v>70</v>
      </c>
      <c r="J32" s="39"/>
    </row>
    <row r="33" spans="1:16" x14ac:dyDescent="0.25">
      <c r="A33" s="30" t="s">
        <v>40</v>
      </c>
      <c r="B33" s="30">
        <v>7</v>
      </c>
      <c r="C33" s="31" t="s">
        <v>71</v>
      </c>
      <c r="D33" s="30" t="s">
        <v>42</v>
      </c>
      <c r="E33" s="32" t="s">
        <v>72</v>
      </c>
      <c r="F33" s="33" t="s">
        <v>44</v>
      </c>
      <c r="G33" s="34">
        <v>1</v>
      </c>
      <c r="H33" s="35">
        <v>0</v>
      </c>
      <c r="I33" s="36">
        <f>ROUND(G33*H33,P4)</f>
        <v>0</v>
      </c>
      <c r="J33" s="33" t="s">
        <v>45</v>
      </c>
      <c r="O33" s="37">
        <f>I33*0.21</f>
        <v>0</v>
      </c>
      <c r="P33">
        <v>3</v>
      </c>
    </row>
    <row r="34" spans="1:16" ht="120" x14ac:dyDescent="0.25">
      <c r="A34" s="30" t="s">
        <v>46</v>
      </c>
      <c r="B34" s="38"/>
      <c r="E34" s="32" t="s">
        <v>73</v>
      </c>
      <c r="J34" s="39"/>
    </row>
    <row r="35" spans="1:16" x14ac:dyDescent="0.25">
      <c r="A35" s="30" t="s">
        <v>48</v>
      </c>
      <c r="B35" s="38"/>
      <c r="E35" s="40" t="s">
        <v>74</v>
      </c>
      <c r="J35" s="39"/>
    </row>
    <row r="36" spans="1:16" ht="45" x14ac:dyDescent="0.25">
      <c r="A36" s="30" t="s">
        <v>50</v>
      </c>
      <c r="B36" s="42"/>
      <c r="C36" s="43"/>
      <c r="D36" s="43"/>
      <c r="E36" s="32" t="s">
        <v>75</v>
      </c>
      <c r="F36" s="43"/>
      <c r="G36" s="43"/>
      <c r="H36" s="43"/>
      <c r="I36" s="43"/>
      <c r="J36" s="44"/>
    </row>
  </sheetData>
  <sheetProtection algorithmName="SHA-512" hashValue="T4c+ef4qTg7py0O/8XbAcpl1eYy++MEMqv3eYSUi2/IHXBoUgFmRtuoLeEjlwh/aF+O+p4+ZXcVBHoFmnqSGLA==" saltValue="RooS2OtDbFBvtpQXoIVbB9uQPvpMiStQ9klcTz9nxw4Si5ccdumkz4Rtk9U0eAFUFaeGVnbO6Nd0t/Zmyyoc3A==" spinCount="100000" sheet="1" objects="1" scenarios="1"/>
  <mergeCells count="11">
    <mergeCell ref="E5:E6"/>
    <mergeCell ref="F5:F6"/>
    <mergeCell ref="G5:G6"/>
    <mergeCell ref="H5:I5"/>
    <mergeCell ref="J5:J6"/>
    <mergeCell ref="C3:D3"/>
    <mergeCell ref="C4:D4"/>
    <mergeCell ref="A5:A6"/>
    <mergeCell ref="B5:B6"/>
    <mergeCell ref="C5:C6"/>
    <mergeCell ref="D5:D6"/>
  </mergeCells>
  <pageMargins left="0.7" right="0.7" top="0.78740157499999996" bottom="0.78740157499999996" header="0.3" footer="0.3"/>
  <pageSetup fitToHeight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332"/>
  <sheetViews>
    <sheetView topLeftCell="B1" workbookViewId="0"/>
  </sheetViews>
  <sheetFormatPr defaultRowHeight="15" x14ac:dyDescent="0.2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6875" customWidth="1"/>
    <col min="6" max="6" width="13" customWidth="1"/>
    <col min="7" max="9" width="16.140625" customWidth="1"/>
    <col min="10" max="10" width="14.85546875" bestFit="1" customWidth="1"/>
    <col min="15" max="16" width="9.140625" hidden="1"/>
  </cols>
  <sheetData>
    <row r="1" spans="1:16" x14ac:dyDescent="0.25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spans="1:16" ht="20.25" x14ac:dyDescent="0.25">
      <c r="A2" s="1"/>
      <c r="B2" s="14"/>
      <c r="C2" s="3"/>
      <c r="D2" s="3"/>
      <c r="E2" s="4" t="s">
        <v>19</v>
      </c>
      <c r="F2" s="3"/>
      <c r="G2" s="3"/>
      <c r="H2" s="3"/>
      <c r="I2" s="3"/>
      <c r="J2" s="15"/>
    </row>
    <row r="3" spans="1:16" x14ac:dyDescent="0.25">
      <c r="A3" s="3" t="s">
        <v>20</v>
      </c>
      <c r="B3" s="16" t="s">
        <v>21</v>
      </c>
      <c r="C3" s="47" t="s">
        <v>22</v>
      </c>
      <c r="D3" s="48"/>
      <c r="E3" s="17" t="s">
        <v>23</v>
      </c>
      <c r="F3" s="3"/>
      <c r="G3" s="3"/>
      <c r="H3" s="18" t="s">
        <v>13</v>
      </c>
      <c r="I3" s="19">
        <f>SUMIFS(I8:I332,A8:A332,"SD")</f>
        <v>0</v>
      </c>
      <c r="J3" s="15"/>
      <c r="O3">
        <v>0</v>
      </c>
      <c r="P3">
        <v>2</v>
      </c>
    </row>
    <row r="4" spans="1:16" x14ac:dyDescent="0.25">
      <c r="A4" s="3" t="s">
        <v>24</v>
      </c>
      <c r="B4" s="16" t="s">
        <v>25</v>
      </c>
      <c r="C4" s="47" t="s">
        <v>13</v>
      </c>
      <c r="D4" s="48"/>
      <c r="E4" s="17" t="s">
        <v>14</v>
      </c>
      <c r="F4" s="3"/>
      <c r="G4" s="3"/>
      <c r="H4" s="3"/>
      <c r="I4" s="3"/>
      <c r="J4" s="15"/>
      <c r="O4">
        <v>0.12</v>
      </c>
      <c r="P4">
        <v>2</v>
      </c>
    </row>
    <row r="5" spans="1:16" x14ac:dyDescent="0.25">
      <c r="A5" s="49" t="s">
        <v>26</v>
      </c>
      <c r="B5" s="50" t="s">
        <v>27</v>
      </c>
      <c r="C5" s="51" t="s">
        <v>28</v>
      </c>
      <c r="D5" s="51" t="s">
        <v>29</v>
      </c>
      <c r="E5" s="51" t="s">
        <v>30</v>
      </c>
      <c r="F5" s="51" t="s">
        <v>31</v>
      </c>
      <c r="G5" s="51" t="s">
        <v>32</v>
      </c>
      <c r="H5" s="51" t="s">
        <v>33</v>
      </c>
      <c r="I5" s="51"/>
      <c r="J5" s="52" t="s">
        <v>34</v>
      </c>
      <c r="O5">
        <v>0.21</v>
      </c>
    </row>
    <row r="6" spans="1:16" x14ac:dyDescent="0.25">
      <c r="A6" s="49"/>
      <c r="B6" s="50"/>
      <c r="C6" s="51"/>
      <c r="D6" s="51"/>
      <c r="E6" s="51"/>
      <c r="F6" s="51"/>
      <c r="G6" s="51"/>
      <c r="H6" s="7" t="s">
        <v>35</v>
      </c>
      <c r="I6" s="7" t="s">
        <v>36</v>
      </c>
      <c r="J6" s="52"/>
    </row>
    <row r="7" spans="1:16" x14ac:dyDescent="0.25">
      <c r="A7" s="22">
        <v>0</v>
      </c>
      <c r="B7" s="20">
        <v>1</v>
      </c>
      <c r="C7" s="23">
        <v>2</v>
      </c>
      <c r="D7" s="7">
        <v>3</v>
      </c>
      <c r="E7" s="23">
        <v>4</v>
      </c>
      <c r="F7" s="7">
        <v>5</v>
      </c>
      <c r="G7" s="7">
        <v>6</v>
      </c>
      <c r="H7" s="7">
        <v>7</v>
      </c>
      <c r="I7" s="23">
        <v>8</v>
      </c>
      <c r="J7" s="21">
        <v>9</v>
      </c>
    </row>
    <row r="8" spans="1:16" x14ac:dyDescent="0.25">
      <c r="A8" s="24" t="s">
        <v>37</v>
      </c>
      <c r="B8" s="25"/>
      <c r="C8" s="26" t="s">
        <v>38</v>
      </c>
      <c r="D8" s="27"/>
      <c r="E8" s="24" t="s">
        <v>39</v>
      </c>
      <c r="F8" s="27"/>
      <c r="G8" s="27"/>
      <c r="H8" s="27"/>
      <c r="I8" s="28">
        <f>SUMIFS(I9:I22,A9:A22,"P")</f>
        <v>0</v>
      </c>
      <c r="J8" s="29"/>
    </row>
    <row r="9" spans="1:16" x14ac:dyDescent="0.25">
      <c r="A9" s="30" t="s">
        <v>40</v>
      </c>
      <c r="B9" s="30">
        <v>1</v>
      </c>
      <c r="C9" s="31" t="s">
        <v>76</v>
      </c>
      <c r="D9" s="30" t="s">
        <v>42</v>
      </c>
      <c r="E9" s="32" t="s">
        <v>77</v>
      </c>
      <c r="F9" s="33" t="s">
        <v>78</v>
      </c>
      <c r="G9" s="34">
        <v>59.805999999999997</v>
      </c>
      <c r="H9" s="35">
        <v>0</v>
      </c>
      <c r="I9" s="36">
        <f>ROUND(G9*H9,P4)</f>
        <v>0</v>
      </c>
      <c r="J9" s="30"/>
      <c r="O9" s="37">
        <f>I9*0.21</f>
        <v>0</v>
      </c>
      <c r="P9">
        <v>3</v>
      </c>
    </row>
    <row r="10" spans="1:16" x14ac:dyDescent="0.25">
      <c r="A10" s="30" t="s">
        <v>46</v>
      </c>
      <c r="B10" s="38"/>
      <c r="E10" s="41" t="s">
        <v>42</v>
      </c>
      <c r="J10" s="39"/>
    </row>
    <row r="11" spans="1:16" x14ac:dyDescent="0.25">
      <c r="A11" s="30" t="s">
        <v>48</v>
      </c>
      <c r="B11" s="38"/>
      <c r="E11" s="40" t="s">
        <v>79</v>
      </c>
      <c r="J11" s="39"/>
    </row>
    <row r="12" spans="1:16" ht="45" x14ac:dyDescent="0.25">
      <c r="A12" s="30" t="s">
        <v>50</v>
      </c>
      <c r="B12" s="38"/>
      <c r="E12" s="32" t="s">
        <v>80</v>
      </c>
      <c r="J12" s="39"/>
    </row>
    <row r="13" spans="1:16" x14ac:dyDescent="0.25">
      <c r="A13" s="30" t="s">
        <v>40</v>
      </c>
      <c r="B13" s="30">
        <v>2</v>
      </c>
      <c r="C13" s="31" t="s">
        <v>81</v>
      </c>
      <c r="D13" s="30" t="s">
        <v>42</v>
      </c>
      <c r="E13" s="32" t="s">
        <v>82</v>
      </c>
      <c r="F13" s="33" t="s">
        <v>78</v>
      </c>
      <c r="G13" s="34">
        <v>206.54</v>
      </c>
      <c r="H13" s="35">
        <v>0</v>
      </c>
      <c r="I13" s="36">
        <f>ROUND(G13*H13,P4)</f>
        <v>0</v>
      </c>
      <c r="J13" s="30"/>
      <c r="O13" s="37">
        <f>I13*0.21</f>
        <v>0</v>
      </c>
      <c r="P13">
        <v>3</v>
      </c>
    </row>
    <row r="14" spans="1:16" x14ac:dyDescent="0.25">
      <c r="A14" s="30" t="s">
        <v>46</v>
      </c>
      <c r="B14" s="38"/>
      <c r="E14" s="41" t="s">
        <v>42</v>
      </c>
      <c r="J14" s="39"/>
    </row>
    <row r="15" spans="1:16" x14ac:dyDescent="0.25">
      <c r="A15" s="30" t="s">
        <v>48</v>
      </c>
      <c r="B15" s="38"/>
      <c r="E15" s="40" t="s">
        <v>83</v>
      </c>
      <c r="J15" s="39"/>
    </row>
    <row r="16" spans="1:16" x14ac:dyDescent="0.25">
      <c r="A16" s="30" t="s">
        <v>48</v>
      </c>
      <c r="B16" s="38"/>
      <c r="E16" s="40" t="s">
        <v>84</v>
      </c>
      <c r="J16" s="39"/>
    </row>
    <row r="17" spans="1:16" x14ac:dyDescent="0.25">
      <c r="A17" s="30" t="s">
        <v>48</v>
      </c>
      <c r="B17" s="38"/>
      <c r="E17" s="40" t="s">
        <v>85</v>
      </c>
      <c r="J17" s="39"/>
    </row>
    <row r="18" spans="1:16" x14ac:dyDescent="0.25">
      <c r="A18" s="30" t="s">
        <v>48</v>
      </c>
      <c r="B18" s="38"/>
      <c r="E18" s="40" t="s">
        <v>86</v>
      </c>
      <c r="J18" s="39"/>
    </row>
    <row r="19" spans="1:16" x14ac:dyDescent="0.25">
      <c r="A19" s="30" t="s">
        <v>48</v>
      </c>
      <c r="B19" s="38"/>
      <c r="E19" s="40" t="s">
        <v>87</v>
      </c>
      <c r="J19" s="39"/>
    </row>
    <row r="20" spans="1:16" x14ac:dyDescent="0.25">
      <c r="A20" s="30" t="s">
        <v>48</v>
      </c>
      <c r="B20" s="38"/>
      <c r="E20" s="40" t="s">
        <v>88</v>
      </c>
      <c r="J20" s="39"/>
    </row>
    <row r="21" spans="1:16" x14ac:dyDescent="0.25">
      <c r="A21" s="30" t="s">
        <v>48</v>
      </c>
      <c r="B21" s="38"/>
      <c r="E21" s="40" t="s">
        <v>89</v>
      </c>
      <c r="J21" s="39"/>
    </row>
    <row r="22" spans="1:16" ht="45" x14ac:dyDescent="0.25">
      <c r="A22" s="30" t="s">
        <v>50</v>
      </c>
      <c r="B22" s="38"/>
      <c r="E22" s="32" t="s">
        <v>80</v>
      </c>
      <c r="J22" s="39"/>
    </row>
    <row r="23" spans="1:16" x14ac:dyDescent="0.25">
      <c r="A23" s="24" t="s">
        <v>37</v>
      </c>
      <c r="B23" s="25"/>
      <c r="C23" s="26" t="s">
        <v>90</v>
      </c>
      <c r="D23" s="27"/>
      <c r="E23" s="24" t="s">
        <v>91</v>
      </c>
      <c r="F23" s="27"/>
      <c r="G23" s="27"/>
      <c r="H23" s="27"/>
      <c r="I23" s="28">
        <f>SUMIFS(I24:I85,A24:A85,"P")</f>
        <v>0</v>
      </c>
      <c r="J23" s="29"/>
    </row>
    <row r="24" spans="1:16" x14ac:dyDescent="0.25">
      <c r="A24" s="30" t="s">
        <v>40</v>
      </c>
      <c r="B24" s="30">
        <v>3</v>
      </c>
      <c r="C24" s="31" t="s">
        <v>92</v>
      </c>
      <c r="D24" s="30" t="s">
        <v>42</v>
      </c>
      <c r="E24" s="32" t="s">
        <v>93</v>
      </c>
      <c r="F24" s="33" t="s">
        <v>94</v>
      </c>
      <c r="G24" s="34">
        <v>73</v>
      </c>
      <c r="H24" s="35">
        <v>0</v>
      </c>
      <c r="I24" s="36">
        <f>ROUND(G24*H24,P4)</f>
        <v>0</v>
      </c>
      <c r="J24" s="33" t="s">
        <v>45</v>
      </c>
      <c r="O24" s="37">
        <f>I24*0.21</f>
        <v>0</v>
      </c>
      <c r="P24">
        <v>3</v>
      </c>
    </row>
    <row r="25" spans="1:16" x14ac:dyDescent="0.25">
      <c r="A25" s="30" t="s">
        <v>46</v>
      </c>
      <c r="B25" s="38"/>
      <c r="E25" s="41" t="s">
        <v>42</v>
      </c>
      <c r="J25" s="39"/>
    </row>
    <row r="26" spans="1:16" x14ac:dyDescent="0.25">
      <c r="A26" s="30" t="s">
        <v>48</v>
      </c>
      <c r="B26" s="38"/>
      <c r="E26" s="40" t="s">
        <v>95</v>
      </c>
      <c r="J26" s="39"/>
    </row>
    <row r="27" spans="1:16" ht="60" x14ac:dyDescent="0.25">
      <c r="A27" s="30" t="s">
        <v>50</v>
      </c>
      <c r="B27" s="38"/>
      <c r="E27" s="32" t="s">
        <v>96</v>
      </c>
      <c r="J27" s="39"/>
    </row>
    <row r="28" spans="1:16" x14ac:dyDescent="0.25">
      <c r="A28" s="30" t="s">
        <v>40</v>
      </c>
      <c r="B28" s="30">
        <v>4</v>
      </c>
      <c r="C28" s="31" t="s">
        <v>97</v>
      </c>
      <c r="D28" s="30" t="s">
        <v>42</v>
      </c>
      <c r="E28" s="32" t="s">
        <v>98</v>
      </c>
      <c r="F28" s="33" t="s">
        <v>78</v>
      </c>
      <c r="G28" s="34">
        <v>59.805999999999997</v>
      </c>
      <c r="H28" s="35">
        <v>0</v>
      </c>
      <c r="I28" s="36">
        <f>ROUND(G28*H28,P4)</f>
        <v>0</v>
      </c>
      <c r="J28" s="33" t="s">
        <v>45</v>
      </c>
      <c r="O28" s="37">
        <f>I28*0.21</f>
        <v>0</v>
      </c>
      <c r="P28">
        <v>3</v>
      </c>
    </row>
    <row r="29" spans="1:16" x14ac:dyDescent="0.25">
      <c r="A29" s="30" t="s">
        <v>46</v>
      </c>
      <c r="B29" s="38"/>
      <c r="E29" s="32" t="s">
        <v>99</v>
      </c>
      <c r="J29" s="39"/>
    </row>
    <row r="30" spans="1:16" x14ac:dyDescent="0.25">
      <c r="A30" s="30" t="s">
        <v>48</v>
      </c>
      <c r="B30" s="38"/>
      <c r="E30" s="40" t="s">
        <v>100</v>
      </c>
      <c r="J30" s="39"/>
    </row>
    <row r="31" spans="1:16" x14ac:dyDescent="0.25">
      <c r="A31" s="30" t="s">
        <v>48</v>
      </c>
      <c r="B31" s="38"/>
      <c r="E31" s="40" t="s">
        <v>101</v>
      </c>
      <c r="J31" s="39"/>
    </row>
    <row r="32" spans="1:16" x14ac:dyDescent="0.25">
      <c r="A32" s="30" t="s">
        <v>48</v>
      </c>
      <c r="B32" s="38"/>
      <c r="E32" s="40" t="s">
        <v>102</v>
      </c>
      <c r="J32" s="39"/>
    </row>
    <row r="33" spans="1:16" ht="120" x14ac:dyDescent="0.25">
      <c r="A33" s="30" t="s">
        <v>50</v>
      </c>
      <c r="B33" s="38"/>
      <c r="E33" s="32" t="s">
        <v>103</v>
      </c>
      <c r="J33" s="39"/>
    </row>
    <row r="34" spans="1:16" x14ac:dyDescent="0.25">
      <c r="A34" s="30" t="s">
        <v>40</v>
      </c>
      <c r="B34" s="30">
        <v>5</v>
      </c>
      <c r="C34" s="31" t="s">
        <v>104</v>
      </c>
      <c r="D34" s="30" t="s">
        <v>42</v>
      </c>
      <c r="E34" s="32" t="s">
        <v>105</v>
      </c>
      <c r="F34" s="33" t="s">
        <v>106</v>
      </c>
      <c r="G34" s="34">
        <v>49.06</v>
      </c>
      <c r="H34" s="35">
        <v>0</v>
      </c>
      <c r="I34" s="36">
        <f>ROUND(G34*H34,P4)</f>
        <v>0</v>
      </c>
      <c r="J34" s="33" t="s">
        <v>45</v>
      </c>
      <c r="O34" s="37">
        <f>I34*0.21</f>
        <v>0</v>
      </c>
      <c r="P34">
        <v>3</v>
      </c>
    </row>
    <row r="35" spans="1:16" x14ac:dyDescent="0.25">
      <c r="A35" s="30" t="s">
        <v>46</v>
      </c>
      <c r="B35" s="38"/>
      <c r="E35" s="41" t="s">
        <v>42</v>
      </c>
      <c r="J35" s="39"/>
    </row>
    <row r="36" spans="1:16" x14ac:dyDescent="0.25">
      <c r="A36" s="30" t="s">
        <v>48</v>
      </c>
      <c r="B36" s="38"/>
      <c r="E36" s="40" t="s">
        <v>107</v>
      </c>
      <c r="J36" s="39"/>
    </row>
    <row r="37" spans="1:16" ht="75" x14ac:dyDescent="0.25">
      <c r="A37" s="30" t="s">
        <v>50</v>
      </c>
      <c r="B37" s="38"/>
      <c r="E37" s="32" t="s">
        <v>108</v>
      </c>
      <c r="J37" s="39"/>
    </row>
    <row r="38" spans="1:16" x14ac:dyDescent="0.25">
      <c r="A38" s="30" t="s">
        <v>40</v>
      </c>
      <c r="B38" s="30">
        <v>6</v>
      </c>
      <c r="C38" s="31" t="s">
        <v>109</v>
      </c>
      <c r="D38" s="30" t="s">
        <v>42</v>
      </c>
      <c r="E38" s="32" t="s">
        <v>110</v>
      </c>
      <c r="F38" s="33" t="s">
        <v>106</v>
      </c>
      <c r="G38" s="34">
        <v>33.96</v>
      </c>
      <c r="H38" s="35">
        <v>0</v>
      </c>
      <c r="I38" s="36">
        <f>ROUND(G38*H38,P4)</f>
        <v>0</v>
      </c>
      <c r="J38" s="33" t="s">
        <v>45</v>
      </c>
      <c r="O38" s="37">
        <f>I38*0.21</f>
        <v>0</v>
      </c>
      <c r="P38">
        <v>3</v>
      </c>
    </row>
    <row r="39" spans="1:16" x14ac:dyDescent="0.25">
      <c r="A39" s="30" t="s">
        <v>46</v>
      </c>
      <c r="B39" s="38"/>
      <c r="E39" s="41" t="s">
        <v>42</v>
      </c>
      <c r="J39" s="39"/>
    </row>
    <row r="40" spans="1:16" x14ac:dyDescent="0.25">
      <c r="A40" s="30" t="s">
        <v>48</v>
      </c>
      <c r="B40" s="38"/>
      <c r="E40" s="40" t="s">
        <v>111</v>
      </c>
      <c r="J40" s="39"/>
    </row>
    <row r="41" spans="1:16" x14ac:dyDescent="0.25">
      <c r="A41" s="30" t="s">
        <v>48</v>
      </c>
      <c r="B41" s="38"/>
      <c r="E41" s="40" t="s">
        <v>112</v>
      </c>
      <c r="J41" s="39"/>
    </row>
    <row r="42" spans="1:16" x14ac:dyDescent="0.25">
      <c r="A42" s="30" t="s">
        <v>48</v>
      </c>
      <c r="B42" s="38"/>
      <c r="E42" s="40" t="s">
        <v>113</v>
      </c>
      <c r="J42" s="39"/>
    </row>
    <row r="43" spans="1:16" ht="75" x14ac:dyDescent="0.25">
      <c r="A43" s="30" t="s">
        <v>50</v>
      </c>
      <c r="B43" s="38"/>
      <c r="E43" s="32" t="s">
        <v>108</v>
      </c>
      <c r="J43" s="39"/>
    </row>
    <row r="44" spans="1:16" x14ac:dyDescent="0.25">
      <c r="A44" s="30" t="s">
        <v>40</v>
      </c>
      <c r="B44" s="30">
        <v>7</v>
      </c>
      <c r="C44" s="31" t="s">
        <v>114</v>
      </c>
      <c r="D44" s="30" t="s">
        <v>42</v>
      </c>
      <c r="E44" s="32" t="s">
        <v>115</v>
      </c>
      <c r="F44" s="33" t="s">
        <v>78</v>
      </c>
      <c r="G44" s="34">
        <v>163.822</v>
      </c>
      <c r="H44" s="35">
        <v>0</v>
      </c>
      <c r="I44" s="36">
        <f>ROUND(G44*H44,P4)</f>
        <v>0</v>
      </c>
      <c r="J44" s="33" t="s">
        <v>45</v>
      </c>
      <c r="O44" s="37">
        <f>I44*0.21</f>
        <v>0</v>
      </c>
      <c r="P44">
        <v>3</v>
      </c>
    </row>
    <row r="45" spans="1:16" x14ac:dyDescent="0.25">
      <c r="A45" s="30" t="s">
        <v>46</v>
      </c>
      <c r="B45" s="38"/>
      <c r="E45" s="32" t="s">
        <v>116</v>
      </c>
      <c r="J45" s="39"/>
    </row>
    <row r="46" spans="1:16" x14ac:dyDescent="0.25">
      <c r="A46" s="30" t="s">
        <v>48</v>
      </c>
      <c r="B46" s="38"/>
      <c r="E46" s="40" t="s">
        <v>117</v>
      </c>
      <c r="J46" s="39"/>
    </row>
    <row r="47" spans="1:16" ht="30" x14ac:dyDescent="0.25">
      <c r="A47" s="30" t="s">
        <v>48</v>
      </c>
      <c r="B47" s="38"/>
      <c r="E47" s="40" t="s">
        <v>118</v>
      </c>
      <c r="J47" s="39"/>
    </row>
    <row r="48" spans="1:16" ht="30" x14ac:dyDescent="0.25">
      <c r="A48" s="30" t="s">
        <v>48</v>
      </c>
      <c r="B48" s="38"/>
      <c r="E48" s="40" t="s">
        <v>119</v>
      </c>
      <c r="J48" s="39"/>
    </row>
    <row r="49" spans="1:16" x14ac:dyDescent="0.25">
      <c r="A49" s="30" t="s">
        <v>48</v>
      </c>
      <c r="B49" s="38"/>
      <c r="E49" s="40" t="s">
        <v>120</v>
      </c>
      <c r="J49" s="39"/>
    </row>
    <row r="50" spans="1:16" ht="409.5" x14ac:dyDescent="0.25">
      <c r="A50" s="30" t="s">
        <v>50</v>
      </c>
      <c r="B50" s="38"/>
      <c r="E50" s="32" t="s">
        <v>121</v>
      </c>
      <c r="J50" s="39"/>
    </row>
    <row r="51" spans="1:16" x14ac:dyDescent="0.25">
      <c r="A51" s="30" t="s">
        <v>40</v>
      </c>
      <c r="B51" s="30">
        <v>8</v>
      </c>
      <c r="C51" s="31" t="s">
        <v>122</v>
      </c>
      <c r="D51" s="30" t="s">
        <v>42</v>
      </c>
      <c r="E51" s="32" t="s">
        <v>123</v>
      </c>
      <c r="F51" s="33" t="s">
        <v>106</v>
      </c>
      <c r="G51" s="34">
        <v>55.85</v>
      </c>
      <c r="H51" s="35">
        <v>0</v>
      </c>
      <c r="I51" s="36">
        <f>ROUND(G51*H51,P4)</f>
        <v>0</v>
      </c>
      <c r="J51" s="33" t="s">
        <v>45</v>
      </c>
      <c r="O51" s="37">
        <f>I51*0.21</f>
        <v>0</v>
      </c>
      <c r="P51">
        <v>3</v>
      </c>
    </row>
    <row r="52" spans="1:16" x14ac:dyDescent="0.25">
      <c r="A52" s="30" t="s">
        <v>46</v>
      </c>
      <c r="B52" s="38"/>
      <c r="E52" s="32" t="s">
        <v>124</v>
      </c>
      <c r="J52" s="39"/>
    </row>
    <row r="53" spans="1:16" x14ac:dyDescent="0.25">
      <c r="A53" s="30" t="s">
        <v>48</v>
      </c>
      <c r="B53" s="38"/>
      <c r="E53" s="40" t="s">
        <v>125</v>
      </c>
      <c r="J53" s="39"/>
    </row>
    <row r="54" spans="1:16" ht="45" x14ac:dyDescent="0.25">
      <c r="A54" s="30" t="s">
        <v>50</v>
      </c>
      <c r="B54" s="38"/>
      <c r="E54" s="32" t="s">
        <v>126</v>
      </c>
      <c r="J54" s="39"/>
    </row>
    <row r="55" spans="1:16" x14ac:dyDescent="0.25">
      <c r="A55" s="30" t="s">
        <v>40</v>
      </c>
      <c r="B55" s="30">
        <v>9</v>
      </c>
      <c r="C55" s="31" t="s">
        <v>127</v>
      </c>
      <c r="D55" s="30" t="s">
        <v>42</v>
      </c>
      <c r="E55" s="32" t="s">
        <v>128</v>
      </c>
      <c r="F55" s="33" t="s">
        <v>78</v>
      </c>
      <c r="G55" s="34">
        <v>4.9160000000000004</v>
      </c>
      <c r="H55" s="35">
        <v>0</v>
      </c>
      <c r="I55" s="36">
        <f>ROUND(G55*H55,P4)</f>
        <v>0</v>
      </c>
      <c r="J55" s="33" t="s">
        <v>45</v>
      </c>
      <c r="O55" s="37">
        <f>I55*0.21</f>
        <v>0</v>
      </c>
      <c r="P55">
        <v>3</v>
      </c>
    </row>
    <row r="56" spans="1:16" x14ac:dyDescent="0.25">
      <c r="A56" s="30" t="s">
        <v>46</v>
      </c>
      <c r="B56" s="38"/>
      <c r="E56" s="32" t="s">
        <v>129</v>
      </c>
      <c r="J56" s="39"/>
    </row>
    <row r="57" spans="1:16" x14ac:dyDescent="0.25">
      <c r="A57" s="30" t="s">
        <v>48</v>
      </c>
      <c r="B57" s="38"/>
      <c r="E57" s="40" t="s">
        <v>130</v>
      </c>
      <c r="J57" s="39"/>
    </row>
    <row r="58" spans="1:16" ht="120" x14ac:dyDescent="0.25">
      <c r="A58" s="30" t="s">
        <v>50</v>
      </c>
      <c r="B58" s="38"/>
      <c r="E58" s="32" t="s">
        <v>131</v>
      </c>
      <c r="J58" s="39"/>
    </row>
    <row r="59" spans="1:16" x14ac:dyDescent="0.25">
      <c r="A59" s="30" t="s">
        <v>40</v>
      </c>
      <c r="B59" s="30">
        <v>10</v>
      </c>
      <c r="C59" s="31" t="s">
        <v>132</v>
      </c>
      <c r="D59" s="30" t="s">
        <v>42</v>
      </c>
      <c r="E59" s="32" t="s">
        <v>133</v>
      </c>
      <c r="F59" s="33" t="s">
        <v>78</v>
      </c>
      <c r="G59" s="34">
        <v>5.75</v>
      </c>
      <c r="H59" s="35">
        <v>0</v>
      </c>
      <c r="I59" s="36">
        <f>ROUND(G59*H59,P4)</f>
        <v>0</v>
      </c>
      <c r="J59" s="33" t="s">
        <v>45</v>
      </c>
      <c r="O59" s="37">
        <f>I59*0.21</f>
        <v>0</v>
      </c>
      <c r="P59">
        <v>3</v>
      </c>
    </row>
    <row r="60" spans="1:16" ht="45" x14ac:dyDescent="0.25">
      <c r="A60" s="30" t="s">
        <v>46</v>
      </c>
      <c r="B60" s="38"/>
      <c r="E60" s="32" t="s">
        <v>134</v>
      </c>
      <c r="J60" s="39"/>
    </row>
    <row r="61" spans="1:16" x14ac:dyDescent="0.25">
      <c r="A61" s="30" t="s">
        <v>48</v>
      </c>
      <c r="B61" s="38"/>
      <c r="E61" s="40" t="s">
        <v>135</v>
      </c>
      <c r="J61" s="39"/>
    </row>
    <row r="62" spans="1:16" ht="409.5" x14ac:dyDescent="0.25">
      <c r="A62" s="30" t="s">
        <v>50</v>
      </c>
      <c r="B62" s="38"/>
      <c r="E62" s="32" t="s">
        <v>136</v>
      </c>
      <c r="J62" s="39"/>
    </row>
    <row r="63" spans="1:16" x14ac:dyDescent="0.25">
      <c r="A63" s="30" t="s">
        <v>40</v>
      </c>
      <c r="B63" s="30">
        <v>11</v>
      </c>
      <c r="C63" s="31" t="s">
        <v>137</v>
      </c>
      <c r="D63" s="30" t="s">
        <v>42</v>
      </c>
      <c r="E63" s="32" t="s">
        <v>138</v>
      </c>
      <c r="F63" s="33" t="s">
        <v>78</v>
      </c>
      <c r="G63" s="34">
        <v>3.919</v>
      </c>
      <c r="H63" s="35">
        <v>0</v>
      </c>
      <c r="I63" s="36">
        <f>ROUND(G63*H63,P4)</f>
        <v>0</v>
      </c>
      <c r="J63" s="33" t="s">
        <v>45</v>
      </c>
      <c r="O63" s="37">
        <f>I63*0.21</f>
        <v>0</v>
      </c>
      <c r="P63">
        <v>3</v>
      </c>
    </row>
    <row r="64" spans="1:16" ht="75" x14ac:dyDescent="0.25">
      <c r="A64" s="30" t="s">
        <v>46</v>
      </c>
      <c r="B64" s="38"/>
      <c r="E64" s="32" t="s">
        <v>139</v>
      </c>
      <c r="J64" s="39"/>
    </row>
    <row r="65" spans="1:16" x14ac:dyDescent="0.25">
      <c r="A65" s="30" t="s">
        <v>48</v>
      </c>
      <c r="B65" s="38"/>
      <c r="E65" s="40" t="s">
        <v>140</v>
      </c>
      <c r="J65" s="39"/>
    </row>
    <row r="66" spans="1:16" ht="409.5" x14ac:dyDescent="0.25">
      <c r="A66" s="30" t="s">
        <v>50</v>
      </c>
      <c r="B66" s="38"/>
      <c r="E66" s="32" t="s">
        <v>136</v>
      </c>
      <c r="J66" s="39"/>
    </row>
    <row r="67" spans="1:16" x14ac:dyDescent="0.25">
      <c r="A67" s="30" t="s">
        <v>40</v>
      </c>
      <c r="B67" s="30">
        <v>12</v>
      </c>
      <c r="C67" s="31" t="s">
        <v>137</v>
      </c>
      <c r="D67" s="30" t="s">
        <v>90</v>
      </c>
      <c r="E67" s="32" t="s">
        <v>138</v>
      </c>
      <c r="F67" s="33" t="s">
        <v>78</v>
      </c>
      <c r="G67" s="34">
        <v>14.17</v>
      </c>
      <c r="H67" s="35">
        <v>0</v>
      </c>
      <c r="I67" s="36">
        <f>ROUND(G67*H67,P4)</f>
        <v>0</v>
      </c>
      <c r="J67" s="33" t="s">
        <v>45</v>
      </c>
      <c r="O67" s="37">
        <f>I67*0.21</f>
        <v>0</v>
      </c>
      <c r="P67">
        <v>3</v>
      </c>
    </row>
    <row r="68" spans="1:16" x14ac:dyDescent="0.25">
      <c r="A68" s="30" t="s">
        <v>46</v>
      </c>
      <c r="B68" s="38"/>
      <c r="E68" s="32" t="s">
        <v>141</v>
      </c>
      <c r="J68" s="39"/>
    </row>
    <row r="69" spans="1:16" x14ac:dyDescent="0.25">
      <c r="A69" s="30" t="s">
        <v>48</v>
      </c>
      <c r="B69" s="38"/>
      <c r="E69" s="40" t="s">
        <v>142</v>
      </c>
      <c r="J69" s="39"/>
    </row>
    <row r="70" spans="1:16" ht="409.5" x14ac:dyDescent="0.25">
      <c r="A70" s="30" t="s">
        <v>50</v>
      </c>
      <c r="B70" s="38"/>
      <c r="E70" s="32" t="s">
        <v>136</v>
      </c>
      <c r="J70" s="39"/>
    </row>
    <row r="71" spans="1:16" ht="30" x14ac:dyDescent="0.25">
      <c r="A71" s="30" t="s">
        <v>40</v>
      </c>
      <c r="B71" s="30">
        <v>13</v>
      </c>
      <c r="C71" s="31" t="s">
        <v>143</v>
      </c>
      <c r="D71" s="30" t="s">
        <v>42</v>
      </c>
      <c r="E71" s="32" t="s">
        <v>144</v>
      </c>
      <c r="F71" s="33" t="s">
        <v>78</v>
      </c>
      <c r="G71" s="34">
        <v>11.669</v>
      </c>
      <c r="H71" s="35">
        <v>0</v>
      </c>
      <c r="I71" s="36">
        <f>ROUND(G71*H71,P4)</f>
        <v>0</v>
      </c>
      <c r="J71" s="30"/>
      <c r="O71" s="37">
        <f>I71*0.21</f>
        <v>0</v>
      </c>
      <c r="P71">
        <v>3</v>
      </c>
    </row>
    <row r="72" spans="1:16" x14ac:dyDescent="0.25">
      <c r="A72" s="30" t="s">
        <v>46</v>
      </c>
      <c r="B72" s="38"/>
      <c r="E72" s="41" t="s">
        <v>42</v>
      </c>
      <c r="J72" s="39"/>
    </row>
    <row r="73" spans="1:16" x14ac:dyDescent="0.25">
      <c r="A73" s="30" t="s">
        <v>48</v>
      </c>
      <c r="B73" s="38"/>
      <c r="E73" s="40" t="s">
        <v>145</v>
      </c>
      <c r="J73" s="39"/>
    </row>
    <row r="74" spans="1:16" x14ac:dyDescent="0.25">
      <c r="A74" s="30" t="s">
        <v>48</v>
      </c>
      <c r="B74" s="38"/>
      <c r="E74" s="40" t="s">
        <v>146</v>
      </c>
      <c r="J74" s="39"/>
    </row>
    <row r="75" spans="1:16" x14ac:dyDescent="0.25">
      <c r="A75" s="30" t="s">
        <v>48</v>
      </c>
      <c r="B75" s="38"/>
      <c r="E75" s="40" t="s">
        <v>147</v>
      </c>
      <c r="J75" s="39"/>
    </row>
    <row r="76" spans="1:16" x14ac:dyDescent="0.25">
      <c r="A76" s="30" t="s">
        <v>48</v>
      </c>
      <c r="B76" s="38"/>
      <c r="E76" s="40" t="s">
        <v>148</v>
      </c>
      <c r="J76" s="39"/>
    </row>
    <row r="77" spans="1:16" ht="409.5" x14ac:dyDescent="0.25">
      <c r="A77" s="30" t="s">
        <v>50</v>
      </c>
      <c r="B77" s="38"/>
      <c r="E77" s="32" t="s">
        <v>136</v>
      </c>
      <c r="J77" s="39"/>
    </row>
    <row r="78" spans="1:16" x14ac:dyDescent="0.25">
      <c r="A78" s="30" t="s">
        <v>40</v>
      </c>
      <c r="B78" s="30">
        <v>14</v>
      </c>
      <c r="C78" s="31" t="s">
        <v>149</v>
      </c>
      <c r="D78" s="30" t="s">
        <v>42</v>
      </c>
      <c r="E78" s="32" t="s">
        <v>150</v>
      </c>
      <c r="F78" s="33" t="s">
        <v>78</v>
      </c>
      <c r="G78" s="34">
        <v>6.84</v>
      </c>
      <c r="H78" s="35">
        <v>0</v>
      </c>
      <c r="I78" s="36">
        <f>ROUND(G78*H78,P4)</f>
        <v>0</v>
      </c>
      <c r="J78" s="33" t="s">
        <v>45</v>
      </c>
      <c r="O78" s="37">
        <f>I78*0.21</f>
        <v>0</v>
      </c>
      <c r="P78">
        <v>3</v>
      </c>
    </row>
    <row r="79" spans="1:16" x14ac:dyDescent="0.25">
      <c r="A79" s="30" t="s">
        <v>46</v>
      </c>
      <c r="B79" s="38"/>
      <c r="E79" s="41" t="s">
        <v>42</v>
      </c>
      <c r="J79" s="39"/>
    </row>
    <row r="80" spans="1:16" x14ac:dyDescent="0.25">
      <c r="A80" s="30" t="s">
        <v>48</v>
      </c>
      <c r="B80" s="38"/>
      <c r="E80" s="40" t="s">
        <v>151</v>
      </c>
      <c r="J80" s="39"/>
    </row>
    <row r="81" spans="1:16" ht="390" x14ac:dyDescent="0.25">
      <c r="A81" s="30" t="s">
        <v>50</v>
      </c>
      <c r="B81" s="38"/>
      <c r="E81" s="32" t="s">
        <v>152</v>
      </c>
      <c r="J81" s="39"/>
    </row>
    <row r="82" spans="1:16" x14ac:dyDescent="0.25">
      <c r="A82" s="30" t="s">
        <v>40</v>
      </c>
      <c r="B82" s="30">
        <v>15</v>
      </c>
      <c r="C82" s="31" t="s">
        <v>153</v>
      </c>
      <c r="D82" s="30" t="s">
        <v>42</v>
      </c>
      <c r="E82" s="32" t="s">
        <v>154</v>
      </c>
      <c r="F82" s="33" t="s">
        <v>94</v>
      </c>
      <c r="G82" s="34">
        <v>323.11599999999999</v>
      </c>
      <c r="H82" s="35">
        <v>0</v>
      </c>
      <c r="I82" s="36">
        <f>ROUND(G82*H82,P4)</f>
        <v>0</v>
      </c>
      <c r="J82" s="33" t="s">
        <v>45</v>
      </c>
      <c r="O82" s="37">
        <f>I82*0.21</f>
        <v>0</v>
      </c>
      <c r="P82">
        <v>3</v>
      </c>
    </row>
    <row r="83" spans="1:16" ht="30" x14ac:dyDescent="0.25">
      <c r="A83" s="30" t="s">
        <v>46</v>
      </c>
      <c r="B83" s="38"/>
      <c r="E83" s="32" t="s">
        <v>155</v>
      </c>
      <c r="J83" s="39"/>
    </row>
    <row r="84" spans="1:16" x14ac:dyDescent="0.25">
      <c r="A84" s="30" t="s">
        <v>48</v>
      </c>
      <c r="B84" s="38"/>
      <c r="E84" s="40" t="s">
        <v>156</v>
      </c>
      <c r="J84" s="39"/>
    </row>
    <row r="85" spans="1:16" ht="45" x14ac:dyDescent="0.25">
      <c r="A85" s="30" t="s">
        <v>50</v>
      </c>
      <c r="B85" s="38"/>
      <c r="E85" s="32" t="s">
        <v>157</v>
      </c>
      <c r="J85" s="39"/>
    </row>
    <row r="86" spans="1:16" x14ac:dyDescent="0.25">
      <c r="A86" s="24" t="s">
        <v>37</v>
      </c>
      <c r="B86" s="25"/>
      <c r="C86" s="26" t="s">
        <v>158</v>
      </c>
      <c r="D86" s="27"/>
      <c r="E86" s="24" t="s">
        <v>159</v>
      </c>
      <c r="F86" s="27"/>
      <c r="G86" s="27"/>
      <c r="H86" s="27"/>
      <c r="I86" s="28">
        <f>SUMIFS(I87:I102,A87:A102,"P")</f>
        <v>0</v>
      </c>
      <c r="J86" s="29"/>
    </row>
    <row r="87" spans="1:16" x14ac:dyDescent="0.25">
      <c r="A87" s="30" t="s">
        <v>40</v>
      </c>
      <c r="B87" s="30">
        <v>16</v>
      </c>
      <c r="C87" s="31" t="s">
        <v>160</v>
      </c>
      <c r="D87" s="30" t="s">
        <v>42</v>
      </c>
      <c r="E87" s="32" t="s">
        <v>161</v>
      </c>
      <c r="F87" s="33" t="s">
        <v>78</v>
      </c>
      <c r="G87" s="34">
        <v>0.17399999999999999</v>
      </c>
      <c r="H87" s="35">
        <v>0</v>
      </c>
      <c r="I87" s="36">
        <f>ROUND(G87*H87,P4)</f>
        <v>0</v>
      </c>
      <c r="J87" s="33" t="s">
        <v>45</v>
      </c>
      <c r="O87" s="37">
        <f>I87*0.21</f>
        <v>0</v>
      </c>
      <c r="P87">
        <v>3</v>
      </c>
    </row>
    <row r="88" spans="1:16" x14ac:dyDescent="0.25">
      <c r="A88" s="30" t="s">
        <v>46</v>
      </c>
      <c r="B88" s="38"/>
      <c r="E88" s="41" t="s">
        <v>42</v>
      </c>
      <c r="J88" s="39"/>
    </row>
    <row r="89" spans="1:16" x14ac:dyDescent="0.25">
      <c r="A89" s="30" t="s">
        <v>48</v>
      </c>
      <c r="B89" s="38"/>
      <c r="E89" s="40" t="s">
        <v>162</v>
      </c>
      <c r="J89" s="39"/>
    </row>
    <row r="90" spans="1:16" ht="105" x14ac:dyDescent="0.25">
      <c r="A90" s="30" t="s">
        <v>50</v>
      </c>
      <c r="B90" s="38"/>
      <c r="E90" s="32" t="s">
        <v>163</v>
      </c>
      <c r="J90" s="39"/>
    </row>
    <row r="91" spans="1:16" x14ac:dyDescent="0.25">
      <c r="A91" s="30" t="s">
        <v>40</v>
      </c>
      <c r="B91" s="30">
        <v>17</v>
      </c>
      <c r="C91" s="31" t="s">
        <v>164</v>
      </c>
      <c r="D91" s="30" t="s">
        <v>42</v>
      </c>
      <c r="E91" s="32" t="s">
        <v>165</v>
      </c>
      <c r="F91" s="33" t="s">
        <v>94</v>
      </c>
      <c r="G91" s="34">
        <v>116.96</v>
      </c>
      <c r="H91" s="35">
        <v>0</v>
      </c>
      <c r="I91" s="36">
        <f>ROUND(G91*H91,P4)</f>
        <v>0</v>
      </c>
      <c r="J91" s="33" t="s">
        <v>45</v>
      </c>
      <c r="O91" s="37">
        <f>I91*0.21</f>
        <v>0</v>
      </c>
      <c r="P91">
        <v>3</v>
      </c>
    </row>
    <row r="92" spans="1:16" x14ac:dyDescent="0.25">
      <c r="A92" s="30" t="s">
        <v>46</v>
      </c>
      <c r="B92" s="38"/>
      <c r="E92" s="41" t="s">
        <v>42</v>
      </c>
      <c r="J92" s="39"/>
    </row>
    <row r="93" spans="1:16" x14ac:dyDescent="0.25">
      <c r="A93" s="30" t="s">
        <v>48</v>
      </c>
      <c r="B93" s="38"/>
      <c r="E93" s="40" t="s">
        <v>166</v>
      </c>
      <c r="J93" s="39"/>
    </row>
    <row r="94" spans="1:16" ht="150" x14ac:dyDescent="0.25">
      <c r="A94" s="30" t="s">
        <v>50</v>
      </c>
      <c r="B94" s="38"/>
      <c r="E94" s="32" t="s">
        <v>167</v>
      </c>
      <c r="J94" s="39"/>
    </row>
    <row r="95" spans="1:16" x14ac:dyDescent="0.25">
      <c r="A95" s="30" t="s">
        <v>40</v>
      </c>
      <c r="B95" s="30">
        <v>18</v>
      </c>
      <c r="C95" s="31" t="s">
        <v>168</v>
      </c>
      <c r="D95" s="30" t="s">
        <v>42</v>
      </c>
      <c r="E95" s="32" t="s">
        <v>169</v>
      </c>
      <c r="F95" s="33" t="s">
        <v>170</v>
      </c>
      <c r="G95" s="34">
        <v>1.0960000000000001</v>
      </c>
      <c r="H95" s="35">
        <v>0</v>
      </c>
      <c r="I95" s="36">
        <f>ROUND(G95*H95,P4)</f>
        <v>0</v>
      </c>
      <c r="J95" s="33" t="s">
        <v>45</v>
      </c>
      <c r="O95" s="37">
        <f>I95*0.21</f>
        <v>0</v>
      </c>
      <c r="P95">
        <v>3</v>
      </c>
    </row>
    <row r="96" spans="1:16" x14ac:dyDescent="0.25">
      <c r="A96" s="30" t="s">
        <v>46</v>
      </c>
      <c r="B96" s="38"/>
      <c r="E96" s="41" t="s">
        <v>42</v>
      </c>
      <c r="J96" s="39"/>
    </row>
    <row r="97" spans="1:16" x14ac:dyDescent="0.25">
      <c r="A97" s="30" t="s">
        <v>48</v>
      </c>
      <c r="B97" s="38"/>
      <c r="E97" s="40" t="s">
        <v>171</v>
      </c>
      <c r="J97" s="39"/>
    </row>
    <row r="98" spans="1:16" ht="375" x14ac:dyDescent="0.25">
      <c r="A98" s="30" t="s">
        <v>50</v>
      </c>
      <c r="B98" s="38"/>
      <c r="E98" s="32" t="s">
        <v>172</v>
      </c>
      <c r="J98" s="39"/>
    </row>
    <row r="99" spans="1:16" x14ac:dyDescent="0.25">
      <c r="A99" s="30" t="s">
        <v>40</v>
      </c>
      <c r="B99" s="30">
        <v>19</v>
      </c>
      <c r="C99" s="31" t="s">
        <v>173</v>
      </c>
      <c r="D99" s="30" t="s">
        <v>42</v>
      </c>
      <c r="E99" s="32" t="s">
        <v>174</v>
      </c>
      <c r="F99" s="33" t="s">
        <v>94</v>
      </c>
      <c r="G99" s="34">
        <v>22.14</v>
      </c>
      <c r="H99" s="35">
        <v>0</v>
      </c>
      <c r="I99" s="36">
        <f>ROUND(G99*H99,P4)</f>
        <v>0</v>
      </c>
      <c r="J99" s="33" t="s">
        <v>45</v>
      </c>
      <c r="O99" s="37">
        <f>I99*0.21</f>
        <v>0</v>
      </c>
      <c r="P99">
        <v>3</v>
      </c>
    </row>
    <row r="100" spans="1:16" ht="45" x14ac:dyDescent="0.25">
      <c r="A100" s="30" t="s">
        <v>46</v>
      </c>
      <c r="B100" s="38"/>
      <c r="E100" s="32" t="s">
        <v>175</v>
      </c>
      <c r="J100" s="39"/>
    </row>
    <row r="101" spans="1:16" x14ac:dyDescent="0.25">
      <c r="A101" s="30" t="s">
        <v>48</v>
      </c>
      <c r="B101" s="38"/>
      <c r="E101" s="40" t="s">
        <v>176</v>
      </c>
      <c r="J101" s="39"/>
    </row>
    <row r="102" spans="1:16" ht="150" x14ac:dyDescent="0.25">
      <c r="A102" s="30" t="s">
        <v>50</v>
      </c>
      <c r="B102" s="38"/>
      <c r="E102" s="32" t="s">
        <v>177</v>
      </c>
      <c r="J102" s="39"/>
    </row>
    <row r="103" spans="1:16" x14ac:dyDescent="0.25">
      <c r="A103" s="24" t="s">
        <v>37</v>
      </c>
      <c r="B103" s="25"/>
      <c r="C103" s="26" t="s">
        <v>178</v>
      </c>
      <c r="D103" s="27"/>
      <c r="E103" s="24" t="s">
        <v>179</v>
      </c>
      <c r="F103" s="27"/>
      <c r="G103" s="27"/>
      <c r="H103" s="27"/>
      <c r="I103" s="28">
        <f>SUMIFS(I104:I119,A104:A119,"P")</f>
        <v>0</v>
      </c>
      <c r="J103" s="29"/>
    </row>
    <row r="104" spans="1:16" x14ac:dyDescent="0.25">
      <c r="A104" s="30" t="s">
        <v>40</v>
      </c>
      <c r="B104" s="30">
        <v>20</v>
      </c>
      <c r="C104" s="31" t="s">
        <v>180</v>
      </c>
      <c r="D104" s="30" t="s">
        <v>42</v>
      </c>
      <c r="E104" s="32" t="s">
        <v>181</v>
      </c>
      <c r="F104" s="33" t="s">
        <v>182</v>
      </c>
      <c r="G104" s="34">
        <v>168</v>
      </c>
      <c r="H104" s="35">
        <v>0</v>
      </c>
      <c r="I104" s="36">
        <f>ROUND(G104*H104,P4)</f>
        <v>0</v>
      </c>
      <c r="J104" s="33" t="s">
        <v>45</v>
      </c>
      <c r="O104" s="37">
        <f>I104*0.21</f>
        <v>0</v>
      </c>
      <c r="P104">
        <v>3</v>
      </c>
    </row>
    <row r="105" spans="1:16" x14ac:dyDescent="0.25">
      <c r="A105" s="30" t="s">
        <v>46</v>
      </c>
      <c r="B105" s="38"/>
      <c r="E105" s="41" t="s">
        <v>42</v>
      </c>
      <c r="J105" s="39"/>
    </row>
    <row r="106" spans="1:16" x14ac:dyDescent="0.25">
      <c r="A106" s="30" t="s">
        <v>48</v>
      </c>
      <c r="B106" s="38"/>
      <c r="E106" s="40" t="s">
        <v>183</v>
      </c>
      <c r="J106" s="39"/>
    </row>
    <row r="107" spans="1:16" ht="90" x14ac:dyDescent="0.25">
      <c r="A107" s="30" t="s">
        <v>50</v>
      </c>
      <c r="B107" s="38"/>
      <c r="E107" s="32" t="s">
        <v>184</v>
      </c>
      <c r="J107" s="39"/>
    </row>
    <row r="108" spans="1:16" x14ac:dyDescent="0.25">
      <c r="A108" s="30" t="s">
        <v>40</v>
      </c>
      <c r="B108" s="30">
        <v>21</v>
      </c>
      <c r="C108" s="31" t="s">
        <v>185</v>
      </c>
      <c r="D108" s="30" t="s">
        <v>42</v>
      </c>
      <c r="E108" s="32" t="s">
        <v>186</v>
      </c>
      <c r="F108" s="33" t="s">
        <v>78</v>
      </c>
      <c r="G108" s="34">
        <v>9.4149999999999991</v>
      </c>
      <c r="H108" s="35">
        <v>0</v>
      </c>
      <c r="I108" s="36">
        <f>ROUND(G108*H108,P4)</f>
        <v>0</v>
      </c>
      <c r="J108" s="33" t="s">
        <v>45</v>
      </c>
      <c r="O108" s="37">
        <f>I108*0.21</f>
        <v>0</v>
      </c>
      <c r="P108">
        <v>3</v>
      </c>
    </row>
    <row r="109" spans="1:16" x14ac:dyDescent="0.25">
      <c r="A109" s="30" t="s">
        <v>46</v>
      </c>
      <c r="B109" s="38"/>
      <c r="E109" s="41" t="s">
        <v>42</v>
      </c>
      <c r="J109" s="39"/>
    </row>
    <row r="110" spans="1:16" x14ac:dyDescent="0.25">
      <c r="A110" s="30" t="s">
        <v>48</v>
      </c>
      <c r="B110" s="38"/>
      <c r="E110" s="40" t="s">
        <v>187</v>
      </c>
      <c r="J110" s="39"/>
    </row>
    <row r="111" spans="1:16" ht="409.5" x14ac:dyDescent="0.25">
      <c r="A111" s="30" t="s">
        <v>50</v>
      </c>
      <c r="B111" s="38"/>
      <c r="E111" s="32" t="s">
        <v>188</v>
      </c>
      <c r="J111" s="39"/>
    </row>
    <row r="112" spans="1:16" x14ac:dyDescent="0.25">
      <c r="A112" s="30" t="s">
        <v>40</v>
      </c>
      <c r="B112" s="30">
        <v>22</v>
      </c>
      <c r="C112" s="31" t="s">
        <v>189</v>
      </c>
      <c r="D112" s="30" t="s">
        <v>42</v>
      </c>
      <c r="E112" s="32" t="s">
        <v>190</v>
      </c>
      <c r="F112" s="33" t="s">
        <v>170</v>
      </c>
      <c r="G112" s="34">
        <v>1.3180000000000001</v>
      </c>
      <c r="H112" s="35">
        <v>0</v>
      </c>
      <c r="I112" s="36">
        <f>ROUND(G112*H112,P4)</f>
        <v>0</v>
      </c>
      <c r="J112" s="33" t="s">
        <v>45</v>
      </c>
      <c r="O112" s="37">
        <f>I112*0.21</f>
        <v>0</v>
      </c>
      <c r="P112">
        <v>3</v>
      </c>
    </row>
    <row r="113" spans="1:16" x14ac:dyDescent="0.25">
      <c r="A113" s="30" t="s">
        <v>46</v>
      </c>
      <c r="B113" s="38"/>
      <c r="E113" s="41" t="s">
        <v>42</v>
      </c>
      <c r="J113" s="39"/>
    </row>
    <row r="114" spans="1:16" x14ac:dyDescent="0.25">
      <c r="A114" s="30" t="s">
        <v>48</v>
      </c>
      <c r="B114" s="38"/>
      <c r="E114" s="40" t="s">
        <v>191</v>
      </c>
      <c r="J114" s="39"/>
    </row>
    <row r="115" spans="1:16" ht="375" x14ac:dyDescent="0.25">
      <c r="A115" s="30" t="s">
        <v>50</v>
      </c>
      <c r="B115" s="38"/>
      <c r="E115" s="32" t="s">
        <v>192</v>
      </c>
      <c r="J115" s="39"/>
    </row>
    <row r="116" spans="1:16" x14ac:dyDescent="0.25">
      <c r="A116" s="30" t="s">
        <v>40</v>
      </c>
      <c r="B116" s="30">
        <v>23</v>
      </c>
      <c r="C116" s="31" t="s">
        <v>193</v>
      </c>
      <c r="D116" s="30" t="s">
        <v>42</v>
      </c>
      <c r="E116" s="32" t="s">
        <v>194</v>
      </c>
      <c r="F116" s="33" t="s">
        <v>78</v>
      </c>
      <c r="G116" s="34">
        <v>0.5</v>
      </c>
      <c r="H116" s="35">
        <v>0</v>
      </c>
      <c r="I116" s="36">
        <f>ROUND(G116*H116,P4)</f>
        <v>0</v>
      </c>
      <c r="J116" s="30"/>
      <c r="O116" s="37">
        <f>I116*0.21</f>
        <v>0</v>
      </c>
      <c r="P116">
        <v>3</v>
      </c>
    </row>
    <row r="117" spans="1:16" x14ac:dyDescent="0.25">
      <c r="A117" s="30" t="s">
        <v>46</v>
      </c>
      <c r="B117" s="38"/>
      <c r="E117" s="32" t="s">
        <v>195</v>
      </c>
      <c r="J117" s="39"/>
    </row>
    <row r="118" spans="1:16" x14ac:dyDescent="0.25">
      <c r="A118" s="30" t="s">
        <v>48</v>
      </c>
      <c r="B118" s="38"/>
      <c r="E118" s="40" t="s">
        <v>196</v>
      </c>
      <c r="J118" s="39"/>
    </row>
    <row r="119" spans="1:16" x14ac:dyDescent="0.25">
      <c r="A119" s="30" t="s">
        <v>50</v>
      </c>
      <c r="B119" s="38"/>
      <c r="E119" s="41" t="s">
        <v>42</v>
      </c>
      <c r="J119" s="39"/>
    </row>
    <row r="120" spans="1:16" x14ac:dyDescent="0.25">
      <c r="A120" s="24" t="s">
        <v>37</v>
      </c>
      <c r="B120" s="25"/>
      <c r="C120" s="26" t="s">
        <v>197</v>
      </c>
      <c r="D120" s="27"/>
      <c r="E120" s="24" t="s">
        <v>198</v>
      </c>
      <c r="F120" s="27"/>
      <c r="G120" s="27"/>
      <c r="H120" s="27"/>
      <c r="I120" s="28">
        <f>SUMIFS(I121:I156,A121:A156,"P")</f>
        <v>0</v>
      </c>
      <c r="J120" s="29"/>
    </row>
    <row r="121" spans="1:16" x14ac:dyDescent="0.25">
      <c r="A121" s="30" t="s">
        <v>40</v>
      </c>
      <c r="B121" s="30">
        <v>24</v>
      </c>
      <c r="C121" s="31" t="s">
        <v>199</v>
      </c>
      <c r="D121" s="30" t="s">
        <v>42</v>
      </c>
      <c r="E121" s="32" t="s">
        <v>200</v>
      </c>
      <c r="F121" s="33" t="s">
        <v>78</v>
      </c>
      <c r="G121" s="34">
        <v>7.306</v>
      </c>
      <c r="H121" s="35">
        <v>0</v>
      </c>
      <c r="I121" s="36">
        <f>ROUND(G121*H121,P4)</f>
        <v>0</v>
      </c>
      <c r="J121" s="33" t="s">
        <v>45</v>
      </c>
      <c r="O121" s="37">
        <f>I121*0.21</f>
        <v>0</v>
      </c>
      <c r="P121">
        <v>3</v>
      </c>
    </row>
    <row r="122" spans="1:16" x14ac:dyDescent="0.25">
      <c r="A122" s="30" t="s">
        <v>46</v>
      </c>
      <c r="B122" s="38"/>
      <c r="E122" s="41" t="s">
        <v>42</v>
      </c>
      <c r="J122" s="39"/>
    </row>
    <row r="123" spans="1:16" x14ac:dyDescent="0.25">
      <c r="A123" s="30" t="s">
        <v>48</v>
      </c>
      <c r="B123" s="38"/>
      <c r="E123" s="40" t="s">
        <v>201</v>
      </c>
      <c r="J123" s="39"/>
    </row>
    <row r="124" spans="1:16" ht="409.5" x14ac:dyDescent="0.25">
      <c r="A124" s="30" t="s">
        <v>50</v>
      </c>
      <c r="B124" s="38"/>
      <c r="E124" s="32" t="s">
        <v>188</v>
      </c>
      <c r="J124" s="39"/>
    </row>
    <row r="125" spans="1:16" x14ac:dyDescent="0.25">
      <c r="A125" s="30" t="s">
        <v>40</v>
      </c>
      <c r="B125" s="30">
        <v>25</v>
      </c>
      <c r="C125" s="31" t="s">
        <v>202</v>
      </c>
      <c r="D125" s="30" t="s">
        <v>42</v>
      </c>
      <c r="E125" s="32" t="s">
        <v>203</v>
      </c>
      <c r="F125" s="33" t="s">
        <v>78</v>
      </c>
      <c r="G125" s="34">
        <v>18.751999999999999</v>
      </c>
      <c r="H125" s="35">
        <v>0</v>
      </c>
      <c r="I125" s="36">
        <f>ROUND(G125*H125,P4)</f>
        <v>0</v>
      </c>
      <c r="J125" s="33" t="s">
        <v>45</v>
      </c>
      <c r="O125" s="37">
        <f>I125*0.21</f>
        <v>0</v>
      </c>
      <c r="P125">
        <v>3</v>
      </c>
    </row>
    <row r="126" spans="1:16" x14ac:dyDescent="0.25">
      <c r="A126" s="30" t="s">
        <v>46</v>
      </c>
      <c r="B126" s="38"/>
      <c r="E126" s="41" t="s">
        <v>42</v>
      </c>
      <c r="J126" s="39"/>
    </row>
    <row r="127" spans="1:16" x14ac:dyDescent="0.25">
      <c r="A127" s="30" t="s">
        <v>48</v>
      </c>
      <c r="B127" s="38"/>
      <c r="E127" s="40" t="s">
        <v>204</v>
      </c>
      <c r="J127" s="39"/>
    </row>
    <row r="128" spans="1:16" x14ac:dyDescent="0.25">
      <c r="A128" s="30" t="s">
        <v>48</v>
      </c>
      <c r="B128" s="38"/>
      <c r="E128" s="40" t="s">
        <v>205</v>
      </c>
      <c r="J128" s="39"/>
    </row>
    <row r="129" spans="1:16" x14ac:dyDescent="0.25">
      <c r="A129" s="30" t="s">
        <v>48</v>
      </c>
      <c r="B129" s="38"/>
      <c r="E129" s="40" t="s">
        <v>206</v>
      </c>
      <c r="J129" s="39"/>
    </row>
    <row r="130" spans="1:16" ht="409.5" x14ac:dyDescent="0.25">
      <c r="A130" s="30" t="s">
        <v>50</v>
      </c>
      <c r="B130" s="38"/>
      <c r="E130" s="32" t="s">
        <v>207</v>
      </c>
      <c r="J130" s="39"/>
    </row>
    <row r="131" spans="1:16" x14ac:dyDescent="0.25">
      <c r="A131" s="30" t="s">
        <v>40</v>
      </c>
      <c r="B131" s="30">
        <v>26</v>
      </c>
      <c r="C131" s="31" t="s">
        <v>208</v>
      </c>
      <c r="D131" s="30" t="s">
        <v>42</v>
      </c>
      <c r="E131" s="32" t="s">
        <v>209</v>
      </c>
      <c r="F131" s="33" t="s">
        <v>78</v>
      </c>
      <c r="G131" s="34">
        <v>4.649</v>
      </c>
      <c r="H131" s="35">
        <v>0</v>
      </c>
      <c r="I131" s="36">
        <f>ROUND(G131*H131,P4)</f>
        <v>0</v>
      </c>
      <c r="J131" s="33" t="s">
        <v>45</v>
      </c>
      <c r="O131" s="37">
        <f>I131*0.21</f>
        <v>0</v>
      </c>
      <c r="P131">
        <v>3</v>
      </c>
    </row>
    <row r="132" spans="1:16" x14ac:dyDescent="0.25">
      <c r="A132" s="30" t="s">
        <v>46</v>
      </c>
      <c r="B132" s="38"/>
      <c r="E132" s="32" t="s">
        <v>210</v>
      </c>
      <c r="J132" s="39"/>
    </row>
    <row r="133" spans="1:16" x14ac:dyDescent="0.25">
      <c r="A133" s="30" t="s">
        <v>48</v>
      </c>
      <c r="B133" s="38"/>
      <c r="E133" s="40" t="s">
        <v>211</v>
      </c>
      <c r="J133" s="39"/>
    </row>
    <row r="134" spans="1:16" ht="409.5" x14ac:dyDescent="0.25">
      <c r="A134" s="30" t="s">
        <v>50</v>
      </c>
      <c r="B134" s="38"/>
      <c r="E134" s="32" t="s">
        <v>207</v>
      </c>
      <c r="J134" s="39"/>
    </row>
    <row r="135" spans="1:16" x14ac:dyDescent="0.25">
      <c r="A135" s="30" t="s">
        <v>40</v>
      </c>
      <c r="B135" s="30">
        <v>27</v>
      </c>
      <c r="C135" s="31" t="s">
        <v>212</v>
      </c>
      <c r="D135" s="30" t="s">
        <v>42</v>
      </c>
      <c r="E135" s="32" t="s">
        <v>213</v>
      </c>
      <c r="F135" s="33" t="s">
        <v>78</v>
      </c>
      <c r="G135" s="34">
        <v>40.212000000000003</v>
      </c>
      <c r="H135" s="35">
        <v>0</v>
      </c>
      <c r="I135" s="36">
        <f>ROUND(G135*H135,P4)</f>
        <v>0</v>
      </c>
      <c r="J135" s="33" t="s">
        <v>45</v>
      </c>
      <c r="O135" s="37">
        <f>I135*0.21</f>
        <v>0</v>
      </c>
      <c r="P135">
        <v>3</v>
      </c>
    </row>
    <row r="136" spans="1:16" x14ac:dyDescent="0.25">
      <c r="A136" s="30" t="s">
        <v>46</v>
      </c>
      <c r="B136" s="38"/>
      <c r="E136" s="32" t="s">
        <v>214</v>
      </c>
      <c r="J136" s="39"/>
    </row>
    <row r="137" spans="1:16" x14ac:dyDescent="0.25">
      <c r="A137" s="30" t="s">
        <v>48</v>
      </c>
      <c r="B137" s="38"/>
      <c r="E137" s="40" t="s">
        <v>215</v>
      </c>
      <c r="J137" s="39"/>
    </row>
    <row r="138" spans="1:16" ht="409.5" x14ac:dyDescent="0.25">
      <c r="A138" s="30" t="s">
        <v>50</v>
      </c>
      <c r="B138" s="38"/>
      <c r="E138" s="32" t="s">
        <v>188</v>
      </c>
      <c r="J138" s="39"/>
    </row>
    <row r="139" spans="1:16" x14ac:dyDescent="0.25">
      <c r="A139" s="30" t="s">
        <v>40</v>
      </c>
      <c r="B139" s="30">
        <v>28</v>
      </c>
      <c r="C139" s="31" t="s">
        <v>216</v>
      </c>
      <c r="D139" s="30" t="s">
        <v>42</v>
      </c>
      <c r="E139" s="32" t="s">
        <v>217</v>
      </c>
      <c r="F139" s="33" t="s">
        <v>170</v>
      </c>
      <c r="G139" s="34">
        <v>2.073</v>
      </c>
      <c r="H139" s="35">
        <v>0</v>
      </c>
      <c r="I139" s="36">
        <f>ROUND(G139*H139,P4)</f>
        <v>0</v>
      </c>
      <c r="J139" s="33" t="s">
        <v>45</v>
      </c>
      <c r="O139" s="37">
        <f>I139*0.21</f>
        <v>0</v>
      </c>
      <c r="P139">
        <v>3</v>
      </c>
    </row>
    <row r="140" spans="1:16" x14ac:dyDescent="0.25">
      <c r="A140" s="30" t="s">
        <v>46</v>
      </c>
      <c r="B140" s="38"/>
      <c r="E140" s="41" t="s">
        <v>42</v>
      </c>
      <c r="J140" s="39"/>
    </row>
    <row r="141" spans="1:16" x14ac:dyDescent="0.25">
      <c r="A141" s="30" t="s">
        <v>48</v>
      </c>
      <c r="B141" s="38"/>
      <c r="E141" s="40" t="s">
        <v>218</v>
      </c>
      <c r="J141" s="39"/>
    </row>
    <row r="142" spans="1:16" ht="375" x14ac:dyDescent="0.25">
      <c r="A142" s="30" t="s">
        <v>50</v>
      </c>
      <c r="B142" s="38"/>
      <c r="E142" s="32" t="s">
        <v>192</v>
      </c>
      <c r="J142" s="39"/>
    </row>
    <row r="143" spans="1:16" x14ac:dyDescent="0.25">
      <c r="A143" s="30" t="s">
        <v>40</v>
      </c>
      <c r="B143" s="30">
        <v>29</v>
      </c>
      <c r="C143" s="31" t="s">
        <v>219</v>
      </c>
      <c r="D143" s="30" t="s">
        <v>42</v>
      </c>
      <c r="E143" s="32" t="s">
        <v>220</v>
      </c>
      <c r="F143" s="33" t="s">
        <v>78</v>
      </c>
      <c r="G143" s="34">
        <v>11.79</v>
      </c>
      <c r="H143" s="35">
        <v>0</v>
      </c>
      <c r="I143" s="36">
        <f>ROUND(G143*H143,P4)</f>
        <v>0</v>
      </c>
      <c r="J143" s="33" t="s">
        <v>45</v>
      </c>
      <c r="O143" s="37">
        <f>I143*0.21</f>
        <v>0</v>
      </c>
      <c r="P143">
        <v>3</v>
      </c>
    </row>
    <row r="144" spans="1:16" x14ac:dyDescent="0.25">
      <c r="A144" s="30" t="s">
        <v>46</v>
      </c>
      <c r="B144" s="38"/>
      <c r="E144" s="41" t="s">
        <v>42</v>
      </c>
      <c r="J144" s="39"/>
    </row>
    <row r="145" spans="1:16" x14ac:dyDescent="0.25">
      <c r="A145" s="30" t="s">
        <v>48</v>
      </c>
      <c r="B145" s="38"/>
      <c r="E145" s="40" t="s">
        <v>221</v>
      </c>
      <c r="J145" s="39"/>
    </row>
    <row r="146" spans="1:16" x14ac:dyDescent="0.25">
      <c r="A146" s="30" t="s">
        <v>48</v>
      </c>
      <c r="B146" s="38"/>
      <c r="E146" s="40" t="s">
        <v>222</v>
      </c>
      <c r="J146" s="39"/>
    </row>
    <row r="147" spans="1:16" x14ac:dyDescent="0.25">
      <c r="A147" s="30" t="s">
        <v>48</v>
      </c>
      <c r="B147" s="38"/>
      <c r="E147" s="40" t="s">
        <v>223</v>
      </c>
      <c r="J147" s="39"/>
    </row>
    <row r="148" spans="1:16" ht="75" x14ac:dyDescent="0.25">
      <c r="A148" s="30" t="s">
        <v>50</v>
      </c>
      <c r="B148" s="38"/>
      <c r="E148" s="32" t="s">
        <v>224</v>
      </c>
      <c r="J148" s="39"/>
    </row>
    <row r="149" spans="1:16" x14ac:dyDescent="0.25">
      <c r="A149" s="30" t="s">
        <v>40</v>
      </c>
      <c r="B149" s="30">
        <v>30</v>
      </c>
      <c r="C149" s="31" t="s">
        <v>225</v>
      </c>
      <c r="D149" s="30" t="s">
        <v>42</v>
      </c>
      <c r="E149" s="32" t="s">
        <v>226</v>
      </c>
      <c r="F149" s="33" t="s">
        <v>78</v>
      </c>
      <c r="G149" s="34">
        <v>0.64</v>
      </c>
      <c r="H149" s="35">
        <v>0</v>
      </c>
      <c r="I149" s="36">
        <f>ROUND(G149*H149,P4)</f>
        <v>0</v>
      </c>
      <c r="J149" s="33" t="s">
        <v>45</v>
      </c>
      <c r="O149" s="37">
        <f>I149*0.21</f>
        <v>0</v>
      </c>
      <c r="P149">
        <v>3</v>
      </c>
    </row>
    <row r="150" spans="1:16" x14ac:dyDescent="0.25">
      <c r="A150" s="30" t="s">
        <v>46</v>
      </c>
      <c r="B150" s="38"/>
      <c r="E150" s="32" t="s">
        <v>227</v>
      </c>
      <c r="J150" s="39"/>
    </row>
    <row r="151" spans="1:16" x14ac:dyDescent="0.25">
      <c r="A151" s="30" t="s">
        <v>48</v>
      </c>
      <c r="B151" s="38"/>
      <c r="E151" s="40" t="s">
        <v>228</v>
      </c>
      <c r="J151" s="39"/>
    </row>
    <row r="152" spans="1:16" ht="360" x14ac:dyDescent="0.25">
      <c r="A152" s="30" t="s">
        <v>50</v>
      </c>
      <c r="B152" s="38"/>
      <c r="E152" s="32" t="s">
        <v>229</v>
      </c>
      <c r="J152" s="39"/>
    </row>
    <row r="153" spans="1:16" x14ac:dyDescent="0.25">
      <c r="A153" s="30" t="s">
        <v>40</v>
      </c>
      <c r="B153" s="30">
        <v>31</v>
      </c>
      <c r="C153" s="31" t="s">
        <v>230</v>
      </c>
      <c r="D153" s="30" t="s">
        <v>42</v>
      </c>
      <c r="E153" s="32" t="s">
        <v>231</v>
      </c>
      <c r="F153" s="33" t="s">
        <v>78</v>
      </c>
      <c r="G153" s="34">
        <v>6.6</v>
      </c>
      <c r="H153" s="35">
        <v>0</v>
      </c>
      <c r="I153" s="36">
        <f>ROUND(G153*H153,P4)</f>
        <v>0</v>
      </c>
      <c r="J153" s="33" t="s">
        <v>45</v>
      </c>
      <c r="O153" s="37">
        <f>I153*0.21</f>
        <v>0</v>
      </c>
      <c r="P153">
        <v>3</v>
      </c>
    </row>
    <row r="154" spans="1:16" x14ac:dyDescent="0.25">
      <c r="A154" s="30" t="s">
        <v>46</v>
      </c>
      <c r="B154" s="38"/>
      <c r="E154" s="41" t="s">
        <v>42</v>
      </c>
      <c r="J154" s="39"/>
    </row>
    <row r="155" spans="1:16" x14ac:dyDescent="0.25">
      <c r="A155" s="30" t="s">
        <v>48</v>
      </c>
      <c r="B155" s="38"/>
      <c r="E155" s="40" t="s">
        <v>232</v>
      </c>
      <c r="J155" s="39"/>
    </row>
    <row r="156" spans="1:16" ht="180" x14ac:dyDescent="0.25">
      <c r="A156" s="30" t="s">
        <v>50</v>
      </c>
      <c r="B156" s="38"/>
      <c r="E156" s="32" t="s">
        <v>233</v>
      </c>
      <c r="J156" s="39"/>
    </row>
    <row r="157" spans="1:16" x14ac:dyDescent="0.25">
      <c r="A157" s="24" t="s">
        <v>37</v>
      </c>
      <c r="B157" s="25"/>
      <c r="C157" s="26" t="s">
        <v>234</v>
      </c>
      <c r="D157" s="27"/>
      <c r="E157" s="24" t="s">
        <v>235</v>
      </c>
      <c r="F157" s="27"/>
      <c r="G157" s="27"/>
      <c r="H157" s="27"/>
      <c r="I157" s="28">
        <f>SUMIFS(I158:I202,A158:A202,"P")</f>
        <v>0</v>
      </c>
      <c r="J157" s="29"/>
    </row>
    <row r="158" spans="1:16" x14ac:dyDescent="0.25">
      <c r="A158" s="30" t="s">
        <v>40</v>
      </c>
      <c r="B158" s="30">
        <v>32</v>
      </c>
      <c r="C158" s="31" t="s">
        <v>236</v>
      </c>
      <c r="D158" s="30" t="s">
        <v>42</v>
      </c>
      <c r="E158" s="32" t="s">
        <v>237</v>
      </c>
      <c r="F158" s="33" t="s">
        <v>78</v>
      </c>
      <c r="G158" s="34">
        <v>21.576000000000001</v>
      </c>
      <c r="H158" s="35">
        <v>0</v>
      </c>
      <c r="I158" s="36">
        <f>ROUND(G158*H158,P4)</f>
        <v>0</v>
      </c>
      <c r="J158" s="33" t="s">
        <v>45</v>
      </c>
      <c r="O158" s="37">
        <f>I158*0.21</f>
        <v>0</v>
      </c>
      <c r="P158">
        <v>3</v>
      </c>
    </row>
    <row r="159" spans="1:16" x14ac:dyDescent="0.25">
      <c r="A159" s="30" t="s">
        <v>46</v>
      </c>
      <c r="B159" s="38"/>
      <c r="E159" s="32" t="s">
        <v>238</v>
      </c>
      <c r="J159" s="39"/>
    </row>
    <row r="160" spans="1:16" x14ac:dyDescent="0.25">
      <c r="A160" s="30" t="s">
        <v>48</v>
      </c>
      <c r="B160" s="38"/>
      <c r="E160" s="40" t="s">
        <v>239</v>
      </c>
      <c r="J160" s="39"/>
    </row>
    <row r="161" spans="1:16" ht="165" x14ac:dyDescent="0.25">
      <c r="A161" s="30" t="s">
        <v>50</v>
      </c>
      <c r="B161" s="38"/>
      <c r="E161" s="32" t="s">
        <v>240</v>
      </c>
      <c r="J161" s="39"/>
    </row>
    <row r="162" spans="1:16" x14ac:dyDescent="0.25">
      <c r="A162" s="30" t="s">
        <v>40</v>
      </c>
      <c r="B162" s="30">
        <v>33</v>
      </c>
      <c r="C162" s="31" t="s">
        <v>241</v>
      </c>
      <c r="D162" s="30" t="s">
        <v>42</v>
      </c>
      <c r="E162" s="32" t="s">
        <v>242</v>
      </c>
      <c r="F162" s="33" t="s">
        <v>94</v>
      </c>
      <c r="G162" s="34">
        <v>582.12599999999998</v>
      </c>
      <c r="H162" s="35">
        <v>0</v>
      </c>
      <c r="I162" s="36">
        <f>ROUND(G162*H162,P4)</f>
        <v>0</v>
      </c>
      <c r="J162" s="33" t="s">
        <v>45</v>
      </c>
      <c r="O162" s="37">
        <f>I162*0.21</f>
        <v>0</v>
      </c>
      <c r="P162">
        <v>3</v>
      </c>
    </row>
    <row r="163" spans="1:16" x14ac:dyDescent="0.25">
      <c r="A163" s="30" t="s">
        <v>46</v>
      </c>
      <c r="B163" s="38"/>
      <c r="E163" s="41" t="s">
        <v>42</v>
      </c>
      <c r="J163" s="39"/>
    </row>
    <row r="164" spans="1:16" x14ac:dyDescent="0.25">
      <c r="A164" s="30" t="s">
        <v>48</v>
      </c>
      <c r="B164" s="38"/>
      <c r="E164" s="40" t="s">
        <v>243</v>
      </c>
      <c r="J164" s="39"/>
    </row>
    <row r="165" spans="1:16" x14ac:dyDescent="0.25">
      <c r="A165" s="30" t="s">
        <v>48</v>
      </c>
      <c r="B165" s="38"/>
      <c r="E165" s="40" t="s">
        <v>244</v>
      </c>
      <c r="J165" s="39"/>
    </row>
    <row r="166" spans="1:16" ht="30" x14ac:dyDescent="0.25">
      <c r="A166" s="30" t="s">
        <v>48</v>
      </c>
      <c r="B166" s="38"/>
      <c r="E166" s="40" t="s">
        <v>245</v>
      </c>
      <c r="J166" s="39"/>
    </row>
    <row r="167" spans="1:16" x14ac:dyDescent="0.25">
      <c r="A167" s="30" t="s">
        <v>48</v>
      </c>
      <c r="B167" s="38"/>
      <c r="E167" s="40" t="s">
        <v>246</v>
      </c>
      <c r="J167" s="39"/>
    </row>
    <row r="168" spans="1:16" ht="90" x14ac:dyDescent="0.25">
      <c r="A168" s="30" t="s">
        <v>50</v>
      </c>
      <c r="B168" s="38"/>
      <c r="E168" s="32" t="s">
        <v>247</v>
      </c>
      <c r="J168" s="39"/>
    </row>
    <row r="169" spans="1:16" x14ac:dyDescent="0.25">
      <c r="A169" s="30" t="s">
        <v>40</v>
      </c>
      <c r="B169" s="30">
        <v>34</v>
      </c>
      <c r="C169" s="31" t="s">
        <v>248</v>
      </c>
      <c r="D169" s="30" t="s">
        <v>42</v>
      </c>
      <c r="E169" s="32" t="s">
        <v>249</v>
      </c>
      <c r="F169" s="33" t="s">
        <v>94</v>
      </c>
      <c r="G169" s="34">
        <v>3.919</v>
      </c>
      <c r="H169" s="35">
        <v>0</v>
      </c>
      <c r="I169" s="36">
        <f>ROUND(G169*H169,P4)</f>
        <v>0</v>
      </c>
      <c r="J169" s="33" t="s">
        <v>45</v>
      </c>
      <c r="O169" s="37">
        <f>I169*0.21</f>
        <v>0</v>
      </c>
      <c r="P169">
        <v>3</v>
      </c>
    </row>
    <row r="170" spans="1:16" x14ac:dyDescent="0.25">
      <c r="A170" s="30" t="s">
        <v>46</v>
      </c>
      <c r="B170" s="38"/>
      <c r="E170" s="32" t="s">
        <v>250</v>
      </c>
      <c r="J170" s="39"/>
    </row>
    <row r="171" spans="1:16" x14ac:dyDescent="0.25">
      <c r="A171" s="30" t="s">
        <v>48</v>
      </c>
      <c r="B171" s="38"/>
      <c r="E171" s="40" t="s">
        <v>140</v>
      </c>
      <c r="J171" s="39"/>
    </row>
    <row r="172" spans="1:16" ht="90" x14ac:dyDescent="0.25">
      <c r="A172" s="30" t="s">
        <v>50</v>
      </c>
      <c r="B172" s="38"/>
      <c r="E172" s="32" t="s">
        <v>247</v>
      </c>
      <c r="J172" s="39"/>
    </row>
    <row r="173" spans="1:16" x14ac:dyDescent="0.25">
      <c r="A173" s="30" t="s">
        <v>40</v>
      </c>
      <c r="B173" s="30">
        <v>35</v>
      </c>
      <c r="C173" s="31" t="s">
        <v>251</v>
      </c>
      <c r="D173" s="30" t="s">
        <v>42</v>
      </c>
      <c r="E173" s="32" t="s">
        <v>252</v>
      </c>
      <c r="F173" s="33" t="s">
        <v>94</v>
      </c>
      <c r="G173" s="34">
        <v>336.4</v>
      </c>
      <c r="H173" s="35">
        <v>0</v>
      </c>
      <c r="I173" s="36">
        <f>ROUND(G173*H173,P4)</f>
        <v>0</v>
      </c>
      <c r="J173" s="33" t="s">
        <v>45</v>
      </c>
      <c r="O173" s="37">
        <f>I173*0.21</f>
        <v>0</v>
      </c>
      <c r="P173">
        <v>3</v>
      </c>
    </row>
    <row r="174" spans="1:16" x14ac:dyDescent="0.25">
      <c r="A174" s="30" t="s">
        <v>46</v>
      </c>
      <c r="B174" s="38"/>
      <c r="E174" s="41" t="s">
        <v>42</v>
      </c>
      <c r="J174" s="39"/>
    </row>
    <row r="175" spans="1:16" x14ac:dyDescent="0.25">
      <c r="A175" s="30" t="s">
        <v>48</v>
      </c>
      <c r="B175" s="38"/>
      <c r="E175" s="40" t="s">
        <v>253</v>
      </c>
      <c r="J175" s="39"/>
    </row>
    <row r="176" spans="1:16" ht="120" x14ac:dyDescent="0.25">
      <c r="A176" s="30" t="s">
        <v>50</v>
      </c>
      <c r="B176" s="38"/>
      <c r="E176" s="32" t="s">
        <v>254</v>
      </c>
      <c r="J176" s="39"/>
    </row>
    <row r="177" spans="1:16" x14ac:dyDescent="0.25">
      <c r="A177" s="30" t="s">
        <v>40</v>
      </c>
      <c r="B177" s="30">
        <v>36</v>
      </c>
      <c r="C177" s="31" t="s">
        <v>255</v>
      </c>
      <c r="D177" s="30" t="s">
        <v>42</v>
      </c>
      <c r="E177" s="32" t="s">
        <v>256</v>
      </c>
      <c r="F177" s="33" t="s">
        <v>94</v>
      </c>
      <c r="G177" s="34">
        <v>835.7</v>
      </c>
      <c r="H177" s="35">
        <v>0</v>
      </c>
      <c r="I177" s="36">
        <f>ROUND(G177*H177,P4)</f>
        <v>0</v>
      </c>
      <c r="J177" s="33" t="s">
        <v>45</v>
      </c>
      <c r="O177" s="37">
        <f>I177*0.21</f>
        <v>0</v>
      </c>
      <c r="P177">
        <v>3</v>
      </c>
    </row>
    <row r="178" spans="1:16" x14ac:dyDescent="0.25">
      <c r="A178" s="30" t="s">
        <v>46</v>
      </c>
      <c r="B178" s="38"/>
      <c r="E178" s="41" t="s">
        <v>42</v>
      </c>
      <c r="J178" s="39"/>
    </row>
    <row r="179" spans="1:16" x14ac:dyDescent="0.25">
      <c r="A179" s="30" t="s">
        <v>48</v>
      </c>
      <c r="B179" s="38"/>
      <c r="E179" s="40" t="s">
        <v>257</v>
      </c>
      <c r="J179" s="39"/>
    </row>
    <row r="180" spans="1:16" x14ac:dyDescent="0.25">
      <c r="A180" s="30" t="s">
        <v>48</v>
      </c>
      <c r="B180" s="38"/>
      <c r="E180" s="40" t="s">
        <v>258</v>
      </c>
      <c r="J180" s="39"/>
    </row>
    <row r="181" spans="1:16" x14ac:dyDescent="0.25">
      <c r="A181" s="30" t="s">
        <v>48</v>
      </c>
      <c r="B181" s="38"/>
      <c r="E181" s="40" t="s">
        <v>259</v>
      </c>
      <c r="J181" s="39"/>
    </row>
    <row r="182" spans="1:16" ht="120" x14ac:dyDescent="0.25">
      <c r="A182" s="30" t="s">
        <v>50</v>
      </c>
      <c r="B182" s="38"/>
      <c r="E182" s="32" t="s">
        <v>254</v>
      </c>
      <c r="J182" s="39"/>
    </row>
    <row r="183" spans="1:16" x14ac:dyDescent="0.25">
      <c r="A183" s="30" t="s">
        <v>40</v>
      </c>
      <c r="B183" s="30">
        <v>37</v>
      </c>
      <c r="C183" s="31" t="s">
        <v>260</v>
      </c>
      <c r="D183" s="30" t="s">
        <v>42</v>
      </c>
      <c r="E183" s="32" t="s">
        <v>261</v>
      </c>
      <c r="F183" s="33" t="s">
        <v>94</v>
      </c>
      <c r="G183" s="34">
        <v>474.77</v>
      </c>
      <c r="H183" s="35">
        <v>0</v>
      </c>
      <c r="I183" s="36">
        <f>ROUND(G183*H183,P4)</f>
        <v>0</v>
      </c>
      <c r="J183" s="33" t="s">
        <v>45</v>
      </c>
      <c r="O183" s="37">
        <f>I183*0.21</f>
        <v>0</v>
      </c>
      <c r="P183">
        <v>3</v>
      </c>
    </row>
    <row r="184" spans="1:16" x14ac:dyDescent="0.25">
      <c r="A184" s="30" t="s">
        <v>46</v>
      </c>
      <c r="B184" s="38"/>
      <c r="E184" s="41" t="s">
        <v>42</v>
      </c>
      <c r="J184" s="39"/>
    </row>
    <row r="185" spans="1:16" x14ac:dyDescent="0.25">
      <c r="A185" s="30" t="s">
        <v>48</v>
      </c>
      <c r="B185" s="38"/>
      <c r="E185" s="40" t="s">
        <v>262</v>
      </c>
      <c r="J185" s="39"/>
    </row>
    <row r="186" spans="1:16" ht="195" x14ac:dyDescent="0.25">
      <c r="A186" s="30" t="s">
        <v>50</v>
      </c>
      <c r="B186" s="38"/>
      <c r="E186" s="32" t="s">
        <v>263</v>
      </c>
      <c r="J186" s="39"/>
    </row>
    <row r="187" spans="1:16" x14ac:dyDescent="0.25">
      <c r="A187" s="30" t="s">
        <v>40</v>
      </c>
      <c r="B187" s="30">
        <v>38</v>
      </c>
      <c r="C187" s="31" t="s">
        <v>264</v>
      </c>
      <c r="D187" s="30" t="s">
        <v>42</v>
      </c>
      <c r="E187" s="32" t="s">
        <v>265</v>
      </c>
      <c r="F187" s="33" t="s">
        <v>94</v>
      </c>
      <c r="G187" s="34">
        <v>336.4</v>
      </c>
      <c r="H187" s="35">
        <v>0</v>
      </c>
      <c r="I187" s="36">
        <f>ROUND(G187*H187,P4)</f>
        <v>0</v>
      </c>
      <c r="J187" s="33" t="s">
        <v>45</v>
      </c>
      <c r="O187" s="37">
        <f>I187*0.21</f>
        <v>0</v>
      </c>
      <c r="P187">
        <v>3</v>
      </c>
    </row>
    <row r="188" spans="1:16" x14ac:dyDescent="0.25">
      <c r="A188" s="30" t="s">
        <v>46</v>
      </c>
      <c r="B188" s="38"/>
      <c r="E188" s="41" t="s">
        <v>42</v>
      </c>
      <c r="J188" s="39"/>
    </row>
    <row r="189" spans="1:16" x14ac:dyDescent="0.25">
      <c r="A189" s="30" t="s">
        <v>48</v>
      </c>
      <c r="B189" s="38"/>
      <c r="E189" s="40" t="s">
        <v>253</v>
      </c>
      <c r="J189" s="39"/>
    </row>
    <row r="190" spans="1:16" ht="195" x14ac:dyDescent="0.25">
      <c r="A190" s="30" t="s">
        <v>50</v>
      </c>
      <c r="B190" s="38"/>
      <c r="E190" s="32" t="s">
        <v>263</v>
      </c>
      <c r="J190" s="39"/>
    </row>
    <row r="191" spans="1:16" x14ac:dyDescent="0.25">
      <c r="A191" s="30" t="s">
        <v>40</v>
      </c>
      <c r="B191" s="30">
        <v>39</v>
      </c>
      <c r="C191" s="31" t="s">
        <v>266</v>
      </c>
      <c r="D191" s="30" t="s">
        <v>42</v>
      </c>
      <c r="E191" s="32" t="s">
        <v>267</v>
      </c>
      <c r="F191" s="33" t="s">
        <v>94</v>
      </c>
      <c r="G191" s="34">
        <v>336.4</v>
      </c>
      <c r="H191" s="35">
        <v>0</v>
      </c>
      <c r="I191" s="36">
        <f>ROUND(G191*H191,P4)</f>
        <v>0</v>
      </c>
      <c r="J191" s="33" t="s">
        <v>45</v>
      </c>
      <c r="O191" s="37">
        <f>I191*0.21</f>
        <v>0</v>
      </c>
      <c r="P191">
        <v>3</v>
      </c>
    </row>
    <row r="192" spans="1:16" x14ac:dyDescent="0.25">
      <c r="A192" s="30" t="s">
        <v>46</v>
      </c>
      <c r="B192" s="38"/>
      <c r="E192" s="41" t="s">
        <v>42</v>
      </c>
      <c r="J192" s="39"/>
    </row>
    <row r="193" spans="1:16" x14ac:dyDescent="0.25">
      <c r="A193" s="30" t="s">
        <v>48</v>
      </c>
      <c r="B193" s="38"/>
      <c r="E193" s="40" t="s">
        <v>253</v>
      </c>
      <c r="J193" s="39"/>
    </row>
    <row r="194" spans="1:16" ht="195" x14ac:dyDescent="0.25">
      <c r="A194" s="30" t="s">
        <v>50</v>
      </c>
      <c r="B194" s="38"/>
      <c r="E194" s="32" t="s">
        <v>263</v>
      </c>
      <c r="J194" s="39"/>
    </row>
    <row r="195" spans="1:16" x14ac:dyDescent="0.25">
      <c r="A195" s="30" t="s">
        <v>40</v>
      </c>
      <c r="B195" s="30">
        <v>40</v>
      </c>
      <c r="C195" s="31" t="s">
        <v>268</v>
      </c>
      <c r="D195" s="30" t="s">
        <v>42</v>
      </c>
      <c r="E195" s="32" t="s">
        <v>269</v>
      </c>
      <c r="F195" s="33" t="s">
        <v>78</v>
      </c>
      <c r="G195" s="34">
        <v>0.67500000000000004</v>
      </c>
      <c r="H195" s="35">
        <v>0</v>
      </c>
      <c r="I195" s="36">
        <f>ROUND(G195*H195,P4)</f>
        <v>0</v>
      </c>
      <c r="J195" s="33" t="s">
        <v>45</v>
      </c>
      <c r="O195" s="37">
        <f>I195*0.21</f>
        <v>0</v>
      </c>
      <c r="P195">
        <v>3</v>
      </c>
    </row>
    <row r="196" spans="1:16" x14ac:dyDescent="0.25">
      <c r="A196" s="30" t="s">
        <v>46</v>
      </c>
      <c r="B196" s="38"/>
      <c r="E196" s="32" t="s">
        <v>270</v>
      </c>
      <c r="J196" s="39"/>
    </row>
    <row r="197" spans="1:16" x14ac:dyDescent="0.25">
      <c r="A197" s="30" t="s">
        <v>48</v>
      </c>
      <c r="B197" s="38"/>
      <c r="E197" s="40" t="s">
        <v>271</v>
      </c>
      <c r="J197" s="39"/>
    </row>
    <row r="198" spans="1:16" ht="195" x14ac:dyDescent="0.25">
      <c r="A198" s="30" t="s">
        <v>50</v>
      </c>
      <c r="B198" s="38"/>
      <c r="E198" s="32" t="s">
        <v>263</v>
      </c>
      <c r="J198" s="39"/>
    </row>
    <row r="199" spans="1:16" x14ac:dyDescent="0.25">
      <c r="A199" s="30" t="s">
        <v>40</v>
      </c>
      <c r="B199" s="30">
        <v>41</v>
      </c>
      <c r="C199" s="31" t="s">
        <v>272</v>
      </c>
      <c r="D199" s="30" t="s">
        <v>42</v>
      </c>
      <c r="E199" s="32" t="s">
        <v>273</v>
      </c>
      <c r="F199" s="33" t="s">
        <v>94</v>
      </c>
      <c r="G199" s="34">
        <v>134.83799999999999</v>
      </c>
      <c r="H199" s="35">
        <v>0</v>
      </c>
      <c r="I199" s="36">
        <f>ROUND(G199*H199,P4)</f>
        <v>0</v>
      </c>
      <c r="J199" s="33" t="s">
        <v>45</v>
      </c>
      <c r="O199" s="37">
        <f>I199*0.21</f>
        <v>0</v>
      </c>
      <c r="P199">
        <v>3</v>
      </c>
    </row>
    <row r="200" spans="1:16" x14ac:dyDescent="0.25">
      <c r="A200" s="30" t="s">
        <v>46</v>
      </c>
      <c r="B200" s="38"/>
      <c r="E200" s="41" t="s">
        <v>42</v>
      </c>
      <c r="J200" s="39"/>
    </row>
    <row r="201" spans="1:16" x14ac:dyDescent="0.25">
      <c r="A201" s="30" t="s">
        <v>48</v>
      </c>
      <c r="B201" s="38"/>
      <c r="E201" s="40" t="s">
        <v>274</v>
      </c>
      <c r="J201" s="39"/>
    </row>
    <row r="202" spans="1:16" ht="195" x14ac:dyDescent="0.25">
      <c r="A202" s="30" t="s">
        <v>50</v>
      </c>
      <c r="B202" s="38"/>
      <c r="E202" s="32" t="s">
        <v>263</v>
      </c>
      <c r="J202" s="39"/>
    </row>
    <row r="203" spans="1:16" x14ac:dyDescent="0.25">
      <c r="A203" s="24" t="s">
        <v>37</v>
      </c>
      <c r="B203" s="25"/>
      <c r="C203" s="26" t="s">
        <v>275</v>
      </c>
      <c r="D203" s="27"/>
      <c r="E203" s="24" t="s">
        <v>276</v>
      </c>
      <c r="F203" s="27"/>
      <c r="G203" s="27"/>
      <c r="H203" s="27"/>
      <c r="I203" s="28">
        <f>SUMIFS(I204:I221,A204:A221,"P")</f>
        <v>0</v>
      </c>
      <c r="J203" s="29"/>
    </row>
    <row r="204" spans="1:16" ht="30" x14ac:dyDescent="0.25">
      <c r="A204" s="30" t="s">
        <v>40</v>
      </c>
      <c r="B204" s="30">
        <v>42</v>
      </c>
      <c r="C204" s="31" t="s">
        <v>277</v>
      </c>
      <c r="D204" s="30" t="s">
        <v>42</v>
      </c>
      <c r="E204" s="32" t="s">
        <v>278</v>
      </c>
      <c r="F204" s="33" t="s">
        <v>94</v>
      </c>
      <c r="G204" s="34">
        <v>8.7680000000000007</v>
      </c>
      <c r="H204" s="35">
        <v>0</v>
      </c>
      <c r="I204" s="36">
        <f>ROUND(G204*H204,P4)</f>
        <v>0</v>
      </c>
      <c r="J204" s="30"/>
      <c r="O204" s="37">
        <f>I204*0.21</f>
        <v>0</v>
      </c>
      <c r="P204">
        <v>3</v>
      </c>
    </row>
    <row r="205" spans="1:16" ht="180" x14ac:dyDescent="0.25">
      <c r="A205" s="30" t="s">
        <v>46</v>
      </c>
      <c r="B205" s="38"/>
      <c r="E205" s="32" t="s">
        <v>279</v>
      </c>
      <c r="J205" s="39"/>
    </row>
    <row r="206" spans="1:16" x14ac:dyDescent="0.25">
      <c r="A206" s="30" t="s">
        <v>48</v>
      </c>
      <c r="B206" s="38"/>
      <c r="E206" s="40" t="s">
        <v>280</v>
      </c>
      <c r="J206" s="39"/>
    </row>
    <row r="207" spans="1:16" x14ac:dyDescent="0.25">
      <c r="A207" s="30" t="s">
        <v>48</v>
      </c>
      <c r="B207" s="38"/>
      <c r="E207" s="40" t="s">
        <v>281</v>
      </c>
      <c r="J207" s="39"/>
    </row>
    <row r="208" spans="1:16" x14ac:dyDescent="0.25">
      <c r="A208" s="30" t="s">
        <v>48</v>
      </c>
      <c r="B208" s="38"/>
      <c r="E208" s="40" t="s">
        <v>282</v>
      </c>
      <c r="J208" s="39"/>
    </row>
    <row r="209" spans="1:16" ht="90" x14ac:dyDescent="0.25">
      <c r="A209" s="30" t="s">
        <v>50</v>
      </c>
      <c r="B209" s="38"/>
      <c r="E209" s="32" t="s">
        <v>283</v>
      </c>
      <c r="J209" s="39"/>
    </row>
    <row r="210" spans="1:16" x14ac:dyDescent="0.25">
      <c r="A210" s="30" t="s">
        <v>40</v>
      </c>
      <c r="B210" s="30">
        <v>43</v>
      </c>
      <c r="C210" s="31" t="s">
        <v>284</v>
      </c>
      <c r="D210" s="30" t="s">
        <v>42</v>
      </c>
      <c r="E210" s="32" t="s">
        <v>285</v>
      </c>
      <c r="F210" s="33" t="s">
        <v>94</v>
      </c>
      <c r="G210" s="34">
        <v>3.6</v>
      </c>
      <c r="H210" s="35">
        <v>0</v>
      </c>
      <c r="I210" s="36">
        <f>ROUND(G210*H210,P4)</f>
        <v>0</v>
      </c>
      <c r="J210" s="33" t="s">
        <v>45</v>
      </c>
      <c r="O210" s="37">
        <f>I210*0.21</f>
        <v>0</v>
      </c>
      <c r="P210">
        <v>3</v>
      </c>
    </row>
    <row r="211" spans="1:16" x14ac:dyDescent="0.25">
      <c r="A211" s="30" t="s">
        <v>46</v>
      </c>
      <c r="B211" s="38"/>
      <c r="E211" s="41" t="s">
        <v>42</v>
      </c>
      <c r="J211" s="39"/>
    </row>
    <row r="212" spans="1:16" x14ac:dyDescent="0.25">
      <c r="A212" s="30" t="s">
        <v>48</v>
      </c>
      <c r="B212" s="38"/>
      <c r="E212" s="40" t="s">
        <v>286</v>
      </c>
      <c r="J212" s="39"/>
    </row>
    <row r="213" spans="1:16" ht="135" x14ac:dyDescent="0.25">
      <c r="A213" s="30" t="s">
        <v>50</v>
      </c>
      <c r="B213" s="38"/>
      <c r="E213" s="32" t="s">
        <v>287</v>
      </c>
      <c r="J213" s="39"/>
    </row>
    <row r="214" spans="1:16" x14ac:dyDescent="0.25">
      <c r="A214" s="30" t="s">
        <v>40</v>
      </c>
      <c r="B214" s="30">
        <v>44</v>
      </c>
      <c r="C214" s="31" t="s">
        <v>288</v>
      </c>
      <c r="D214" s="30" t="s">
        <v>42</v>
      </c>
      <c r="E214" s="32" t="s">
        <v>289</v>
      </c>
      <c r="F214" s="33" t="s">
        <v>94</v>
      </c>
      <c r="G214" s="34">
        <v>55.405999999999999</v>
      </c>
      <c r="H214" s="35">
        <v>0</v>
      </c>
      <c r="I214" s="36">
        <f>ROUND(G214*H214,P4)</f>
        <v>0</v>
      </c>
      <c r="J214" s="33" t="s">
        <v>45</v>
      </c>
      <c r="O214" s="37">
        <f>I214*0.21</f>
        <v>0</v>
      </c>
      <c r="P214">
        <v>3</v>
      </c>
    </row>
    <row r="215" spans="1:16" ht="45" x14ac:dyDescent="0.25">
      <c r="A215" s="30" t="s">
        <v>46</v>
      </c>
      <c r="B215" s="38"/>
      <c r="E215" s="32" t="s">
        <v>290</v>
      </c>
      <c r="J215" s="39"/>
    </row>
    <row r="216" spans="1:16" x14ac:dyDescent="0.25">
      <c r="A216" s="30" t="s">
        <v>48</v>
      </c>
      <c r="B216" s="38"/>
      <c r="E216" s="40" t="s">
        <v>291</v>
      </c>
      <c r="J216" s="39"/>
    </row>
    <row r="217" spans="1:16" x14ac:dyDescent="0.25">
      <c r="A217" s="30" t="s">
        <v>48</v>
      </c>
      <c r="B217" s="38"/>
      <c r="E217" s="40" t="s">
        <v>292</v>
      </c>
      <c r="J217" s="39"/>
    </row>
    <row r="218" spans="1:16" x14ac:dyDescent="0.25">
      <c r="A218" s="30" t="s">
        <v>48</v>
      </c>
      <c r="B218" s="38"/>
      <c r="E218" s="40" t="s">
        <v>293</v>
      </c>
      <c r="J218" s="39"/>
    </row>
    <row r="219" spans="1:16" x14ac:dyDescent="0.25">
      <c r="A219" s="30" t="s">
        <v>48</v>
      </c>
      <c r="B219" s="38"/>
      <c r="E219" s="40" t="s">
        <v>294</v>
      </c>
      <c r="J219" s="39"/>
    </row>
    <row r="220" spans="1:16" x14ac:dyDescent="0.25">
      <c r="A220" s="30" t="s">
        <v>48</v>
      </c>
      <c r="B220" s="38"/>
      <c r="E220" s="40" t="s">
        <v>295</v>
      </c>
      <c r="J220" s="39"/>
    </row>
    <row r="221" spans="1:16" ht="135" x14ac:dyDescent="0.25">
      <c r="A221" s="30" t="s">
        <v>50</v>
      </c>
      <c r="B221" s="38"/>
      <c r="E221" s="32" t="s">
        <v>287</v>
      </c>
      <c r="J221" s="39"/>
    </row>
    <row r="222" spans="1:16" x14ac:dyDescent="0.25">
      <c r="A222" s="24" t="s">
        <v>37</v>
      </c>
      <c r="B222" s="25"/>
      <c r="C222" s="26" t="s">
        <v>296</v>
      </c>
      <c r="D222" s="27"/>
      <c r="E222" s="24" t="s">
        <v>297</v>
      </c>
      <c r="F222" s="27"/>
      <c r="G222" s="27"/>
      <c r="H222" s="27"/>
      <c r="I222" s="28">
        <f>SUMIFS(I223:I244,A223:A244,"P")</f>
        <v>0</v>
      </c>
      <c r="J222" s="29"/>
    </row>
    <row r="223" spans="1:16" ht="30" x14ac:dyDescent="0.25">
      <c r="A223" s="30" t="s">
        <v>40</v>
      </c>
      <c r="B223" s="30">
        <v>45</v>
      </c>
      <c r="C223" s="31" t="s">
        <v>298</v>
      </c>
      <c r="D223" s="30" t="s">
        <v>42</v>
      </c>
      <c r="E223" s="32" t="s">
        <v>299</v>
      </c>
      <c r="F223" s="33" t="s">
        <v>94</v>
      </c>
      <c r="G223" s="34">
        <v>17.712</v>
      </c>
      <c r="H223" s="35">
        <v>0</v>
      </c>
      <c r="I223" s="36">
        <f>ROUND(G223*H223,P4)</f>
        <v>0</v>
      </c>
      <c r="J223" s="33" t="s">
        <v>45</v>
      </c>
      <c r="O223" s="37">
        <f>I223*0.21</f>
        <v>0</v>
      </c>
      <c r="P223">
        <v>3</v>
      </c>
    </row>
    <row r="224" spans="1:16" x14ac:dyDescent="0.25">
      <c r="A224" s="30" t="s">
        <v>46</v>
      </c>
      <c r="B224" s="38"/>
      <c r="E224" s="32" t="s">
        <v>300</v>
      </c>
      <c r="J224" s="39"/>
    </row>
    <row r="225" spans="1:16" x14ac:dyDescent="0.25">
      <c r="A225" s="30" t="s">
        <v>48</v>
      </c>
      <c r="B225" s="38"/>
      <c r="E225" s="40" t="s">
        <v>301</v>
      </c>
      <c r="J225" s="39"/>
    </row>
    <row r="226" spans="1:16" ht="285" x14ac:dyDescent="0.25">
      <c r="A226" s="30" t="s">
        <v>50</v>
      </c>
      <c r="B226" s="38"/>
      <c r="E226" s="32" t="s">
        <v>302</v>
      </c>
      <c r="J226" s="39"/>
    </row>
    <row r="227" spans="1:16" x14ac:dyDescent="0.25">
      <c r="A227" s="30" t="s">
        <v>40</v>
      </c>
      <c r="B227" s="30">
        <v>46</v>
      </c>
      <c r="C227" s="31" t="s">
        <v>303</v>
      </c>
      <c r="D227" s="30" t="s">
        <v>42</v>
      </c>
      <c r="E227" s="32" t="s">
        <v>304</v>
      </c>
      <c r="F227" s="33" t="s">
        <v>94</v>
      </c>
      <c r="G227" s="34">
        <v>176.45599999999999</v>
      </c>
      <c r="H227" s="35">
        <v>0</v>
      </c>
      <c r="I227" s="36">
        <f>ROUND(G227*H227,P4)</f>
        <v>0</v>
      </c>
      <c r="J227" s="33" t="s">
        <v>45</v>
      </c>
      <c r="O227" s="37">
        <f>I227*0.21</f>
        <v>0</v>
      </c>
      <c r="P227">
        <v>3</v>
      </c>
    </row>
    <row r="228" spans="1:16" x14ac:dyDescent="0.25">
      <c r="A228" s="30" t="s">
        <v>46</v>
      </c>
      <c r="B228" s="38"/>
      <c r="E228" s="32" t="s">
        <v>305</v>
      </c>
      <c r="J228" s="39"/>
    </row>
    <row r="229" spans="1:16" x14ac:dyDescent="0.25">
      <c r="A229" s="30" t="s">
        <v>48</v>
      </c>
      <c r="B229" s="38"/>
      <c r="E229" s="40" t="s">
        <v>306</v>
      </c>
      <c r="J229" s="39"/>
    </row>
    <row r="230" spans="1:16" x14ac:dyDescent="0.25">
      <c r="A230" s="30" t="s">
        <v>48</v>
      </c>
      <c r="B230" s="38"/>
      <c r="E230" s="40" t="s">
        <v>307</v>
      </c>
      <c r="J230" s="39"/>
    </row>
    <row r="231" spans="1:16" x14ac:dyDescent="0.25">
      <c r="A231" s="30" t="s">
        <v>48</v>
      </c>
      <c r="B231" s="38"/>
      <c r="E231" s="40" t="s">
        <v>308</v>
      </c>
      <c r="J231" s="39"/>
    </row>
    <row r="232" spans="1:16" ht="300" x14ac:dyDescent="0.25">
      <c r="A232" s="30" t="s">
        <v>50</v>
      </c>
      <c r="B232" s="38"/>
      <c r="E232" s="32" t="s">
        <v>309</v>
      </c>
      <c r="J232" s="39"/>
    </row>
    <row r="233" spans="1:16" x14ac:dyDescent="0.25">
      <c r="A233" s="30" t="s">
        <v>40</v>
      </c>
      <c r="B233" s="30">
        <v>47</v>
      </c>
      <c r="C233" s="31" t="s">
        <v>310</v>
      </c>
      <c r="D233" s="30" t="s">
        <v>42</v>
      </c>
      <c r="E233" s="32" t="s">
        <v>311</v>
      </c>
      <c r="F233" s="33" t="s">
        <v>94</v>
      </c>
      <c r="G233" s="34">
        <v>26.154</v>
      </c>
      <c r="H233" s="35">
        <v>0</v>
      </c>
      <c r="I233" s="36">
        <f>ROUND(G233*H233,P4)</f>
        <v>0</v>
      </c>
      <c r="J233" s="33" t="s">
        <v>45</v>
      </c>
      <c r="O233" s="37">
        <f>I233*0.21</f>
        <v>0</v>
      </c>
      <c r="P233">
        <v>3</v>
      </c>
    </row>
    <row r="234" spans="1:16" ht="30" x14ac:dyDescent="0.25">
      <c r="A234" s="30" t="s">
        <v>46</v>
      </c>
      <c r="B234" s="38"/>
      <c r="E234" s="32" t="s">
        <v>312</v>
      </c>
      <c r="J234" s="39"/>
    </row>
    <row r="235" spans="1:16" x14ac:dyDescent="0.25">
      <c r="A235" s="30" t="s">
        <v>48</v>
      </c>
      <c r="B235" s="38"/>
      <c r="E235" s="40" t="s">
        <v>313</v>
      </c>
      <c r="J235" s="39"/>
    </row>
    <row r="236" spans="1:16" ht="75" x14ac:dyDescent="0.25">
      <c r="A236" s="30" t="s">
        <v>50</v>
      </c>
      <c r="B236" s="38"/>
      <c r="E236" s="32" t="s">
        <v>314</v>
      </c>
      <c r="J236" s="39"/>
    </row>
    <row r="237" spans="1:16" x14ac:dyDescent="0.25">
      <c r="A237" s="30" t="s">
        <v>40</v>
      </c>
      <c r="B237" s="30">
        <v>48</v>
      </c>
      <c r="C237" s="31" t="s">
        <v>315</v>
      </c>
      <c r="D237" s="30" t="s">
        <v>42</v>
      </c>
      <c r="E237" s="32" t="s">
        <v>316</v>
      </c>
      <c r="F237" s="33" t="s">
        <v>94</v>
      </c>
      <c r="G237" s="34">
        <v>11.07</v>
      </c>
      <c r="H237" s="35">
        <v>0</v>
      </c>
      <c r="I237" s="36">
        <f>ROUND(G237*H237,P4)</f>
        <v>0</v>
      </c>
      <c r="J237" s="33" t="s">
        <v>45</v>
      </c>
      <c r="O237" s="37">
        <f>I237*0.21</f>
        <v>0</v>
      </c>
      <c r="P237">
        <v>3</v>
      </c>
    </row>
    <row r="238" spans="1:16" x14ac:dyDescent="0.25">
      <c r="A238" s="30" t="s">
        <v>46</v>
      </c>
      <c r="B238" s="38"/>
      <c r="E238" s="32" t="s">
        <v>317</v>
      </c>
      <c r="J238" s="39"/>
    </row>
    <row r="239" spans="1:16" x14ac:dyDescent="0.25">
      <c r="A239" s="30" t="s">
        <v>48</v>
      </c>
      <c r="B239" s="38"/>
      <c r="E239" s="40" t="s">
        <v>318</v>
      </c>
      <c r="J239" s="39"/>
    </row>
    <row r="240" spans="1:16" ht="75" x14ac:dyDescent="0.25">
      <c r="A240" s="30" t="s">
        <v>50</v>
      </c>
      <c r="B240" s="38"/>
      <c r="E240" s="32" t="s">
        <v>314</v>
      </c>
      <c r="J240" s="39"/>
    </row>
    <row r="241" spans="1:16" x14ac:dyDescent="0.25">
      <c r="A241" s="30" t="s">
        <v>40</v>
      </c>
      <c r="B241" s="30">
        <v>49</v>
      </c>
      <c r="C241" s="31" t="s">
        <v>319</v>
      </c>
      <c r="D241" s="30" t="s">
        <v>42</v>
      </c>
      <c r="E241" s="32" t="s">
        <v>320</v>
      </c>
      <c r="F241" s="33" t="s">
        <v>94</v>
      </c>
      <c r="G241" s="34">
        <v>8.718</v>
      </c>
      <c r="H241" s="35">
        <v>0</v>
      </c>
      <c r="I241" s="36">
        <f>ROUND(G241*H241,P4)</f>
        <v>0</v>
      </c>
      <c r="J241" s="33" t="s">
        <v>45</v>
      </c>
      <c r="O241" s="37">
        <f>I241*0.21</f>
        <v>0</v>
      </c>
      <c r="P241">
        <v>3</v>
      </c>
    </row>
    <row r="242" spans="1:16" x14ac:dyDescent="0.25">
      <c r="A242" s="30" t="s">
        <v>46</v>
      </c>
      <c r="B242" s="38"/>
      <c r="E242" s="32" t="s">
        <v>321</v>
      </c>
      <c r="J242" s="39"/>
    </row>
    <row r="243" spans="1:16" x14ac:dyDescent="0.25">
      <c r="A243" s="30" t="s">
        <v>48</v>
      </c>
      <c r="B243" s="38"/>
      <c r="E243" s="40" t="s">
        <v>322</v>
      </c>
      <c r="J243" s="39"/>
    </row>
    <row r="244" spans="1:16" ht="120" x14ac:dyDescent="0.25">
      <c r="A244" s="30" t="s">
        <v>50</v>
      </c>
      <c r="B244" s="38"/>
      <c r="E244" s="32" t="s">
        <v>323</v>
      </c>
      <c r="J244" s="39"/>
    </row>
    <row r="245" spans="1:16" x14ac:dyDescent="0.25">
      <c r="A245" s="24" t="s">
        <v>37</v>
      </c>
      <c r="B245" s="25"/>
      <c r="C245" s="26" t="s">
        <v>324</v>
      </c>
      <c r="D245" s="27"/>
      <c r="E245" s="24" t="s">
        <v>325</v>
      </c>
      <c r="F245" s="27"/>
      <c r="G245" s="27"/>
      <c r="H245" s="27"/>
      <c r="I245" s="28">
        <f>SUMIFS(I246:I251,A246:A251,"P")</f>
        <v>0</v>
      </c>
      <c r="J245" s="29"/>
    </row>
    <row r="246" spans="1:16" x14ac:dyDescent="0.25">
      <c r="A246" s="30" t="s">
        <v>40</v>
      </c>
      <c r="B246" s="30">
        <v>50</v>
      </c>
      <c r="C246" s="31" t="s">
        <v>326</v>
      </c>
      <c r="D246" s="30" t="s">
        <v>42</v>
      </c>
      <c r="E246" s="32" t="s">
        <v>327</v>
      </c>
      <c r="F246" s="33" t="s">
        <v>106</v>
      </c>
      <c r="G246" s="34">
        <v>30.14</v>
      </c>
      <c r="H246" s="35">
        <v>0</v>
      </c>
      <c r="I246" s="36">
        <f>ROUND(G246*H246,P4)</f>
        <v>0</v>
      </c>
      <c r="J246" s="33" t="s">
        <v>45</v>
      </c>
      <c r="O246" s="37">
        <f>I246*0.21</f>
        <v>0</v>
      </c>
      <c r="P246">
        <v>3</v>
      </c>
    </row>
    <row r="247" spans="1:16" x14ac:dyDescent="0.25">
      <c r="A247" s="30" t="s">
        <v>46</v>
      </c>
      <c r="B247" s="38"/>
      <c r="E247" s="41" t="s">
        <v>42</v>
      </c>
      <c r="J247" s="39"/>
    </row>
    <row r="248" spans="1:16" x14ac:dyDescent="0.25">
      <c r="A248" s="30" t="s">
        <v>48</v>
      </c>
      <c r="B248" s="38"/>
      <c r="E248" s="40" t="s">
        <v>328</v>
      </c>
      <c r="J248" s="39"/>
    </row>
    <row r="249" spans="1:16" x14ac:dyDescent="0.25">
      <c r="A249" s="30" t="s">
        <v>48</v>
      </c>
      <c r="B249" s="38"/>
      <c r="E249" s="40" t="s">
        <v>329</v>
      </c>
      <c r="J249" s="39"/>
    </row>
    <row r="250" spans="1:16" x14ac:dyDescent="0.25">
      <c r="A250" s="30" t="s">
        <v>48</v>
      </c>
      <c r="B250" s="38"/>
      <c r="E250" s="40" t="s">
        <v>330</v>
      </c>
      <c r="J250" s="39"/>
    </row>
    <row r="251" spans="1:16" ht="330" x14ac:dyDescent="0.25">
      <c r="A251" s="30" t="s">
        <v>50</v>
      </c>
      <c r="B251" s="38"/>
      <c r="E251" s="32" t="s">
        <v>331</v>
      </c>
      <c r="J251" s="39"/>
    </row>
    <row r="252" spans="1:16" x14ac:dyDescent="0.25">
      <c r="A252" s="24" t="s">
        <v>37</v>
      </c>
      <c r="B252" s="25"/>
      <c r="C252" s="26" t="s">
        <v>332</v>
      </c>
      <c r="D252" s="27"/>
      <c r="E252" s="24" t="s">
        <v>333</v>
      </c>
      <c r="F252" s="27"/>
      <c r="G252" s="27"/>
      <c r="H252" s="27"/>
      <c r="I252" s="28">
        <f>SUMIFS(I253:I332,A253:A332,"P")</f>
        <v>0</v>
      </c>
      <c r="J252" s="29"/>
    </row>
    <row r="253" spans="1:16" ht="30" x14ac:dyDescent="0.25">
      <c r="A253" s="30" t="s">
        <v>40</v>
      </c>
      <c r="B253" s="30">
        <v>51</v>
      </c>
      <c r="C253" s="31" t="s">
        <v>334</v>
      </c>
      <c r="D253" s="30" t="s">
        <v>42</v>
      </c>
      <c r="E253" s="32" t="s">
        <v>335</v>
      </c>
      <c r="F253" s="33" t="s">
        <v>106</v>
      </c>
      <c r="G253" s="34">
        <v>70.94</v>
      </c>
      <c r="H253" s="35">
        <v>0</v>
      </c>
      <c r="I253" s="36">
        <f>ROUND(G253*H253,P4)</f>
        <v>0</v>
      </c>
      <c r="J253" s="33" t="s">
        <v>45</v>
      </c>
      <c r="O253" s="37">
        <f>I253*0.21</f>
        <v>0</v>
      </c>
      <c r="P253">
        <v>3</v>
      </c>
    </row>
    <row r="254" spans="1:16" x14ac:dyDescent="0.25">
      <c r="A254" s="30" t="s">
        <v>46</v>
      </c>
      <c r="B254" s="38"/>
      <c r="E254" s="41" t="s">
        <v>42</v>
      </c>
      <c r="J254" s="39"/>
    </row>
    <row r="255" spans="1:16" x14ac:dyDescent="0.25">
      <c r="A255" s="30" t="s">
        <v>48</v>
      </c>
      <c r="B255" s="38"/>
      <c r="E255" s="40" t="s">
        <v>336</v>
      </c>
      <c r="J255" s="39"/>
    </row>
    <row r="256" spans="1:16" ht="225" x14ac:dyDescent="0.25">
      <c r="A256" s="30" t="s">
        <v>50</v>
      </c>
      <c r="B256" s="38"/>
      <c r="E256" s="32" t="s">
        <v>337</v>
      </c>
      <c r="J256" s="39"/>
    </row>
    <row r="257" spans="1:16" x14ac:dyDescent="0.25">
      <c r="A257" s="30" t="s">
        <v>40</v>
      </c>
      <c r="B257" s="30">
        <v>52</v>
      </c>
      <c r="C257" s="31" t="s">
        <v>338</v>
      </c>
      <c r="D257" s="30" t="s">
        <v>42</v>
      </c>
      <c r="E257" s="32" t="s">
        <v>339</v>
      </c>
      <c r="F257" s="33" t="s">
        <v>106</v>
      </c>
      <c r="G257" s="34">
        <v>29.06</v>
      </c>
      <c r="H257" s="35">
        <v>0</v>
      </c>
      <c r="I257" s="36">
        <f>ROUND(G257*H257,P4)</f>
        <v>0</v>
      </c>
      <c r="J257" s="33" t="s">
        <v>45</v>
      </c>
      <c r="O257" s="37">
        <f>I257*0.21</f>
        <v>0</v>
      </c>
      <c r="P257">
        <v>3</v>
      </c>
    </row>
    <row r="258" spans="1:16" x14ac:dyDescent="0.25">
      <c r="A258" s="30" t="s">
        <v>46</v>
      </c>
      <c r="B258" s="38"/>
      <c r="E258" s="41" t="s">
        <v>42</v>
      </c>
      <c r="J258" s="39"/>
    </row>
    <row r="259" spans="1:16" x14ac:dyDescent="0.25">
      <c r="A259" s="30" t="s">
        <v>48</v>
      </c>
      <c r="B259" s="38"/>
      <c r="E259" s="40" t="s">
        <v>340</v>
      </c>
      <c r="J259" s="39"/>
    </row>
    <row r="260" spans="1:16" ht="210" x14ac:dyDescent="0.25">
      <c r="A260" s="30" t="s">
        <v>50</v>
      </c>
      <c r="B260" s="38"/>
      <c r="E260" s="32" t="s">
        <v>341</v>
      </c>
      <c r="J260" s="39"/>
    </row>
    <row r="261" spans="1:16" x14ac:dyDescent="0.25">
      <c r="A261" s="30" t="s">
        <v>40</v>
      </c>
      <c r="B261" s="30">
        <v>53</v>
      </c>
      <c r="C261" s="31" t="s">
        <v>342</v>
      </c>
      <c r="D261" s="30" t="s">
        <v>42</v>
      </c>
      <c r="E261" s="32" t="s">
        <v>343</v>
      </c>
      <c r="F261" s="33" t="s">
        <v>53</v>
      </c>
      <c r="G261" s="34">
        <v>2</v>
      </c>
      <c r="H261" s="35">
        <v>0</v>
      </c>
      <c r="I261" s="36">
        <f>ROUND(G261*H261,P4)</f>
        <v>0</v>
      </c>
      <c r="J261" s="33" t="s">
        <v>45</v>
      </c>
      <c r="O261" s="37">
        <f>I261*0.21</f>
        <v>0</v>
      </c>
      <c r="P261">
        <v>3</v>
      </c>
    </row>
    <row r="262" spans="1:16" x14ac:dyDescent="0.25">
      <c r="A262" s="30" t="s">
        <v>46</v>
      </c>
      <c r="B262" s="38"/>
      <c r="E262" s="41" t="s">
        <v>42</v>
      </c>
      <c r="J262" s="39"/>
    </row>
    <row r="263" spans="1:16" x14ac:dyDescent="0.25">
      <c r="A263" s="30" t="s">
        <v>48</v>
      </c>
      <c r="B263" s="38"/>
      <c r="E263" s="40" t="s">
        <v>54</v>
      </c>
      <c r="J263" s="39"/>
    </row>
    <row r="264" spans="1:16" ht="90" x14ac:dyDescent="0.25">
      <c r="A264" s="30" t="s">
        <v>50</v>
      </c>
      <c r="B264" s="38"/>
      <c r="E264" s="32" t="s">
        <v>344</v>
      </c>
      <c r="J264" s="39"/>
    </row>
    <row r="265" spans="1:16" ht="30" x14ac:dyDescent="0.25">
      <c r="A265" s="30" t="s">
        <v>40</v>
      </c>
      <c r="B265" s="30">
        <v>54</v>
      </c>
      <c r="C265" s="31" t="s">
        <v>345</v>
      </c>
      <c r="D265" s="30" t="s">
        <v>42</v>
      </c>
      <c r="E265" s="32" t="s">
        <v>346</v>
      </c>
      <c r="F265" s="33" t="s">
        <v>94</v>
      </c>
      <c r="G265" s="34">
        <v>14.675000000000001</v>
      </c>
      <c r="H265" s="35">
        <v>0</v>
      </c>
      <c r="I265" s="36">
        <f>ROUND(G265*H265,P4)</f>
        <v>0</v>
      </c>
      <c r="J265" s="33" t="s">
        <v>45</v>
      </c>
      <c r="O265" s="37">
        <f>I265*0.21</f>
        <v>0</v>
      </c>
      <c r="P265">
        <v>3</v>
      </c>
    </row>
    <row r="266" spans="1:16" x14ac:dyDescent="0.25">
      <c r="A266" s="30" t="s">
        <v>46</v>
      </c>
      <c r="B266" s="38"/>
      <c r="E266" s="41" t="s">
        <v>42</v>
      </c>
      <c r="J266" s="39"/>
    </row>
    <row r="267" spans="1:16" x14ac:dyDescent="0.25">
      <c r="A267" s="30" t="s">
        <v>48</v>
      </c>
      <c r="B267" s="38"/>
      <c r="E267" s="40" t="s">
        <v>347</v>
      </c>
      <c r="J267" s="39"/>
    </row>
    <row r="268" spans="1:16" ht="105" x14ac:dyDescent="0.25">
      <c r="A268" s="30" t="s">
        <v>50</v>
      </c>
      <c r="B268" s="38"/>
      <c r="E268" s="32" t="s">
        <v>348</v>
      </c>
      <c r="J268" s="39"/>
    </row>
    <row r="269" spans="1:16" ht="30" x14ac:dyDescent="0.25">
      <c r="A269" s="30" t="s">
        <v>40</v>
      </c>
      <c r="B269" s="30">
        <v>55</v>
      </c>
      <c r="C269" s="31" t="s">
        <v>349</v>
      </c>
      <c r="D269" s="30" t="s">
        <v>42</v>
      </c>
      <c r="E269" s="32" t="s">
        <v>350</v>
      </c>
      <c r="F269" s="33" t="s">
        <v>106</v>
      </c>
      <c r="G269" s="34">
        <v>76</v>
      </c>
      <c r="H269" s="35">
        <v>0</v>
      </c>
      <c r="I269" s="36">
        <f>ROUND(G269*H269,P4)</f>
        <v>0</v>
      </c>
      <c r="J269" s="33" t="s">
        <v>45</v>
      </c>
      <c r="O269" s="37">
        <f>I269*0.21</f>
        <v>0</v>
      </c>
      <c r="P269">
        <v>3</v>
      </c>
    </row>
    <row r="270" spans="1:16" x14ac:dyDescent="0.25">
      <c r="A270" s="30" t="s">
        <v>46</v>
      </c>
      <c r="B270" s="38"/>
      <c r="E270" s="41" t="s">
        <v>42</v>
      </c>
      <c r="J270" s="39"/>
    </row>
    <row r="271" spans="1:16" x14ac:dyDescent="0.25">
      <c r="A271" s="30" t="s">
        <v>48</v>
      </c>
      <c r="B271" s="38"/>
      <c r="E271" s="40" t="s">
        <v>351</v>
      </c>
      <c r="J271" s="39"/>
    </row>
    <row r="272" spans="1:16" ht="90" x14ac:dyDescent="0.25">
      <c r="A272" s="30" t="s">
        <v>50</v>
      </c>
      <c r="B272" s="38"/>
      <c r="E272" s="32" t="s">
        <v>352</v>
      </c>
      <c r="J272" s="39"/>
    </row>
    <row r="273" spans="1:16" ht="30" x14ac:dyDescent="0.25">
      <c r="A273" s="30" t="s">
        <v>40</v>
      </c>
      <c r="B273" s="30">
        <v>56</v>
      </c>
      <c r="C273" s="31" t="s">
        <v>353</v>
      </c>
      <c r="D273" s="30" t="s">
        <v>42</v>
      </c>
      <c r="E273" s="32" t="s">
        <v>354</v>
      </c>
      <c r="F273" s="33" t="s">
        <v>106</v>
      </c>
      <c r="G273" s="34">
        <v>20</v>
      </c>
      <c r="H273" s="35">
        <v>0</v>
      </c>
      <c r="I273" s="36">
        <f>ROUND(G273*H273,P4)</f>
        <v>0</v>
      </c>
      <c r="J273" s="33" t="s">
        <v>45</v>
      </c>
      <c r="O273" s="37">
        <f>I273*0.21</f>
        <v>0</v>
      </c>
      <c r="P273">
        <v>3</v>
      </c>
    </row>
    <row r="274" spans="1:16" x14ac:dyDescent="0.25">
      <c r="A274" s="30" t="s">
        <v>46</v>
      </c>
      <c r="B274" s="38"/>
      <c r="E274" s="41" t="s">
        <v>42</v>
      </c>
      <c r="J274" s="39"/>
    </row>
    <row r="275" spans="1:16" x14ac:dyDescent="0.25">
      <c r="A275" s="30" t="s">
        <v>48</v>
      </c>
      <c r="B275" s="38"/>
      <c r="E275" s="40" t="s">
        <v>355</v>
      </c>
      <c r="J275" s="39"/>
    </row>
    <row r="276" spans="1:16" ht="60" x14ac:dyDescent="0.25">
      <c r="A276" s="30" t="s">
        <v>50</v>
      </c>
      <c r="B276" s="38"/>
      <c r="E276" s="32" t="s">
        <v>356</v>
      </c>
      <c r="J276" s="39"/>
    </row>
    <row r="277" spans="1:16" x14ac:dyDescent="0.25">
      <c r="A277" s="30" t="s">
        <v>40</v>
      </c>
      <c r="B277" s="30">
        <v>57</v>
      </c>
      <c r="C277" s="31" t="s">
        <v>357</v>
      </c>
      <c r="D277" s="30" t="s">
        <v>42</v>
      </c>
      <c r="E277" s="32" t="s">
        <v>358</v>
      </c>
      <c r="F277" s="33" t="s">
        <v>94</v>
      </c>
      <c r="G277" s="34">
        <v>13.804</v>
      </c>
      <c r="H277" s="35">
        <v>0</v>
      </c>
      <c r="I277" s="36">
        <f>ROUND(G277*H277,P4)</f>
        <v>0</v>
      </c>
      <c r="J277" s="33" t="s">
        <v>45</v>
      </c>
      <c r="O277" s="37">
        <f>I277*0.21</f>
        <v>0</v>
      </c>
      <c r="P277">
        <v>3</v>
      </c>
    </row>
    <row r="278" spans="1:16" x14ac:dyDescent="0.25">
      <c r="A278" s="30" t="s">
        <v>46</v>
      </c>
      <c r="B278" s="38"/>
      <c r="E278" s="32" t="s">
        <v>359</v>
      </c>
      <c r="J278" s="39"/>
    </row>
    <row r="279" spans="1:16" x14ac:dyDescent="0.25">
      <c r="A279" s="30" t="s">
        <v>48</v>
      </c>
      <c r="B279" s="38"/>
      <c r="E279" s="40" t="s">
        <v>360</v>
      </c>
      <c r="J279" s="39"/>
    </row>
    <row r="280" spans="1:16" ht="60" x14ac:dyDescent="0.25">
      <c r="A280" s="30" t="s">
        <v>50</v>
      </c>
      <c r="B280" s="38"/>
      <c r="E280" s="32" t="s">
        <v>361</v>
      </c>
      <c r="J280" s="39"/>
    </row>
    <row r="281" spans="1:16" x14ac:dyDescent="0.25">
      <c r="A281" s="30" t="s">
        <v>40</v>
      </c>
      <c r="B281" s="30">
        <v>58</v>
      </c>
      <c r="C281" s="31" t="s">
        <v>362</v>
      </c>
      <c r="D281" s="30" t="s">
        <v>42</v>
      </c>
      <c r="E281" s="32" t="s">
        <v>363</v>
      </c>
      <c r="F281" s="33" t="s">
        <v>106</v>
      </c>
      <c r="G281" s="34">
        <v>29.06</v>
      </c>
      <c r="H281" s="35">
        <v>0</v>
      </c>
      <c r="I281" s="36">
        <f>ROUND(G281*H281,P4)</f>
        <v>0</v>
      </c>
      <c r="J281" s="33" t="s">
        <v>45</v>
      </c>
      <c r="O281" s="37">
        <f>I281*0.21</f>
        <v>0</v>
      </c>
      <c r="P281">
        <v>3</v>
      </c>
    </row>
    <row r="282" spans="1:16" x14ac:dyDescent="0.25">
      <c r="A282" s="30" t="s">
        <v>46</v>
      </c>
      <c r="B282" s="38"/>
      <c r="E282" s="41" t="s">
        <v>42</v>
      </c>
      <c r="J282" s="39"/>
    </row>
    <row r="283" spans="1:16" x14ac:dyDescent="0.25">
      <c r="A283" s="30" t="s">
        <v>48</v>
      </c>
      <c r="B283" s="38"/>
      <c r="E283" s="40" t="s">
        <v>364</v>
      </c>
      <c r="J283" s="39"/>
    </row>
    <row r="284" spans="1:16" ht="90" x14ac:dyDescent="0.25">
      <c r="A284" s="30" t="s">
        <v>50</v>
      </c>
      <c r="B284" s="38"/>
      <c r="E284" s="32" t="s">
        <v>365</v>
      </c>
      <c r="J284" s="39"/>
    </row>
    <row r="285" spans="1:16" x14ac:dyDescent="0.25">
      <c r="A285" s="30" t="s">
        <v>40</v>
      </c>
      <c r="B285" s="30">
        <v>59</v>
      </c>
      <c r="C285" s="31" t="s">
        <v>366</v>
      </c>
      <c r="D285" s="30" t="s">
        <v>42</v>
      </c>
      <c r="E285" s="32" t="s">
        <v>367</v>
      </c>
      <c r="F285" s="33" t="s">
        <v>106</v>
      </c>
      <c r="G285" s="34">
        <v>49.06</v>
      </c>
      <c r="H285" s="35">
        <v>0</v>
      </c>
      <c r="I285" s="36">
        <f>ROUND(G285*H285,P4)</f>
        <v>0</v>
      </c>
      <c r="J285" s="33" t="s">
        <v>45</v>
      </c>
      <c r="O285" s="37">
        <f>I285*0.21</f>
        <v>0</v>
      </c>
      <c r="P285">
        <v>3</v>
      </c>
    </row>
    <row r="286" spans="1:16" x14ac:dyDescent="0.25">
      <c r="A286" s="30" t="s">
        <v>46</v>
      </c>
      <c r="B286" s="38"/>
      <c r="E286" s="41" t="s">
        <v>42</v>
      </c>
      <c r="J286" s="39"/>
    </row>
    <row r="287" spans="1:16" x14ac:dyDescent="0.25">
      <c r="A287" s="30" t="s">
        <v>48</v>
      </c>
      <c r="B287" s="38"/>
      <c r="E287" s="40" t="s">
        <v>107</v>
      </c>
      <c r="J287" s="39"/>
    </row>
    <row r="288" spans="1:16" ht="90" x14ac:dyDescent="0.25">
      <c r="A288" s="30" t="s">
        <v>50</v>
      </c>
      <c r="B288" s="38"/>
      <c r="E288" s="32" t="s">
        <v>365</v>
      </c>
      <c r="J288" s="39"/>
    </row>
    <row r="289" spans="1:16" x14ac:dyDescent="0.25">
      <c r="A289" s="30" t="s">
        <v>40</v>
      </c>
      <c r="B289" s="30">
        <v>60</v>
      </c>
      <c r="C289" s="31" t="s">
        <v>368</v>
      </c>
      <c r="D289" s="30" t="s">
        <v>42</v>
      </c>
      <c r="E289" s="32" t="s">
        <v>369</v>
      </c>
      <c r="F289" s="33" t="s">
        <v>106</v>
      </c>
      <c r="G289" s="34">
        <v>33.96</v>
      </c>
      <c r="H289" s="35">
        <v>0</v>
      </c>
      <c r="I289" s="36">
        <f>ROUND(G289*H289,P4)</f>
        <v>0</v>
      </c>
      <c r="J289" s="33" t="s">
        <v>45</v>
      </c>
      <c r="O289" s="37">
        <f>I289*0.21</f>
        <v>0</v>
      </c>
      <c r="P289">
        <v>3</v>
      </c>
    </row>
    <row r="290" spans="1:16" x14ac:dyDescent="0.25">
      <c r="A290" s="30" t="s">
        <v>46</v>
      </c>
      <c r="B290" s="38"/>
      <c r="E290" s="41" t="s">
        <v>42</v>
      </c>
      <c r="J290" s="39"/>
    </row>
    <row r="291" spans="1:16" x14ac:dyDescent="0.25">
      <c r="A291" s="30" t="s">
        <v>48</v>
      </c>
      <c r="B291" s="38"/>
      <c r="E291" s="40" t="s">
        <v>111</v>
      </c>
      <c r="J291" s="39"/>
    </row>
    <row r="292" spans="1:16" x14ac:dyDescent="0.25">
      <c r="A292" s="30" t="s">
        <v>48</v>
      </c>
      <c r="B292" s="38"/>
      <c r="E292" s="40" t="s">
        <v>112</v>
      </c>
      <c r="J292" s="39"/>
    </row>
    <row r="293" spans="1:16" x14ac:dyDescent="0.25">
      <c r="A293" s="30" t="s">
        <v>48</v>
      </c>
      <c r="B293" s="38"/>
      <c r="E293" s="40" t="s">
        <v>113</v>
      </c>
      <c r="J293" s="39"/>
    </row>
    <row r="294" spans="1:16" ht="90" x14ac:dyDescent="0.25">
      <c r="A294" s="30" t="s">
        <v>50</v>
      </c>
      <c r="B294" s="38"/>
      <c r="E294" s="32" t="s">
        <v>365</v>
      </c>
      <c r="J294" s="39"/>
    </row>
    <row r="295" spans="1:16" x14ac:dyDescent="0.25">
      <c r="A295" s="30" t="s">
        <v>40</v>
      </c>
      <c r="B295" s="30">
        <v>61</v>
      </c>
      <c r="C295" s="31" t="s">
        <v>370</v>
      </c>
      <c r="D295" s="30" t="s">
        <v>42</v>
      </c>
      <c r="E295" s="32" t="s">
        <v>371</v>
      </c>
      <c r="F295" s="33" t="s">
        <v>106</v>
      </c>
      <c r="G295" s="34">
        <v>49.06</v>
      </c>
      <c r="H295" s="35">
        <v>0</v>
      </c>
      <c r="I295" s="36">
        <f>ROUND(G295*H295,P4)</f>
        <v>0</v>
      </c>
      <c r="J295" s="33" t="s">
        <v>45</v>
      </c>
      <c r="O295" s="37">
        <f>I295*0.21</f>
        <v>0</v>
      </c>
      <c r="P295">
        <v>3</v>
      </c>
    </row>
    <row r="296" spans="1:16" x14ac:dyDescent="0.25">
      <c r="A296" s="30" t="s">
        <v>46</v>
      </c>
      <c r="B296" s="38"/>
      <c r="E296" s="41" t="s">
        <v>42</v>
      </c>
      <c r="J296" s="39"/>
    </row>
    <row r="297" spans="1:16" x14ac:dyDescent="0.25">
      <c r="A297" s="30" t="s">
        <v>48</v>
      </c>
      <c r="B297" s="38"/>
      <c r="E297" s="40" t="s">
        <v>372</v>
      </c>
      <c r="J297" s="39"/>
    </row>
    <row r="298" spans="1:16" ht="90" x14ac:dyDescent="0.25">
      <c r="A298" s="30" t="s">
        <v>50</v>
      </c>
      <c r="B298" s="38"/>
      <c r="E298" s="32" t="s">
        <v>365</v>
      </c>
      <c r="J298" s="39"/>
    </row>
    <row r="299" spans="1:16" ht="30" x14ac:dyDescent="0.25">
      <c r="A299" s="30" t="s">
        <v>40</v>
      </c>
      <c r="B299" s="30">
        <v>62</v>
      </c>
      <c r="C299" s="31" t="s">
        <v>373</v>
      </c>
      <c r="D299" s="30" t="s">
        <v>42</v>
      </c>
      <c r="E299" s="32" t="s">
        <v>374</v>
      </c>
      <c r="F299" s="33" t="s">
        <v>106</v>
      </c>
      <c r="G299" s="34">
        <v>19.600000000000001</v>
      </c>
      <c r="H299" s="35">
        <v>0</v>
      </c>
      <c r="I299" s="36">
        <f>ROUND(G299*H299,P4)</f>
        <v>0</v>
      </c>
      <c r="J299" s="33" t="s">
        <v>45</v>
      </c>
      <c r="O299" s="37">
        <f>I299*0.21</f>
        <v>0</v>
      </c>
      <c r="P299">
        <v>3</v>
      </c>
    </row>
    <row r="300" spans="1:16" x14ac:dyDescent="0.25">
      <c r="A300" s="30" t="s">
        <v>46</v>
      </c>
      <c r="B300" s="38"/>
      <c r="E300" s="32" t="s">
        <v>375</v>
      </c>
      <c r="J300" s="39"/>
    </row>
    <row r="301" spans="1:16" x14ac:dyDescent="0.25">
      <c r="A301" s="30" t="s">
        <v>48</v>
      </c>
      <c r="B301" s="38"/>
      <c r="E301" s="40" t="s">
        <v>376</v>
      </c>
      <c r="J301" s="39"/>
    </row>
    <row r="302" spans="1:16" ht="90" x14ac:dyDescent="0.25">
      <c r="A302" s="30" t="s">
        <v>50</v>
      </c>
      <c r="B302" s="38"/>
      <c r="E302" s="32" t="s">
        <v>365</v>
      </c>
      <c r="J302" s="39"/>
    </row>
    <row r="303" spans="1:16" x14ac:dyDescent="0.25">
      <c r="A303" s="30" t="s">
        <v>40</v>
      </c>
      <c r="B303" s="30">
        <v>63</v>
      </c>
      <c r="C303" s="31" t="s">
        <v>377</v>
      </c>
      <c r="D303" s="30" t="s">
        <v>42</v>
      </c>
      <c r="E303" s="32" t="s">
        <v>378</v>
      </c>
      <c r="F303" s="33" t="s">
        <v>106</v>
      </c>
      <c r="G303" s="34">
        <v>58.12</v>
      </c>
      <c r="H303" s="35">
        <v>0</v>
      </c>
      <c r="I303" s="36">
        <f>ROUND(G303*H303,P4)</f>
        <v>0</v>
      </c>
      <c r="J303" s="33" t="s">
        <v>45</v>
      </c>
      <c r="O303" s="37">
        <f>I303*0.21</f>
        <v>0</v>
      </c>
      <c r="P303">
        <v>3</v>
      </c>
    </row>
    <row r="304" spans="1:16" x14ac:dyDescent="0.25">
      <c r="A304" s="30" t="s">
        <v>46</v>
      </c>
      <c r="B304" s="38"/>
      <c r="E304" s="32" t="s">
        <v>379</v>
      </c>
      <c r="J304" s="39"/>
    </row>
    <row r="305" spans="1:16" x14ac:dyDescent="0.25">
      <c r="A305" s="30" t="s">
        <v>48</v>
      </c>
      <c r="B305" s="38"/>
      <c r="E305" s="40" t="s">
        <v>380</v>
      </c>
      <c r="J305" s="39"/>
    </row>
    <row r="306" spans="1:16" x14ac:dyDescent="0.25">
      <c r="A306" s="30" t="s">
        <v>48</v>
      </c>
      <c r="B306" s="38"/>
      <c r="E306" s="40" t="s">
        <v>381</v>
      </c>
      <c r="J306" s="39"/>
    </row>
    <row r="307" spans="1:16" x14ac:dyDescent="0.25">
      <c r="A307" s="30" t="s">
        <v>48</v>
      </c>
      <c r="B307" s="38"/>
      <c r="E307" s="40" t="s">
        <v>382</v>
      </c>
      <c r="J307" s="39"/>
    </row>
    <row r="308" spans="1:16" ht="90" x14ac:dyDescent="0.25">
      <c r="A308" s="30" t="s">
        <v>50</v>
      </c>
      <c r="B308" s="38"/>
      <c r="E308" s="32" t="s">
        <v>365</v>
      </c>
      <c r="J308" s="39"/>
    </row>
    <row r="309" spans="1:16" x14ac:dyDescent="0.25">
      <c r="A309" s="30" t="s">
        <v>40</v>
      </c>
      <c r="B309" s="30">
        <v>64</v>
      </c>
      <c r="C309" s="31" t="s">
        <v>383</v>
      </c>
      <c r="D309" s="30" t="s">
        <v>42</v>
      </c>
      <c r="E309" s="32" t="s">
        <v>384</v>
      </c>
      <c r="F309" s="33" t="s">
        <v>44</v>
      </c>
      <c r="G309" s="34">
        <v>1</v>
      </c>
      <c r="H309" s="35">
        <v>0</v>
      </c>
      <c r="I309" s="36">
        <f>ROUND(G309*H309,P4)</f>
        <v>0</v>
      </c>
      <c r="J309" s="30"/>
      <c r="O309" s="37">
        <f>I309*0.21</f>
        <v>0</v>
      </c>
      <c r="P309">
        <v>3</v>
      </c>
    </row>
    <row r="310" spans="1:16" ht="60" x14ac:dyDescent="0.25">
      <c r="A310" s="30" t="s">
        <v>46</v>
      </c>
      <c r="B310" s="38"/>
      <c r="E310" s="32" t="s">
        <v>385</v>
      </c>
      <c r="J310" s="39"/>
    </row>
    <row r="311" spans="1:16" x14ac:dyDescent="0.25">
      <c r="A311" s="30" t="s">
        <v>48</v>
      </c>
      <c r="B311" s="38"/>
      <c r="E311" s="40" t="s">
        <v>74</v>
      </c>
      <c r="J311" s="39"/>
    </row>
    <row r="312" spans="1:16" ht="409.5" x14ac:dyDescent="0.25">
      <c r="A312" s="30" t="s">
        <v>50</v>
      </c>
      <c r="B312" s="38"/>
      <c r="E312" s="32" t="s">
        <v>386</v>
      </c>
      <c r="J312" s="39"/>
    </row>
    <row r="313" spans="1:16" x14ac:dyDescent="0.25">
      <c r="A313" s="30" t="s">
        <v>40</v>
      </c>
      <c r="B313" s="30">
        <v>65</v>
      </c>
      <c r="C313" s="31" t="s">
        <v>387</v>
      </c>
      <c r="D313" s="30" t="s">
        <v>42</v>
      </c>
      <c r="E313" s="32" t="s">
        <v>388</v>
      </c>
      <c r="F313" s="33" t="s">
        <v>44</v>
      </c>
      <c r="G313" s="34">
        <v>1</v>
      </c>
      <c r="H313" s="35">
        <v>0</v>
      </c>
      <c r="I313" s="36">
        <f>ROUND(G313*H313,P4)</f>
        <v>0</v>
      </c>
      <c r="J313" s="30"/>
      <c r="O313" s="37">
        <f>I313*0.21</f>
        <v>0</v>
      </c>
      <c r="P313">
        <v>3</v>
      </c>
    </row>
    <row r="314" spans="1:16" ht="105" x14ac:dyDescent="0.25">
      <c r="A314" s="30" t="s">
        <v>46</v>
      </c>
      <c r="B314" s="38"/>
      <c r="E314" s="32" t="s">
        <v>389</v>
      </c>
      <c r="J314" s="39"/>
    </row>
    <row r="315" spans="1:16" x14ac:dyDescent="0.25">
      <c r="A315" s="30" t="s">
        <v>48</v>
      </c>
      <c r="B315" s="38"/>
      <c r="E315" s="40" t="s">
        <v>74</v>
      </c>
      <c r="J315" s="39"/>
    </row>
    <row r="316" spans="1:16" x14ac:dyDescent="0.25">
      <c r="A316" s="30" t="s">
        <v>50</v>
      </c>
      <c r="B316" s="38"/>
      <c r="E316" s="41"/>
      <c r="J316" s="39"/>
    </row>
    <row r="317" spans="1:16" x14ac:dyDescent="0.25">
      <c r="A317" s="30" t="s">
        <v>40</v>
      </c>
      <c r="B317" s="30">
        <v>66</v>
      </c>
      <c r="C317" s="31" t="s">
        <v>390</v>
      </c>
      <c r="D317" s="30" t="s">
        <v>42</v>
      </c>
      <c r="E317" s="32" t="s">
        <v>391</v>
      </c>
      <c r="F317" s="33" t="s">
        <v>94</v>
      </c>
      <c r="G317" s="34">
        <v>123.02</v>
      </c>
      <c r="H317" s="35">
        <v>0</v>
      </c>
      <c r="I317" s="36">
        <f>ROUND(G317*H317,P4)</f>
        <v>0</v>
      </c>
      <c r="J317" s="33" t="s">
        <v>45</v>
      </c>
      <c r="O317" s="37">
        <f>I317*0.21</f>
        <v>0</v>
      </c>
      <c r="P317">
        <v>3</v>
      </c>
    </row>
    <row r="318" spans="1:16" ht="45" x14ac:dyDescent="0.25">
      <c r="A318" s="30" t="s">
        <v>46</v>
      </c>
      <c r="B318" s="38"/>
      <c r="E318" s="32" t="s">
        <v>392</v>
      </c>
      <c r="J318" s="39"/>
    </row>
    <row r="319" spans="1:16" x14ac:dyDescent="0.25">
      <c r="A319" s="30" t="s">
        <v>48</v>
      </c>
      <c r="B319" s="38"/>
      <c r="E319" s="40" t="s">
        <v>393</v>
      </c>
      <c r="J319" s="39"/>
    </row>
    <row r="320" spans="1:16" x14ac:dyDescent="0.25">
      <c r="A320" s="30" t="s">
        <v>48</v>
      </c>
      <c r="B320" s="38"/>
      <c r="E320" s="40" t="s">
        <v>394</v>
      </c>
      <c r="J320" s="39"/>
    </row>
    <row r="321" spans="1:16" x14ac:dyDescent="0.25">
      <c r="A321" s="30" t="s">
        <v>48</v>
      </c>
      <c r="B321" s="38"/>
      <c r="E321" s="40" t="s">
        <v>395</v>
      </c>
      <c r="J321" s="39"/>
    </row>
    <row r="322" spans="1:16" x14ac:dyDescent="0.25">
      <c r="A322" s="30" t="s">
        <v>48</v>
      </c>
      <c r="B322" s="38"/>
      <c r="E322" s="40" t="s">
        <v>396</v>
      </c>
      <c r="J322" s="39"/>
    </row>
    <row r="323" spans="1:16" x14ac:dyDescent="0.25">
      <c r="A323" s="30" t="s">
        <v>48</v>
      </c>
      <c r="B323" s="38"/>
      <c r="E323" s="40" t="s">
        <v>397</v>
      </c>
      <c r="J323" s="39"/>
    </row>
    <row r="324" spans="1:16" ht="45" x14ac:dyDescent="0.25">
      <c r="A324" s="30" t="s">
        <v>50</v>
      </c>
      <c r="B324" s="38"/>
      <c r="E324" s="32" t="s">
        <v>398</v>
      </c>
      <c r="J324" s="39"/>
    </row>
    <row r="325" spans="1:16" x14ac:dyDescent="0.25">
      <c r="A325" s="30" t="s">
        <v>40</v>
      </c>
      <c r="B325" s="30">
        <v>67</v>
      </c>
      <c r="C325" s="31" t="s">
        <v>399</v>
      </c>
      <c r="D325" s="30" t="s">
        <v>42</v>
      </c>
      <c r="E325" s="32" t="s">
        <v>400</v>
      </c>
      <c r="F325" s="33" t="s">
        <v>94</v>
      </c>
      <c r="G325" s="34">
        <v>3.6</v>
      </c>
      <c r="H325" s="35">
        <v>0</v>
      </c>
      <c r="I325" s="36">
        <f>ROUND(G325*H325,P4)</f>
        <v>0</v>
      </c>
      <c r="J325" s="33" t="s">
        <v>45</v>
      </c>
      <c r="O325" s="37">
        <f>I325*0.21</f>
        <v>0</v>
      </c>
      <c r="P325">
        <v>3</v>
      </c>
    </row>
    <row r="326" spans="1:16" x14ac:dyDescent="0.25">
      <c r="A326" s="30" t="s">
        <v>46</v>
      </c>
      <c r="B326" s="38"/>
      <c r="E326" s="41" t="s">
        <v>42</v>
      </c>
      <c r="J326" s="39"/>
    </row>
    <row r="327" spans="1:16" x14ac:dyDescent="0.25">
      <c r="A327" s="30" t="s">
        <v>48</v>
      </c>
      <c r="B327" s="38"/>
      <c r="E327" s="40" t="s">
        <v>401</v>
      </c>
      <c r="J327" s="39"/>
    </row>
    <row r="328" spans="1:16" ht="75" x14ac:dyDescent="0.25">
      <c r="A328" s="30" t="s">
        <v>50</v>
      </c>
      <c r="B328" s="38"/>
      <c r="E328" s="32" t="s">
        <v>402</v>
      </c>
      <c r="J328" s="39"/>
    </row>
    <row r="329" spans="1:16" x14ac:dyDescent="0.25">
      <c r="A329" s="30" t="s">
        <v>40</v>
      </c>
      <c r="B329" s="30">
        <v>68</v>
      </c>
      <c r="C329" s="31" t="s">
        <v>403</v>
      </c>
      <c r="D329" s="30" t="s">
        <v>42</v>
      </c>
      <c r="E329" s="32" t="s">
        <v>404</v>
      </c>
      <c r="F329" s="33" t="s">
        <v>405</v>
      </c>
      <c r="G329" s="34">
        <v>49.162999999999997</v>
      </c>
      <c r="H329" s="35">
        <v>0</v>
      </c>
      <c r="I329" s="36">
        <f>ROUND(G329*H329,P4)</f>
        <v>0</v>
      </c>
      <c r="J329" s="33" t="s">
        <v>45</v>
      </c>
      <c r="O329" s="37">
        <f>I329*0.21</f>
        <v>0</v>
      </c>
      <c r="P329">
        <v>3</v>
      </c>
    </row>
    <row r="330" spans="1:16" ht="105" x14ac:dyDescent="0.25">
      <c r="A330" s="30" t="s">
        <v>46</v>
      </c>
      <c r="B330" s="38"/>
      <c r="E330" s="32" t="s">
        <v>406</v>
      </c>
      <c r="J330" s="39"/>
    </row>
    <row r="331" spans="1:16" x14ac:dyDescent="0.25">
      <c r="A331" s="30" t="s">
        <v>48</v>
      </c>
      <c r="B331" s="38"/>
      <c r="E331" s="40" t="s">
        <v>407</v>
      </c>
      <c r="J331" s="39"/>
    </row>
    <row r="332" spans="1:16" ht="45" x14ac:dyDescent="0.25">
      <c r="A332" s="30" t="s">
        <v>50</v>
      </c>
      <c r="B332" s="42"/>
      <c r="C332" s="43"/>
      <c r="D332" s="43"/>
      <c r="E332" s="32" t="s">
        <v>408</v>
      </c>
      <c r="F332" s="43"/>
      <c r="G332" s="43"/>
      <c r="H332" s="43"/>
      <c r="I332" s="43"/>
      <c r="J332" s="44"/>
    </row>
  </sheetData>
  <sheetProtection algorithmName="SHA-512" hashValue="QRJ4w3OEDULEmJUPzzjFm7tKwErMt4CwxPY309bXlNuXuj3SFGEtKotUrx9KgvY9RY9GWrRC/unw2huTdHBlOQ==" saltValue="/q1PZS8R4cWkzJdC8pmwciEMBkpJQJ0/+ZTeqYFBo1KpWeCAkFHvPFGFj2s2IysHx2QyjvW724Gu/GT6pE3xDA==" spinCount="100000" sheet="1" objects="1" scenarios="1"/>
  <mergeCells count="11">
    <mergeCell ref="E5:E6"/>
    <mergeCell ref="F5:F6"/>
    <mergeCell ref="G5:G6"/>
    <mergeCell ref="H5:I5"/>
    <mergeCell ref="J5:J6"/>
    <mergeCell ref="C3:D3"/>
    <mergeCell ref="C4:D4"/>
    <mergeCell ref="A5:A6"/>
    <mergeCell ref="B5:B6"/>
    <mergeCell ref="C5:C6"/>
    <mergeCell ref="D5:D6"/>
  </mergeCells>
  <pageMargins left="0.7" right="0.7" top="0.78740157499999996" bottom="0.78740157499999996" header="0.3" footer="0.3"/>
  <pageSetup fitToHeight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398"/>
  <sheetViews>
    <sheetView topLeftCell="B1" workbookViewId="0"/>
  </sheetViews>
  <sheetFormatPr defaultRowHeight="15" x14ac:dyDescent="0.2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6875" customWidth="1"/>
    <col min="6" max="6" width="13" customWidth="1"/>
    <col min="7" max="9" width="16.140625" customWidth="1"/>
    <col min="10" max="10" width="14.85546875" bestFit="1" customWidth="1"/>
    <col min="15" max="16" width="9.140625" hidden="1"/>
  </cols>
  <sheetData>
    <row r="1" spans="1:16" x14ac:dyDescent="0.25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spans="1:16" ht="20.25" x14ac:dyDescent="0.25">
      <c r="A2" s="1"/>
      <c r="B2" s="14"/>
      <c r="C2" s="3"/>
      <c r="D2" s="3"/>
      <c r="E2" s="4" t="s">
        <v>19</v>
      </c>
      <c r="F2" s="3"/>
      <c r="G2" s="3"/>
      <c r="H2" s="3"/>
      <c r="I2" s="3"/>
      <c r="J2" s="15"/>
    </row>
    <row r="3" spans="1:16" x14ac:dyDescent="0.25">
      <c r="A3" s="3" t="s">
        <v>20</v>
      </c>
      <c r="B3" s="16" t="s">
        <v>21</v>
      </c>
      <c r="C3" s="47" t="s">
        <v>22</v>
      </c>
      <c r="D3" s="48"/>
      <c r="E3" s="17" t="s">
        <v>23</v>
      </c>
      <c r="F3" s="3"/>
      <c r="G3" s="3"/>
      <c r="H3" s="18" t="s">
        <v>15</v>
      </c>
      <c r="I3" s="19">
        <f>SUMIFS(I8:I398,A8:A398,"SD")</f>
        <v>0</v>
      </c>
      <c r="J3" s="15"/>
      <c r="O3">
        <v>0</v>
      </c>
      <c r="P3">
        <v>2</v>
      </c>
    </row>
    <row r="4" spans="1:16" x14ac:dyDescent="0.25">
      <c r="A4" s="3" t="s">
        <v>24</v>
      </c>
      <c r="B4" s="16" t="s">
        <v>25</v>
      </c>
      <c r="C4" s="47" t="s">
        <v>15</v>
      </c>
      <c r="D4" s="48"/>
      <c r="E4" s="17" t="s">
        <v>16</v>
      </c>
      <c r="F4" s="3"/>
      <c r="G4" s="3"/>
      <c r="H4" s="3"/>
      <c r="I4" s="3"/>
      <c r="J4" s="15"/>
      <c r="O4">
        <v>0.12</v>
      </c>
      <c r="P4">
        <v>2</v>
      </c>
    </row>
    <row r="5" spans="1:16" x14ac:dyDescent="0.25">
      <c r="A5" s="49" t="s">
        <v>26</v>
      </c>
      <c r="B5" s="50" t="s">
        <v>27</v>
      </c>
      <c r="C5" s="51" t="s">
        <v>28</v>
      </c>
      <c r="D5" s="51" t="s">
        <v>29</v>
      </c>
      <c r="E5" s="51" t="s">
        <v>30</v>
      </c>
      <c r="F5" s="51" t="s">
        <v>31</v>
      </c>
      <c r="G5" s="51" t="s">
        <v>32</v>
      </c>
      <c r="H5" s="51" t="s">
        <v>33</v>
      </c>
      <c r="I5" s="51"/>
      <c r="J5" s="52" t="s">
        <v>34</v>
      </c>
      <c r="O5">
        <v>0.21</v>
      </c>
    </row>
    <row r="6" spans="1:16" x14ac:dyDescent="0.25">
      <c r="A6" s="49"/>
      <c r="B6" s="50"/>
      <c r="C6" s="51"/>
      <c r="D6" s="51"/>
      <c r="E6" s="51"/>
      <c r="F6" s="51"/>
      <c r="G6" s="51"/>
      <c r="H6" s="7" t="s">
        <v>35</v>
      </c>
      <c r="I6" s="7" t="s">
        <v>36</v>
      </c>
      <c r="J6" s="52"/>
    </row>
    <row r="7" spans="1:16" x14ac:dyDescent="0.25">
      <c r="A7" s="22">
        <v>0</v>
      </c>
      <c r="B7" s="20">
        <v>1</v>
      </c>
      <c r="C7" s="23">
        <v>2</v>
      </c>
      <c r="D7" s="7">
        <v>3</v>
      </c>
      <c r="E7" s="23">
        <v>4</v>
      </c>
      <c r="F7" s="7">
        <v>5</v>
      </c>
      <c r="G7" s="7">
        <v>6</v>
      </c>
      <c r="H7" s="7">
        <v>7</v>
      </c>
      <c r="I7" s="23">
        <v>8</v>
      </c>
      <c r="J7" s="21">
        <v>9</v>
      </c>
    </row>
    <row r="8" spans="1:16" x14ac:dyDescent="0.25">
      <c r="A8" s="24" t="s">
        <v>37</v>
      </c>
      <c r="B8" s="25"/>
      <c r="C8" s="26" t="s">
        <v>38</v>
      </c>
      <c r="D8" s="27"/>
      <c r="E8" s="24" t="s">
        <v>39</v>
      </c>
      <c r="F8" s="27"/>
      <c r="G8" s="27"/>
      <c r="H8" s="27"/>
      <c r="I8" s="28">
        <f>SUMIFS(I9:I21,A9:A21,"P")</f>
        <v>0</v>
      </c>
      <c r="J8" s="29"/>
    </row>
    <row r="9" spans="1:16" x14ac:dyDescent="0.25">
      <c r="A9" s="30" t="s">
        <v>40</v>
      </c>
      <c r="B9" s="30">
        <v>1</v>
      </c>
      <c r="C9" s="31" t="s">
        <v>76</v>
      </c>
      <c r="D9" s="30" t="s">
        <v>42</v>
      </c>
      <c r="E9" s="32" t="s">
        <v>77</v>
      </c>
      <c r="F9" s="33" t="s">
        <v>78</v>
      </c>
      <c r="G9" s="34">
        <v>59.735999999999997</v>
      </c>
      <c r="H9" s="35">
        <v>0</v>
      </c>
      <c r="I9" s="36">
        <f>ROUND(G9*H9,P4)</f>
        <v>0</v>
      </c>
      <c r="J9" s="30"/>
      <c r="O9" s="37">
        <f>I9*0.21</f>
        <v>0</v>
      </c>
      <c r="P9">
        <v>3</v>
      </c>
    </row>
    <row r="10" spans="1:16" x14ac:dyDescent="0.25">
      <c r="A10" s="30" t="s">
        <v>46</v>
      </c>
      <c r="B10" s="38"/>
      <c r="E10" s="41" t="s">
        <v>42</v>
      </c>
      <c r="J10" s="39"/>
    </row>
    <row r="11" spans="1:16" x14ac:dyDescent="0.25">
      <c r="A11" s="30" t="s">
        <v>48</v>
      </c>
      <c r="B11" s="38"/>
      <c r="E11" s="40" t="s">
        <v>409</v>
      </c>
      <c r="J11" s="39"/>
    </row>
    <row r="12" spans="1:16" ht="45" x14ac:dyDescent="0.25">
      <c r="A12" s="30" t="s">
        <v>50</v>
      </c>
      <c r="B12" s="38"/>
      <c r="E12" s="32" t="s">
        <v>80</v>
      </c>
      <c r="J12" s="39"/>
    </row>
    <row r="13" spans="1:16" x14ac:dyDescent="0.25">
      <c r="A13" s="30" t="s">
        <v>40</v>
      </c>
      <c r="B13" s="30">
        <v>2</v>
      </c>
      <c r="C13" s="31" t="s">
        <v>81</v>
      </c>
      <c r="D13" s="30" t="s">
        <v>42</v>
      </c>
      <c r="E13" s="32" t="s">
        <v>82</v>
      </c>
      <c r="F13" s="33" t="s">
        <v>78</v>
      </c>
      <c r="G13" s="34">
        <v>275.73099999999999</v>
      </c>
      <c r="H13" s="35">
        <v>0</v>
      </c>
      <c r="I13" s="36">
        <f>ROUND(G13*H13,P4)</f>
        <v>0</v>
      </c>
      <c r="J13" s="30"/>
      <c r="O13" s="37">
        <f>I13*0.21</f>
        <v>0</v>
      </c>
      <c r="P13">
        <v>3</v>
      </c>
    </row>
    <row r="14" spans="1:16" x14ac:dyDescent="0.25">
      <c r="A14" s="30" t="s">
        <v>46</v>
      </c>
      <c r="B14" s="38"/>
      <c r="E14" s="41" t="s">
        <v>42</v>
      </c>
      <c r="J14" s="39"/>
    </row>
    <row r="15" spans="1:16" x14ac:dyDescent="0.25">
      <c r="A15" s="30" t="s">
        <v>48</v>
      </c>
      <c r="B15" s="38"/>
      <c r="E15" s="40" t="s">
        <v>410</v>
      </c>
      <c r="J15" s="39"/>
    </row>
    <row r="16" spans="1:16" x14ac:dyDescent="0.25">
      <c r="A16" s="30" t="s">
        <v>48</v>
      </c>
      <c r="B16" s="38"/>
      <c r="E16" s="40" t="s">
        <v>411</v>
      </c>
      <c r="J16" s="39"/>
    </row>
    <row r="17" spans="1:16" x14ac:dyDescent="0.25">
      <c r="A17" s="30" t="s">
        <v>48</v>
      </c>
      <c r="B17" s="38"/>
      <c r="E17" s="40" t="s">
        <v>412</v>
      </c>
      <c r="J17" s="39"/>
    </row>
    <row r="18" spans="1:16" x14ac:dyDescent="0.25">
      <c r="A18" s="30" t="s">
        <v>48</v>
      </c>
      <c r="B18" s="38"/>
      <c r="E18" s="40" t="s">
        <v>413</v>
      </c>
      <c r="J18" s="39"/>
    </row>
    <row r="19" spans="1:16" x14ac:dyDescent="0.25">
      <c r="A19" s="30" t="s">
        <v>48</v>
      </c>
      <c r="B19" s="38"/>
      <c r="E19" s="40" t="s">
        <v>414</v>
      </c>
      <c r="J19" s="39"/>
    </row>
    <row r="20" spans="1:16" x14ac:dyDescent="0.25">
      <c r="A20" s="30" t="s">
        <v>48</v>
      </c>
      <c r="B20" s="38"/>
      <c r="E20" s="40" t="s">
        <v>415</v>
      </c>
      <c r="J20" s="39"/>
    </row>
    <row r="21" spans="1:16" ht="45" x14ac:dyDescent="0.25">
      <c r="A21" s="30" t="s">
        <v>50</v>
      </c>
      <c r="B21" s="38"/>
      <c r="E21" s="32" t="s">
        <v>80</v>
      </c>
      <c r="J21" s="39"/>
    </row>
    <row r="22" spans="1:16" x14ac:dyDescent="0.25">
      <c r="A22" s="24" t="s">
        <v>37</v>
      </c>
      <c r="B22" s="25"/>
      <c r="C22" s="26" t="s">
        <v>90</v>
      </c>
      <c r="D22" s="27"/>
      <c r="E22" s="24" t="s">
        <v>91</v>
      </c>
      <c r="F22" s="27"/>
      <c r="G22" s="27"/>
      <c r="H22" s="27"/>
      <c r="I22" s="28">
        <f>SUMIFS(I23:I118,A23:A118,"P")</f>
        <v>0</v>
      </c>
      <c r="J22" s="29"/>
    </row>
    <row r="23" spans="1:16" x14ac:dyDescent="0.25">
      <c r="A23" s="30" t="s">
        <v>40</v>
      </c>
      <c r="B23" s="30">
        <v>3</v>
      </c>
      <c r="C23" s="31" t="s">
        <v>92</v>
      </c>
      <c r="D23" s="30" t="s">
        <v>42</v>
      </c>
      <c r="E23" s="32" t="s">
        <v>93</v>
      </c>
      <c r="F23" s="33" t="s">
        <v>94</v>
      </c>
      <c r="G23" s="34">
        <v>332</v>
      </c>
      <c r="H23" s="35">
        <v>0</v>
      </c>
      <c r="I23" s="36">
        <f>ROUND(G23*H23,P4)</f>
        <v>0</v>
      </c>
      <c r="J23" s="33" t="s">
        <v>45</v>
      </c>
      <c r="O23" s="37">
        <f>I23*0.21</f>
        <v>0</v>
      </c>
      <c r="P23">
        <v>3</v>
      </c>
    </row>
    <row r="24" spans="1:16" x14ac:dyDescent="0.25">
      <c r="A24" s="30" t="s">
        <v>46</v>
      </c>
      <c r="B24" s="38"/>
      <c r="E24" s="41" t="s">
        <v>42</v>
      </c>
      <c r="J24" s="39"/>
    </row>
    <row r="25" spans="1:16" x14ac:dyDescent="0.25">
      <c r="A25" s="30" t="s">
        <v>48</v>
      </c>
      <c r="B25" s="38"/>
      <c r="E25" s="40" t="s">
        <v>416</v>
      </c>
      <c r="J25" s="39"/>
    </row>
    <row r="26" spans="1:16" x14ac:dyDescent="0.25">
      <c r="A26" s="30" t="s">
        <v>48</v>
      </c>
      <c r="B26" s="38"/>
      <c r="E26" s="40" t="s">
        <v>417</v>
      </c>
      <c r="J26" s="39"/>
    </row>
    <row r="27" spans="1:16" x14ac:dyDescent="0.25">
      <c r="A27" s="30" t="s">
        <v>48</v>
      </c>
      <c r="B27" s="38"/>
      <c r="E27" s="40" t="s">
        <v>418</v>
      </c>
      <c r="J27" s="39"/>
    </row>
    <row r="28" spans="1:16" x14ac:dyDescent="0.25">
      <c r="A28" s="30" t="s">
        <v>48</v>
      </c>
      <c r="B28" s="38"/>
      <c r="E28" s="40" t="s">
        <v>419</v>
      </c>
      <c r="J28" s="39"/>
    </row>
    <row r="29" spans="1:16" ht="60" x14ac:dyDescent="0.25">
      <c r="A29" s="30" t="s">
        <v>50</v>
      </c>
      <c r="B29" s="38"/>
      <c r="E29" s="32" t="s">
        <v>96</v>
      </c>
      <c r="J29" s="39"/>
    </row>
    <row r="30" spans="1:16" ht="30" x14ac:dyDescent="0.25">
      <c r="A30" s="30" t="s">
        <v>40</v>
      </c>
      <c r="B30" s="30">
        <v>4</v>
      </c>
      <c r="C30" s="31" t="s">
        <v>420</v>
      </c>
      <c r="D30" s="30" t="s">
        <v>42</v>
      </c>
      <c r="E30" s="32" t="s">
        <v>421</v>
      </c>
      <c r="F30" s="33" t="s">
        <v>53</v>
      </c>
      <c r="G30" s="34">
        <v>4</v>
      </c>
      <c r="H30" s="35">
        <v>0</v>
      </c>
      <c r="I30" s="36">
        <f>ROUND(G30*H30,P4)</f>
        <v>0</v>
      </c>
      <c r="J30" s="33" t="s">
        <v>45</v>
      </c>
      <c r="O30" s="37">
        <f>I30*0.21</f>
        <v>0</v>
      </c>
      <c r="P30">
        <v>3</v>
      </c>
    </row>
    <row r="31" spans="1:16" x14ac:dyDescent="0.25">
      <c r="A31" s="30" t="s">
        <v>46</v>
      </c>
      <c r="B31" s="38"/>
      <c r="E31" s="41" t="s">
        <v>42</v>
      </c>
      <c r="J31" s="39"/>
    </row>
    <row r="32" spans="1:16" x14ac:dyDescent="0.25">
      <c r="A32" s="30" t="s">
        <v>48</v>
      </c>
      <c r="B32" s="38"/>
      <c r="E32" s="40" t="s">
        <v>422</v>
      </c>
      <c r="J32" s="39"/>
    </row>
    <row r="33" spans="1:16" ht="225" x14ac:dyDescent="0.25">
      <c r="A33" s="30" t="s">
        <v>50</v>
      </c>
      <c r="B33" s="38"/>
      <c r="E33" s="32" t="s">
        <v>423</v>
      </c>
      <c r="J33" s="39"/>
    </row>
    <row r="34" spans="1:16" ht="30" x14ac:dyDescent="0.25">
      <c r="A34" s="30" t="s">
        <v>40</v>
      </c>
      <c r="B34" s="30">
        <v>5</v>
      </c>
      <c r="C34" s="31" t="s">
        <v>424</v>
      </c>
      <c r="D34" s="30" t="s">
        <v>42</v>
      </c>
      <c r="E34" s="32" t="s">
        <v>425</v>
      </c>
      <c r="F34" s="33" t="s">
        <v>53</v>
      </c>
      <c r="G34" s="34">
        <v>1</v>
      </c>
      <c r="H34" s="35">
        <v>0</v>
      </c>
      <c r="I34" s="36">
        <f>ROUND(G34*H34,P4)</f>
        <v>0</v>
      </c>
      <c r="J34" s="33" t="s">
        <v>45</v>
      </c>
      <c r="O34" s="37">
        <f>I34*0.21</f>
        <v>0</v>
      </c>
      <c r="P34">
        <v>3</v>
      </c>
    </row>
    <row r="35" spans="1:16" x14ac:dyDescent="0.25">
      <c r="A35" s="30" t="s">
        <v>46</v>
      </c>
      <c r="B35" s="38"/>
      <c r="E35" s="41" t="s">
        <v>42</v>
      </c>
      <c r="J35" s="39"/>
    </row>
    <row r="36" spans="1:16" x14ac:dyDescent="0.25">
      <c r="A36" s="30" t="s">
        <v>48</v>
      </c>
      <c r="B36" s="38"/>
      <c r="E36" s="40" t="s">
        <v>74</v>
      </c>
      <c r="J36" s="39"/>
    </row>
    <row r="37" spans="1:16" ht="225" x14ac:dyDescent="0.25">
      <c r="A37" s="30" t="s">
        <v>50</v>
      </c>
      <c r="B37" s="38"/>
      <c r="E37" s="32" t="s">
        <v>423</v>
      </c>
      <c r="J37" s="39"/>
    </row>
    <row r="38" spans="1:16" x14ac:dyDescent="0.25">
      <c r="A38" s="30" t="s">
        <v>40</v>
      </c>
      <c r="B38" s="30">
        <v>6</v>
      </c>
      <c r="C38" s="31" t="s">
        <v>97</v>
      </c>
      <c r="D38" s="30" t="s">
        <v>42</v>
      </c>
      <c r="E38" s="32" t="s">
        <v>98</v>
      </c>
      <c r="F38" s="33" t="s">
        <v>78</v>
      </c>
      <c r="G38" s="34">
        <v>59.735999999999997</v>
      </c>
      <c r="H38" s="35">
        <v>0</v>
      </c>
      <c r="I38" s="36">
        <f>ROUND(G38*H38,P4)</f>
        <v>0</v>
      </c>
      <c r="J38" s="33" t="s">
        <v>45</v>
      </c>
      <c r="O38" s="37">
        <f>I38*0.21</f>
        <v>0</v>
      </c>
      <c r="P38">
        <v>3</v>
      </c>
    </row>
    <row r="39" spans="1:16" x14ac:dyDescent="0.25">
      <c r="A39" s="30" t="s">
        <v>46</v>
      </c>
      <c r="B39" s="38"/>
      <c r="E39" s="32" t="s">
        <v>99</v>
      </c>
      <c r="J39" s="39"/>
    </row>
    <row r="40" spans="1:16" x14ac:dyDescent="0.25">
      <c r="A40" s="30" t="s">
        <v>48</v>
      </c>
      <c r="B40" s="38"/>
      <c r="E40" s="40" t="s">
        <v>426</v>
      </c>
      <c r="J40" s="39"/>
    </row>
    <row r="41" spans="1:16" x14ac:dyDescent="0.25">
      <c r="A41" s="30" t="s">
        <v>48</v>
      </c>
      <c r="B41" s="38"/>
      <c r="E41" s="40" t="s">
        <v>427</v>
      </c>
      <c r="J41" s="39"/>
    </row>
    <row r="42" spans="1:16" x14ac:dyDescent="0.25">
      <c r="A42" s="30" t="s">
        <v>48</v>
      </c>
      <c r="B42" s="38"/>
      <c r="E42" s="40" t="s">
        <v>428</v>
      </c>
      <c r="J42" s="39"/>
    </row>
    <row r="43" spans="1:16" ht="120" x14ac:dyDescent="0.25">
      <c r="A43" s="30" t="s">
        <v>50</v>
      </c>
      <c r="B43" s="38"/>
      <c r="E43" s="32" t="s">
        <v>103</v>
      </c>
      <c r="J43" s="39"/>
    </row>
    <row r="44" spans="1:16" x14ac:dyDescent="0.25">
      <c r="A44" s="30" t="s">
        <v>40</v>
      </c>
      <c r="B44" s="30">
        <v>7</v>
      </c>
      <c r="C44" s="31" t="s">
        <v>109</v>
      </c>
      <c r="D44" s="30" t="s">
        <v>42</v>
      </c>
      <c r="E44" s="32" t="s">
        <v>110</v>
      </c>
      <c r="F44" s="33" t="s">
        <v>106</v>
      </c>
      <c r="G44" s="34">
        <v>39.26</v>
      </c>
      <c r="H44" s="35">
        <v>0</v>
      </c>
      <c r="I44" s="36">
        <f>ROUND(G44*H44,P4)</f>
        <v>0</v>
      </c>
      <c r="J44" s="33" t="s">
        <v>45</v>
      </c>
      <c r="O44" s="37">
        <f>I44*0.21</f>
        <v>0</v>
      </c>
      <c r="P44">
        <v>3</v>
      </c>
    </row>
    <row r="45" spans="1:16" x14ac:dyDescent="0.25">
      <c r="A45" s="30" t="s">
        <v>46</v>
      </c>
      <c r="B45" s="38"/>
      <c r="E45" s="41" t="s">
        <v>42</v>
      </c>
      <c r="J45" s="39"/>
    </row>
    <row r="46" spans="1:16" x14ac:dyDescent="0.25">
      <c r="A46" s="30" t="s">
        <v>48</v>
      </c>
      <c r="B46" s="38"/>
      <c r="E46" s="40" t="s">
        <v>429</v>
      </c>
      <c r="J46" s="39"/>
    </row>
    <row r="47" spans="1:16" x14ac:dyDescent="0.25">
      <c r="A47" s="30" t="s">
        <v>48</v>
      </c>
      <c r="B47" s="38"/>
      <c r="E47" s="40" t="s">
        <v>430</v>
      </c>
      <c r="J47" s="39"/>
    </row>
    <row r="48" spans="1:16" x14ac:dyDescent="0.25">
      <c r="A48" s="30" t="s">
        <v>48</v>
      </c>
      <c r="B48" s="38"/>
      <c r="E48" s="40" t="s">
        <v>431</v>
      </c>
      <c r="J48" s="39"/>
    </row>
    <row r="49" spans="1:16" ht="75" x14ac:dyDescent="0.25">
      <c r="A49" s="30" t="s">
        <v>50</v>
      </c>
      <c r="B49" s="38"/>
      <c r="E49" s="32" t="s">
        <v>108</v>
      </c>
      <c r="J49" s="39"/>
    </row>
    <row r="50" spans="1:16" x14ac:dyDescent="0.25">
      <c r="A50" s="30" t="s">
        <v>40</v>
      </c>
      <c r="B50" s="30">
        <v>8</v>
      </c>
      <c r="C50" s="31" t="s">
        <v>432</v>
      </c>
      <c r="D50" s="30" t="s">
        <v>42</v>
      </c>
      <c r="E50" s="32" t="s">
        <v>433</v>
      </c>
      <c r="F50" s="33" t="s">
        <v>106</v>
      </c>
      <c r="G50" s="34">
        <v>61.54</v>
      </c>
      <c r="H50" s="35">
        <v>0</v>
      </c>
      <c r="I50" s="36">
        <f>ROUND(G50*H50,P4)</f>
        <v>0</v>
      </c>
      <c r="J50" s="33" t="s">
        <v>45</v>
      </c>
      <c r="O50" s="37">
        <f>I50*0.21</f>
        <v>0</v>
      </c>
      <c r="P50">
        <v>3</v>
      </c>
    </row>
    <row r="51" spans="1:16" x14ac:dyDescent="0.25">
      <c r="A51" s="30" t="s">
        <v>46</v>
      </c>
      <c r="B51" s="38"/>
      <c r="E51" s="41" t="s">
        <v>42</v>
      </c>
      <c r="J51" s="39"/>
    </row>
    <row r="52" spans="1:16" x14ac:dyDescent="0.25">
      <c r="A52" s="30" t="s">
        <v>48</v>
      </c>
      <c r="B52" s="38"/>
      <c r="E52" s="40" t="s">
        <v>434</v>
      </c>
      <c r="J52" s="39"/>
    </row>
    <row r="53" spans="1:16" ht="75" x14ac:dyDescent="0.25">
      <c r="A53" s="30" t="s">
        <v>50</v>
      </c>
      <c r="B53" s="38"/>
      <c r="E53" s="32" t="s">
        <v>108</v>
      </c>
      <c r="J53" s="39"/>
    </row>
    <row r="54" spans="1:16" x14ac:dyDescent="0.25">
      <c r="A54" s="30" t="s">
        <v>40</v>
      </c>
      <c r="B54" s="30">
        <v>9</v>
      </c>
      <c r="C54" s="31" t="s">
        <v>435</v>
      </c>
      <c r="D54" s="30" t="s">
        <v>42</v>
      </c>
      <c r="E54" s="32" t="s">
        <v>436</v>
      </c>
      <c r="F54" s="33" t="s">
        <v>78</v>
      </c>
      <c r="G54" s="34">
        <v>12.72</v>
      </c>
      <c r="H54" s="35">
        <v>0</v>
      </c>
      <c r="I54" s="36">
        <f>ROUND(G54*H54,P4)</f>
        <v>0</v>
      </c>
      <c r="J54" s="33" t="s">
        <v>45</v>
      </c>
      <c r="O54" s="37">
        <f>I54*0.21</f>
        <v>0</v>
      </c>
      <c r="P54">
        <v>3</v>
      </c>
    </row>
    <row r="55" spans="1:16" ht="30" x14ac:dyDescent="0.25">
      <c r="A55" s="30" t="s">
        <v>46</v>
      </c>
      <c r="B55" s="38"/>
      <c r="E55" s="32" t="s">
        <v>437</v>
      </c>
      <c r="J55" s="39"/>
    </row>
    <row r="56" spans="1:16" x14ac:dyDescent="0.25">
      <c r="A56" s="30" t="s">
        <v>48</v>
      </c>
      <c r="B56" s="38"/>
      <c r="E56" s="40" t="s">
        <v>438</v>
      </c>
      <c r="J56" s="39"/>
    </row>
    <row r="57" spans="1:16" ht="165" x14ac:dyDescent="0.25">
      <c r="A57" s="30" t="s">
        <v>50</v>
      </c>
      <c r="B57" s="38"/>
      <c r="E57" s="32" t="s">
        <v>439</v>
      </c>
      <c r="J57" s="39"/>
    </row>
    <row r="58" spans="1:16" x14ac:dyDescent="0.25">
      <c r="A58" s="30" t="s">
        <v>40</v>
      </c>
      <c r="B58" s="30">
        <v>10</v>
      </c>
      <c r="C58" s="31" t="s">
        <v>440</v>
      </c>
      <c r="D58" s="30" t="s">
        <v>42</v>
      </c>
      <c r="E58" s="32" t="s">
        <v>441</v>
      </c>
      <c r="F58" s="33" t="s">
        <v>106</v>
      </c>
      <c r="G58" s="34">
        <v>28</v>
      </c>
      <c r="H58" s="35">
        <v>0</v>
      </c>
      <c r="I58" s="36">
        <f>ROUND(G58*H58,P4)</f>
        <v>0</v>
      </c>
      <c r="J58" s="33" t="s">
        <v>45</v>
      </c>
      <c r="O58" s="37">
        <f>I58*0.21</f>
        <v>0</v>
      </c>
      <c r="P58">
        <v>3</v>
      </c>
    </row>
    <row r="59" spans="1:16" x14ac:dyDescent="0.25">
      <c r="A59" s="30" t="s">
        <v>46</v>
      </c>
      <c r="B59" s="38"/>
      <c r="E59" s="32" t="s">
        <v>442</v>
      </c>
      <c r="J59" s="39"/>
    </row>
    <row r="60" spans="1:16" x14ac:dyDescent="0.25">
      <c r="A60" s="30" t="s">
        <v>48</v>
      </c>
      <c r="B60" s="38"/>
      <c r="E60" s="40" t="s">
        <v>443</v>
      </c>
      <c r="J60" s="39"/>
    </row>
    <row r="61" spans="1:16" ht="120" x14ac:dyDescent="0.25">
      <c r="A61" s="30" t="s">
        <v>50</v>
      </c>
      <c r="B61" s="38"/>
      <c r="E61" s="32" t="s">
        <v>444</v>
      </c>
      <c r="J61" s="39"/>
    </row>
    <row r="62" spans="1:16" x14ac:dyDescent="0.25">
      <c r="A62" s="30" t="s">
        <v>40</v>
      </c>
      <c r="B62" s="30">
        <v>11</v>
      </c>
      <c r="C62" s="31" t="s">
        <v>445</v>
      </c>
      <c r="D62" s="30" t="s">
        <v>42</v>
      </c>
      <c r="E62" s="32" t="s">
        <v>446</v>
      </c>
      <c r="F62" s="33" t="s">
        <v>78</v>
      </c>
      <c r="G62" s="34">
        <v>42.107999999999997</v>
      </c>
      <c r="H62" s="35">
        <v>0</v>
      </c>
      <c r="I62" s="36">
        <f>ROUND(G62*H62,P4)</f>
        <v>0</v>
      </c>
      <c r="J62" s="33" t="s">
        <v>45</v>
      </c>
      <c r="O62" s="37">
        <f>I62*0.21</f>
        <v>0</v>
      </c>
      <c r="P62">
        <v>3</v>
      </c>
    </row>
    <row r="63" spans="1:16" ht="30" x14ac:dyDescent="0.25">
      <c r="A63" s="30" t="s">
        <v>46</v>
      </c>
      <c r="B63" s="38"/>
      <c r="E63" s="32" t="s">
        <v>447</v>
      </c>
      <c r="J63" s="39"/>
    </row>
    <row r="64" spans="1:16" x14ac:dyDescent="0.25">
      <c r="A64" s="30" t="s">
        <v>48</v>
      </c>
      <c r="B64" s="38"/>
      <c r="E64" s="40" t="s">
        <v>448</v>
      </c>
      <c r="J64" s="39"/>
    </row>
    <row r="65" spans="1:16" ht="409.5" x14ac:dyDescent="0.25">
      <c r="A65" s="30" t="s">
        <v>50</v>
      </c>
      <c r="B65" s="38"/>
      <c r="E65" s="32" t="s">
        <v>121</v>
      </c>
      <c r="J65" s="39"/>
    </row>
    <row r="66" spans="1:16" x14ac:dyDescent="0.25">
      <c r="A66" s="30" t="s">
        <v>40</v>
      </c>
      <c r="B66" s="30">
        <v>12</v>
      </c>
      <c r="C66" s="31" t="s">
        <v>114</v>
      </c>
      <c r="D66" s="30" t="s">
        <v>42</v>
      </c>
      <c r="E66" s="32" t="s">
        <v>115</v>
      </c>
      <c r="F66" s="33" t="s">
        <v>78</v>
      </c>
      <c r="G66" s="34">
        <v>217.47499999999999</v>
      </c>
      <c r="H66" s="35">
        <v>0</v>
      </c>
      <c r="I66" s="36">
        <f>ROUND(G66*H66,P4)</f>
        <v>0</v>
      </c>
      <c r="J66" s="33" t="s">
        <v>45</v>
      </c>
      <c r="O66" s="37">
        <f>I66*0.21</f>
        <v>0</v>
      </c>
      <c r="P66">
        <v>3</v>
      </c>
    </row>
    <row r="67" spans="1:16" x14ac:dyDescent="0.25">
      <c r="A67" s="30" t="s">
        <v>46</v>
      </c>
      <c r="B67" s="38"/>
      <c r="E67" s="32" t="s">
        <v>116</v>
      </c>
      <c r="J67" s="39"/>
    </row>
    <row r="68" spans="1:16" x14ac:dyDescent="0.25">
      <c r="A68" s="30" t="s">
        <v>48</v>
      </c>
      <c r="B68" s="38"/>
      <c r="E68" s="40" t="s">
        <v>449</v>
      </c>
      <c r="J68" s="39"/>
    </row>
    <row r="69" spans="1:16" ht="30" x14ac:dyDescent="0.25">
      <c r="A69" s="30" t="s">
        <v>48</v>
      </c>
      <c r="B69" s="38"/>
      <c r="E69" s="40" t="s">
        <v>450</v>
      </c>
      <c r="J69" s="39"/>
    </row>
    <row r="70" spans="1:16" ht="30" x14ac:dyDescent="0.25">
      <c r="A70" s="30" t="s">
        <v>48</v>
      </c>
      <c r="B70" s="38"/>
      <c r="E70" s="40" t="s">
        <v>451</v>
      </c>
      <c r="J70" s="39"/>
    </row>
    <row r="71" spans="1:16" x14ac:dyDescent="0.25">
      <c r="A71" s="30" t="s">
        <v>48</v>
      </c>
      <c r="B71" s="38"/>
      <c r="E71" s="40" t="s">
        <v>452</v>
      </c>
      <c r="J71" s="39"/>
    </row>
    <row r="72" spans="1:16" x14ac:dyDescent="0.25">
      <c r="A72" s="30" t="s">
        <v>48</v>
      </c>
      <c r="B72" s="38"/>
      <c r="E72" s="40" t="s">
        <v>453</v>
      </c>
      <c r="J72" s="39"/>
    </row>
    <row r="73" spans="1:16" x14ac:dyDescent="0.25">
      <c r="A73" s="30" t="s">
        <v>48</v>
      </c>
      <c r="B73" s="38"/>
      <c r="E73" s="40" t="s">
        <v>454</v>
      </c>
      <c r="J73" s="39"/>
    </row>
    <row r="74" spans="1:16" ht="409.5" x14ac:dyDescent="0.25">
      <c r="A74" s="30" t="s">
        <v>50</v>
      </c>
      <c r="B74" s="38"/>
      <c r="E74" s="32" t="s">
        <v>121</v>
      </c>
      <c r="J74" s="39"/>
    </row>
    <row r="75" spans="1:16" x14ac:dyDescent="0.25">
      <c r="A75" s="30" t="s">
        <v>40</v>
      </c>
      <c r="B75" s="30">
        <v>13</v>
      </c>
      <c r="C75" s="31" t="s">
        <v>127</v>
      </c>
      <c r="D75" s="30" t="s">
        <v>42</v>
      </c>
      <c r="E75" s="32" t="s">
        <v>128</v>
      </c>
      <c r="F75" s="33" t="s">
        <v>78</v>
      </c>
      <c r="G75" s="34">
        <v>9.5399999999999991</v>
      </c>
      <c r="H75" s="35">
        <v>0</v>
      </c>
      <c r="I75" s="36">
        <f>ROUND(G75*H75,P4)</f>
        <v>0</v>
      </c>
      <c r="J75" s="33" t="s">
        <v>45</v>
      </c>
      <c r="O75" s="37">
        <f>I75*0.21</f>
        <v>0</v>
      </c>
      <c r="P75">
        <v>3</v>
      </c>
    </row>
    <row r="76" spans="1:16" x14ac:dyDescent="0.25">
      <c r="A76" s="30" t="s">
        <v>46</v>
      </c>
      <c r="B76" s="38"/>
      <c r="E76" s="32" t="s">
        <v>129</v>
      </c>
      <c r="J76" s="39"/>
    </row>
    <row r="77" spans="1:16" x14ac:dyDescent="0.25">
      <c r="A77" s="30" t="s">
        <v>48</v>
      </c>
      <c r="B77" s="38"/>
      <c r="E77" s="40" t="s">
        <v>455</v>
      </c>
      <c r="J77" s="39"/>
    </row>
    <row r="78" spans="1:16" ht="120" x14ac:dyDescent="0.25">
      <c r="A78" s="30" t="s">
        <v>50</v>
      </c>
      <c r="B78" s="38"/>
      <c r="E78" s="32" t="s">
        <v>131</v>
      </c>
      <c r="J78" s="39"/>
    </row>
    <row r="79" spans="1:16" x14ac:dyDescent="0.25">
      <c r="A79" s="30" t="s">
        <v>40</v>
      </c>
      <c r="B79" s="30">
        <v>14</v>
      </c>
      <c r="C79" s="31" t="s">
        <v>132</v>
      </c>
      <c r="D79" s="30" t="s">
        <v>42</v>
      </c>
      <c r="E79" s="32" t="s">
        <v>133</v>
      </c>
      <c r="F79" s="33" t="s">
        <v>78</v>
      </c>
      <c r="G79" s="34">
        <v>9.5</v>
      </c>
      <c r="H79" s="35">
        <v>0</v>
      </c>
      <c r="I79" s="36">
        <f>ROUND(G79*H79,P4)</f>
        <v>0</v>
      </c>
      <c r="J79" s="33" t="s">
        <v>45</v>
      </c>
      <c r="O79" s="37">
        <f>I79*0.21</f>
        <v>0</v>
      </c>
      <c r="P79">
        <v>3</v>
      </c>
    </row>
    <row r="80" spans="1:16" ht="45" x14ac:dyDescent="0.25">
      <c r="A80" s="30" t="s">
        <v>46</v>
      </c>
      <c r="B80" s="38"/>
      <c r="E80" s="32" t="s">
        <v>456</v>
      </c>
      <c r="J80" s="39"/>
    </row>
    <row r="81" spans="1:16" x14ac:dyDescent="0.25">
      <c r="A81" s="30" t="s">
        <v>48</v>
      </c>
      <c r="B81" s="38"/>
      <c r="E81" s="40" t="s">
        <v>457</v>
      </c>
      <c r="J81" s="39"/>
    </row>
    <row r="82" spans="1:16" ht="409.5" x14ac:dyDescent="0.25">
      <c r="A82" s="30" t="s">
        <v>50</v>
      </c>
      <c r="B82" s="38"/>
      <c r="E82" s="32" t="s">
        <v>136</v>
      </c>
      <c r="J82" s="39"/>
    </row>
    <row r="83" spans="1:16" x14ac:dyDescent="0.25">
      <c r="A83" s="30" t="s">
        <v>40</v>
      </c>
      <c r="B83" s="30">
        <v>15</v>
      </c>
      <c r="C83" s="31" t="s">
        <v>137</v>
      </c>
      <c r="D83" s="30" t="s">
        <v>42</v>
      </c>
      <c r="E83" s="32" t="s">
        <v>138</v>
      </c>
      <c r="F83" s="33" t="s">
        <v>78</v>
      </c>
      <c r="G83" s="34">
        <v>8.4960000000000004</v>
      </c>
      <c r="H83" s="35">
        <v>0</v>
      </c>
      <c r="I83" s="36">
        <f>ROUND(G83*H83,P4)</f>
        <v>0</v>
      </c>
      <c r="J83" s="33" t="s">
        <v>45</v>
      </c>
      <c r="O83" s="37">
        <f>I83*0.21</f>
        <v>0</v>
      </c>
      <c r="P83">
        <v>3</v>
      </c>
    </row>
    <row r="84" spans="1:16" ht="75" x14ac:dyDescent="0.25">
      <c r="A84" s="30" t="s">
        <v>46</v>
      </c>
      <c r="B84" s="38"/>
      <c r="E84" s="32" t="s">
        <v>458</v>
      </c>
      <c r="J84" s="39"/>
    </row>
    <row r="85" spans="1:16" x14ac:dyDescent="0.25">
      <c r="A85" s="30" t="s">
        <v>48</v>
      </c>
      <c r="B85" s="38"/>
      <c r="E85" s="40" t="s">
        <v>459</v>
      </c>
      <c r="J85" s="39"/>
    </row>
    <row r="86" spans="1:16" ht="409.5" x14ac:dyDescent="0.25">
      <c r="A86" s="30" t="s">
        <v>50</v>
      </c>
      <c r="B86" s="38"/>
      <c r="E86" s="32" t="s">
        <v>136</v>
      </c>
      <c r="J86" s="39"/>
    </row>
    <row r="87" spans="1:16" x14ac:dyDescent="0.25">
      <c r="A87" s="30" t="s">
        <v>40</v>
      </c>
      <c r="B87" s="30">
        <v>16</v>
      </c>
      <c r="C87" s="31" t="s">
        <v>137</v>
      </c>
      <c r="D87" s="30" t="s">
        <v>90</v>
      </c>
      <c r="E87" s="32" t="s">
        <v>138</v>
      </c>
      <c r="F87" s="33" t="s">
        <v>78</v>
      </c>
      <c r="G87" s="34">
        <v>30.72</v>
      </c>
      <c r="H87" s="35">
        <v>0</v>
      </c>
      <c r="I87" s="36">
        <f>ROUND(G87*H87,P4)</f>
        <v>0</v>
      </c>
      <c r="J87" s="33" t="s">
        <v>45</v>
      </c>
      <c r="O87" s="37">
        <f>I87*0.21</f>
        <v>0</v>
      </c>
      <c r="P87">
        <v>3</v>
      </c>
    </row>
    <row r="88" spans="1:16" x14ac:dyDescent="0.25">
      <c r="A88" s="30" t="s">
        <v>46</v>
      </c>
      <c r="B88" s="38"/>
      <c r="E88" s="32" t="s">
        <v>141</v>
      </c>
      <c r="J88" s="39"/>
    </row>
    <row r="89" spans="1:16" x14ac:dyDescent="0.25">
      <c r="A89" s="30" t="s">
        <v>48</v>
      </c>
      <c r="B89" s="38"/>
      <c r="E89" s="40" t="s">
        <v>460</v>
      </c>
      <c r="J89" s="39"/>
    </row>
    <row r="90" spans="1:16" ht="409.5" x14ac:dyDescent="0.25">
      <c r="A90" s="30" t="s">
        <v>50</v>
      </c>
      <c r="B90" s="38"/>
      <c r="E90" s="32" t="s">
        <v>136</v>
      </c>
      <c r="J90" s="39"/>
    </row>
    <row r="91" spans="1:16" ht="30" x14ac:dyDescent="0.25">
      <c r="A91" s="30" t="s">
        <v>40</v>
      </c>
      <c r="B91" s="30">
        <v>17</v>
      </c>
      <c r="C91" s="31" t="s">
        <v>143</v>
      </c>
      <c r="D91" s="30" t="s">
        <v>42</v>
      </c>
      <c r="E91" s="32" t="s">
        <v>144</v>
      </c>
      <c r="F91" s="33" t="s">
        <v>78</v>
      </c>
      <c r="G91" s="34">
        <v>30.795999999999999</v>
      </c>
      <c r="H91" s="35">
        <v>0</v>
      </c>
      <c r="I91" s="36">
        <f>ROUND(G91*H91,P4)</f>
        <v>0</v>
      </c>
      <c r="J91" s="30"/>
      <c r="O91" s="37">
        <f>I91*0.21</f>
        <v>0</v>
      </c>
      <c r="P91">
        <v>3</v>
      </c>
    </row>
    <row r="92" spans="1:16" x14ac:dyDescent="0.25">
      <c r="A92" s="30" t="s">
        <v>46</v>
      </c>
      <c r="B92" s="38"/>
      <c r="E92" s="41" t="s">
        <v>42</v>
      </c>
      <c r="J92" s="39"/>
    </row>
    <row r="93" spans="1:16" x14ac:dyDescent="0.25">
      <c r="A93" s="30" t="s">
        <v>48</v>
      </c>
      <c r="B93" s="38"/>
      <c r="E93" s="40" t="s">
        <v>461</v>
      </c>
      <c r="J93" s="39"/>
    </row>
    <row r="94" spans="1:16" x14ac:dyDescent="0.25">
      <c r="A94" s="30" t="s">
        <v>48</v>
      </c>
      <c r="B94" s="38"/>
      <c r="E94" s="40" t="s">
        <v>462</v>
      </c>
      <c r="J94" s="39"/>
    </row>
    <row r="95" spans="1:16" x14ac:dyDescent="0.25">
      <c r="A95" s="30" t="s">
        <v>48</v>
      </c>
      <c r="B95" s="38"/>
      <c r="E95" s="40" t="s">
        <v>463</v>
      </c>
      <c r="J95" s="39"/>
    </row>
    <row r="96" spans="1:16" x14ac:dyDescent="0.25">
      <c r="A96" s="30" t="s">
        <v>48</v>
      </c>
      <c r="B96" s="38"/>
      <c r="E96" s="40" t="s">
        <v>464</v>
      </c>
      <c r="J96" s="39"/>
    </row>
    <row r="97" spans="1:16" x14ac:dyDescent="0.25">
      <c r="A97" s="30" t="s">
        <v>48</v>
      </c>
      <c r="B97" s="38"/>
      <c r="E97" s="40" t="s">
        <v>465</v>
      </c>
      <c r="J97" s="39"/>
    </row>
    <row r="98" spans="1:16" x14ac:dyDescent="0.25">
      <c r="A98" s="30" t="s">
        <v>50</v>
      </c>
      <c r="B98" s="38"/>
      <c r="E98" s="41"/>
      <c r="J98" s="39"/>
    </row>
    <row r="99" spans="1:16" x14ac:dyDescent="0.25">
      <c r="A99" s="30" t="s">
        <v>40</v>
      </c>
      <c r="B99" s="30">
        <v>18</v>
      </c>
      <c r="C99" s="31" t="s">
        <v>466</v>
      </c>
      <c r="D99" s="30" t="s">
        <v>42</v>
      </c>
      <c r="E99" s="32" t="s">
        <v>467</v>
      </c>
      <c r="F99" s="33" t="s">
        <v>78</v>
      </c>
      <c r="G99" s="34">
        <v>42.107999999999997</v>
      </c>
      <c r="H99" s="35">
        <v>0</v>
      </c>
      <c r="I99" s="36">
        <f>ROUND(G99*H99,P4)</f>
        <v>0</v>
      </c>
      <c r="J99" s="33" t="s">
        <v>45</v>
      </c>
      <c r="O99" s="37">
        <f>I99*0.21</f>
        <v>0</v>
      </c>
      <c r="P99">
        <v>3</v>
      </c>
    </row>
    <row r="100" spans="1:16" x14ac:dyDescent="0.25">
      <c r="A100" s="30" t="s">
        <v>46</v>
      </c>
      <c r="B100" s="38"/>
      <c r="E100" s="32" t="s">
        <v>468</v>
      </c>
      <c r="J100" s="39"/>
    </row>
    <row r="101" spans="1:16" x14ac:dyDescent="0.25">
      <c r="A101" s="30" t="s">
        <v>48</v>
      </c>
      <c r="B101" s="38"/>
      <c r="E101" s="40" t="s">
        <v>448</v>
      </c>
      <c r="J101" s="39"/>
    </row>
    <row r="102" spans="1:16" ht="285" x14ac:dyDescent="0.25">
      <c r="A102" s="30" t="s">
        <v>50</v>
      </c>
      <c r="B102" s="38"/>
      <c r="E102" s="32" t="s">
        <v>469</v>
      </c>
      <c r="J102" s="39"/>
    </row>
    <row r="103" spans="1:16" x14ac:dyDescent="0.25">
      <c r="A103" s="30" t="s">
        <v>40</v>
      </c>
      <c r="B103" s="30">
        <v>19</v>
      </c>
      <c r="C103" s="31" t="s">
        <v>149</v>
      </c>
      <c r="D103" s="30" t="s">
        <v>42</v>
      </c>
      <c r="E103" s="32" t="s">
        <v>150</v>
      </c>
      <c r="F103" s="33" t="s">
        <v>78</v>
      </c>
      <c r="G103" s="34">
        <v>52.25</v>
      </c>
      <c r="H103" s="35">
        <v>0</v>
      </c>
      <c r="I103" s="36">
        <f>ROUND(G103*H103,P4)</f>
        <v>0</v>
      </c>
      <c r="J103" s="33" t="s">
        <v>45</v>
      </c>
      <c r="O103" s="37">
        <f>I103*0.21</f>
        <v>0</v>
      </c>
      <c r="P103">
        <v>3</v>
      </c>
    </row>
    <row r="104" spans="1:16" x14ac:dyDescent="0.25">
      <c r="A104" s="30" t="s">
        <v>46</v>
      </c>
      <c r="B104" s="38"/>
      <c r="E104" s="32" t="s">
        <v>470</v>
      </c>
      <c r="J104" s="39"/>
    </row>
    <row r="105" spans="1:16" x14ac:dyDescent="0.25">
      <c r="A105" s="30" t="s">
        <v>48</v>
      </c>
      <c r="B105" s="38"/>
      <c r="E105" s="40" t="s">
        <v>471</v>
      </c>
      <c r="J105" s="39"/>
    </row>
    <row r="106" spans="1:16" ht="390" x14ac:dyDescent="0.25">
      <c r="A106" s="30" t="s">
        <v>50</v>
      </c>
      <c r="B106" s="38"/>
      <c r="E106" s="32" t="s">
        <v>152</v>
      </c>
      <c r="J106" s="39"/>
    </row>
    <row r="107" spans="1:16" x14ac:dyDescent="0.25">
      <c r="A107" s="30" t="s">
        <v>40</v>
      </c>
      <c r="B107" s="30">
        <v>20</v>
      </c>
      <c r="C107" s="31" t="s">
        <v>472</v>
      </c>
      <c r="D107" s="30" t="s">
        <v>42</v>
      </c>
      <c r="E107" s="32" t="s">
        <v>473</v>
      </c>
      <c r="F107" s="33" t="s">
        <v>78</v>
      </c>
      <c r="G107" s="34">
        <v>42.107999999999997</v>
      </c>
      <c r="H107" s="35">
        <v>0</v>
      </c>
      <c r="I107" s="36">
        <f>ROUND(G107*H107,P4)</f>
        <v>0</v>
      </c>
      <c r="J107" s="33" t="s">
        <v>45</v>
      </c>
      <c r="O107" s="37">
        <f>I107*0.21</f>
        <v>0</v>
      </c>
      <c r="P107">
        <v>3</v>
      </c>
    </row>
    <row r="108" spans="1:16" ht="30" x14ac:dyDescent="0.25">
      <c r="A108" s="30" t="s">
        <v>46</v>
      </c>
      <c r="B108" s="38"/>
      <c r="E108" s="32" t="s">
        <v>474</v>
      </c>
      <c r="J108" s="39"/>
    </row>
    <row r="109" spans="1:16" x14ac:dyDescent="0.25">
      <c r="A109" s="30" t="s">
        <v>48</v>
      </c>
      <c r="B109" s="38"/>
      <c r="E109" s="40" t="s">
        <v>475</v>
      </c>
      <c r="J109" s="39"/>
    </row>
    <row r="110" spans="1:16" ht="390" x14ac:dyDescent="0.25">
      <c r="A110" s="30" t="s">
        <v>50</v>
      </c>
      <c r="B110" s="38"/>
      <c r="E110" s="32" t="s">
        <v>476</v>
      </c>
      <c r="J110" s="39"/>
    </row>
    <row r="111" spans="1:16" x14ac:dyDescent="0.25">
      <c r="A111" s="30" t="s">
        <v>40</v>
      </c>
      <c r="B111" s="30">
        <v>21</v>
      </c>
      <c r="C111" s="31" t="s">
        <v>153</v>
      </c>
      <c r="D111" s="30" t="s">
        <v>42</v>
      </c>
      <c r="E111" s="32" t="s">
        <v>154</v>
      </c>
      <c r="F111" s="33" t="s">
        <v>94</v>
      </c>
      <c r="G111" s="34">
        <v>481.72</v>
      </c>
      <c r="H111" s="35">
        <v>0</v>
      </c>
      <c r="I111" s="36">
        <f>ROUND(G111*H111,P4)</f>
        <v>0</v>
      </c>
      <c r="J111" s="33" t="s">
        <v>45</v>
      </c>
      <c r="O111" s="37">
        <f>I111*0.21</f>
        <v>0</v>
      </c>
      <c r="P111">
        <v>3</v>
      </c>
    </row>
    <row r="112" spans="1:16" ht="30" x14ac:dyDescent="0.25">
      <c r="A112" s="30" t="s">
        <v>46</v>
      </c>
      <c r="B112" s="38"/>
      <c r="E112" s="32" t="s">
        <v>155</v>
      </c>
      <c r="J112" s="39"/>
    </row>
    <row r="113" spans="1:16" x14ac:dyDescent="0.25">
      <c r="A113" s="30" t="s">
        <v>48</v>
      </c>
      <c r="B113" s="38"/>
      <c r="E113" s="40" t="s">
        <v>477</v>
      </c>
      <c r="J113" s="39"/>
    </row>
    <row r="114" spans="1:16" ht="45" x14ac:dyDescent="0.25">
      <c r="A114" s="30" t="s">
        <v>50</v>
      </c>
      <c r="B114" s="38"/>
      <c r="E114" s="32" t="s">
        <v>157</v>
      </c>
      <c r="J114" s="39"/>
    </row>
    <row r="115" spans="1:16" x14ac:dyDescent="0.25">
      <c r="A115" s="30" t="s">
        <v>40</v>
      </c>
      <c r="B115" s="30">
        <v>22</v>
      </c>
      <c r="C115" s="31" t="s">
        <v>478</v>
      </c>
      <c r="D115" s="30" t="s">
        <v>42</v>
      </c>
      <c r="E115" s="32" t="s">
        <v>479</v>
      </c>
      <c r="F115" s="33" t="s">
        <v>94</v>
      </c>
      <c r="G115" s="34">
        <v>153.12</v>
      </c>
      <c r="H115" s="35">
        <v>0</v>
      </c>
      <c r="I115" s="36">
        <f>ROUND(G115*H115,P4)</f>
        <v>0</v>
      </c>
      <c r="J115" s="33" t="s">
        <v>45</v>
      </c>
      <c r="O115" s="37">
        <f>I115*0.21</f>
        <v>0</v>
      </c>
      <c r="P115">
        <v>3</v>
      </c>
    </row>
    <row r="116" spans="1:16" x14ac:dyDescent="0.25">
      <c r="A116" s="30" t="s">
        <v>46</v>
      </c>
      <c r="B116" s="38"/>
      <c r="E116" s="41" t="s">
        <v>42</v>
      </c>
      <c r="J116" s="39"/>
    </row>
    <row r="117" spans="1:16" x14ac:dyDescent="0.25">
      <c r="A117" s="30" t="s">
        <v>48</v>
      </c>
      <c r="B117" s="38"/>
      <c r="E117" s="40" t="s">
        <v>480</v>
      </c>
      <c r="J117" s="39"/>
    </row>
    <row r="118" spans="1:16" ht="75" x14ac:dyDescent="0.25">
      <c r="A118" s="30" t="s">
        <v>50</v>
      </c>
      <c r="B118" s="38"/>
      <c r="E118" s="32" t="s">
        <v>481</v>
      </c>
      <c r="J118" s="39"/>
    </row>
    <row r="119" spans="1:16" x14ac:dyDescent="0.25">
      <c r="A119" s="24" t="s">
        <v>37</v>
      </c>
      <c r="B119" s="25"/>
      <c r="C119" s="26" t="s">
        <v>158</v>
      </c>
      <c r="D119" s="27"/>
      <c r="E119" s="24" t="s">
        <v>159</v>
      </c>
      <c r="F119" s="27"/>
      <c r="G119" s="27"/>
      <c r="H119" s="27"/>
      <c r="I119" s="28">
        <f>SUMIFS(I120:I139,A120:A139,"P")</f>
        <v>0</v>
      </c>
      <c r="J119" s="29"/>
    </row>
    <row r="120" spans="1:16" x14ac:dyDescent="0.25">
      <c r="A120" s="30" t="s">
        <v>40</v>
      </c>
      <c r="B120" s="30">
        <v>23</v>
      </c>
      <c r="C120" s="31" t="s">
        <v>160</v>
      </c>
      <c r="D120" s="30" t="s">
        <v>42</v>
      </c>
      <c r="E120" s="32" t="s">
        <v>161</v>
      </c>
      <c r="F120" s="33" t="s">
        <v>78</v>
      </c>
      <c r="G120" s="34">
        <v>8.4000000000000005E-2</v>
      </c>
      <c r="H120" s="35">
        <v>0</v>
      </c>
      <c r="I120" s="36">
        <f>ROUND(G120*H120,P4)</f>
        <v>0</v>
      </c>
      <c r="J120" s="33" t="s">
        <v>45</v>
      </c>
      <c r="O120" s="37">
        <f>I120*0.21</f>
        <v>0</v>
      </c>
      <c r="P120">
        <v>3</v>
      </c>
    </row>
    <row r="121" spans="1:16" x14ac:dyDescent="0.25">
      <c r="A121" s="30" t="s">
        <v>46</v>
      </c>
      <c r="B121" s="38"/>
      <c r="E121" s="41" t="s">
        <v>42</v>
      </c>
      <c r="J121" s="39"/>
    </row>
    <row r="122" spans="1:16" x14ac:dyDescent="0.25">
      <c r="A122" s="30" t="s">
        <v>48</v>
      </c>
      <c r="B122" s="38"/>
      <c r="E122" s="40" t="s">
        <v>482</v>
      </c>
      <c r="J122" s="39"/>
    </row>
    <row r="123" spans="1:16" ht="105" x14ac:dyDescent="0.25">
      <c r="A123" s="30" t="s">
        <v>50</v>
      </c>
      <c r="B123" s="38"/>
      <c r="E123" s="32" t="s">
        <v>163</v>
      </c>
      <c r="J123" s="39"/>
    </row>
    <row r="124" spans="1:16" x14ac:dyDescent="0.25">
      <c r="A124" s="30" t="s">
        <v>40</v>
      </c>
      <c r="B124" s="30">
        <v>24</v>
      </c>
      <c r="C124" s="31" t="s">
        <v>164</v>
      </c>
      <c r="D124" s="30" t="s">
        <v>42</v>
      </c>
      <c r="E124" s="32" t="s">
        <v>165</v>
      </c>
      <c r="F124" s="33" t="s">
        <v>94</v>
      </c>
      <c r="G124" s="34">
        <v>328.6</v>
      </c>
      <c r="H124" s="35">
        <v>0</v>
      </c>
      <c r="I124" s="36">
        <f>ROUND(G124*H124,P4)</f>
        <v>0</v>
      </c>
      <c r="J124" s="33" t="s">
        <v>45</v>
      </c>
      <c r="O124" s="37">
        <f>I124*0.21</f>
        <v>0</v>
      </c>
      <c r="P124">
        <v>3</v>
      </c>
    </row>
    <row r="125" spans="1:16" x14ac:dyDescent="0.25">
      <c r="A125" s="30" t="s">
        <v>46</v>
      </c>
      <c r="B125" s="38"/>
      <c r="E125" s="32" t="s">
        <v>483</v>
      </c>
      <c r="J125" s="39"/>
    </row>
    <row r="126" spans="1:16" x14ac:dyDescent="0.25">
      <c r="A126" s="30" t="s">
        <v>48</v>
      </c>
      <c r="B126" s="38"/>
      <c r="E126" s="40" t="s">
        <v>484</v>
      </c>
      <c r="J126" s="39"/>
    </row>
    <row r="127" spans="1:16" ht="150" x14ac:dyDescent="0.25">
      <c r="A127" s="30" t="s">
        <v>50</v>
      </c>
      <c r="B127" s="38"/>
      <c r="E127" s="32" t="s">
        <v>167</v>
      </c>
      <c r="J127" s="39"/>
    </row>
    <row r="128" spans="1:16" x14ac:dyDescent="0.25">
      <c r="A128" s="30" t="s">
        <v>40</v>
      </c>
      <c r="B128" s="30">
        <v>25</v>
      </c>
      <c r="C128" s="31" t="s">
        <v>199</v>
      </c>
      <c r="D128" s="30" t="s">
        <v>42</v>
      </c>
      <c r="E128" s="32" t="s">
        <v>200</v>
      </c>
      <c r="F128" s="33" t="s">
        <v>78</v>
      </c>
      <c r="G128" s="34">
        <v>15.84</v>
      </c>
      <c r="H128" s="35">
        <v>0</v>
      </c>
      <c r="I128" s="36">
        <f>ROUND(G128*H128,P4)</f>
        <v>0</v>
      </c>
      <c r="J128" s="33" t="s">
        <v>45</v>
      </c>
      <c r="O128" s="37">
        <f>I128*0.21</f>
        <v>0</v>
      </c>
      <c r="P128">
        <v>3</v>
      </c>
    </row>
    <row r="129" spans="1:16" x14ac:dyDescent="0.25">
      <c r="A129" s="30" t="s">
        <v>46</v>
      </c>
      <c r="B129" s="38"/>
      <c r="E129" s="41" t="s">
        <v>42</v>
      </c>
      <c r="J129" s="39"/>
    </row>
    <row r="130" spans="1:16" x14ac:dyDescent="0.25">
      <c r="A130" s="30" t="s">
        <v>48</v>
      </c>
      <c r="B130" s="38"/>
      <c r="E130" s="40" t="s">
        <v>485</v>
      </c>
      <c r="J130" s="39"/>
    </row>
    <row r="131" spans="1:16" ht="409.5" x14ac:dyDescent="0.25">
      <c r="A131" s="30" t="s">
        <v>50</v>
      </c>
      <c r="B131" s="38"/>
      <c r="E131" s="32" t="s">
        <v>188</v>
      </c>
      <c r="J131" s="39"/>
    </row>
    <row r="132" spans="1:16" x14ac:dyDescent="0.25">
      <c r="A132" s="30" t="s">
        <v>40</v>
      </c>
      <c r="B132" s="30">
        <v>26</v>
      </c>
      <c r="C132" s="31" t="s">
        <v>168</v>
      </c>
      <c r="D132" s="30" t="s">
        <v>42</v>
      </c>
      <c r="E132" s="32" t="s">
        <v>169</v>
      </c>
      <c r="F132" s="33" t="s">
        <v>170</v>
      </c>
      <c r="G132" s="34">
        <v>2.3759999999999999</v>
      </c>
      <c r="H132" s="35">
        <v>0</v>
      </c>
      <c r="I132" s="36">
        <f>ROUND(G132*H132,P4)</f>
        <v>0</v>
      </c>
      <c r="J132" s="33" t="s">
        <v>45</v>
      </c>
      <c r="O132" s="37">
        <f>I132*0.21</f>
        <v>0</v>
      </c>
      <c r="P132">
        <v>3</v>
      </c>
    </row>
    <row r="133" spans="1:16" x14ac:dyDescent="0.25">
      <c r="A133" s="30" t="s">
        <v>46</v>
      </c>
      <c r="B133" s="38"/>
      <c r="E133" s="41" t="s">
        <v>42</v>
      </c>
      <c r="J133" s="39"/>
    </row>
    <row r="134" spans="1:16" x14ac:dyDescent="0.25">
      <c r="A134" s="30" t="s">
        <v>48</v>
      </c>
      <c r="B134" s="38"/>
      <c r="E134" s="40" t="s">
        <v>486</v>
      </c>
      <c r="J134" s="39"/>
    </row>
    <row r="135" spans="1:16" ht="375" x14ac:dyDescent="0.25">
      <c r="A135" s="30" t="s">
        <v>50</v>
      </c>
      <c r="B135" s="38"/>
      <c r="E135" s="32" t="s">
        <v>172</v>
      </c>
      <c r="J135" s="39"/>
    </row>
    <row r="136" spans="1:16" x14ac:dyDescent="0.25">
      <c r="A136" s="30" t="s">
        <v>40</v>
      </c>
      <c r="B136" s="30">
        <v>27</v>
      </c>
      <c r="C136" s="31" t="s">
        <v>173</v>
      </c>
      <c r="D136" s="30" t="s">
        <v>42</v>
      </c>
      <c r="E136" s="32" t="s">
        <v>174</v>
      </c>
      <c r="F136" s="33" t="s">
        <v>94</v>
      </c>
      <c r="G136" s="34">
        <v>48</v>
      </c>
      <c r="H136" s="35">
        <v>0</v>
      </c>
      <c r="I136" s="36">
        <f>ROUND(G136*H136,P4)</f>
        <v>0</v>
      </c>
      <c r="J136" s="33" t="s">
        <v>45</v>
      </c>
      <c r="O136" s="37">
        <f>I136*0.21</f>
        <v>0</v>
      </c>
      <c r="P136">
        <v>3</v>
      </c>
    </row>
    <row r="137" spans="1:16" ht="45" x14ac:dyDescent="0.25">
      <c r="A137" s="30" t="s">
        <v>46</v>
      </c>
      <c r="B137" s="38"/>
      <c r="E137" s="32" t="s">
        <v>487</v>
      </c>
      <c r="J137" s="39"/>
    </row>
    <row r="138" spans="1:16" x14ac:dyDescent="0.25">
      <c r="A138" s="30" t="s">
        <v>48</v>
      </c>
      <c r="B138" s="38"/>
      <c r="E138" s="40" t="s">
        <v>488</v>
      </c>
      <c r="J138" s="39"/>
    </row>
    <row r="139" spans="1:16" ht="150" x14ac:dyDescent="0.25">
      <c r="A139" s="30" t="s">
        <v>50</v>
      </c>
      <c r="B139" s="38"/>
      <c r="E139" s="32" t="s">
        <v>177</v>
      </c>
      <c r="J139" s="39"/>
    </row>
    <row r="140" spans="1:16" x14ac:dyDescent="0.25">
      <c r="A140" s="24" t="s">
        <v>37</v>
      </c>
      <c r="B140" s="25"/>
      <c r="C140" s="26" t="s">
        <v>178</v>
      </c>
      <c r="D140" s="27"/>
      <c r="E140" s="24" t="s">
        <v>179</v>
      </c>
      <c r="F140" s="27"/>
      <c r="G140" s="27"/>
      <c r="H140" s="27"/>
      <c r="I140" s="28">
        <f>SUMIFS(I141:I158,A141:A158,"P")</f>
        <v>0</v>
      </c>
      <c r="J140" s="29"/>
    </row>
    <row r="141" spans="1:16" x14ac:dyDescent="0.25">
      <c r="A141" s="30" t="s">
        <v>40</v>
      </c>
      <c r="B141" s="30">
        <v>28</v>
      </c>
      <c r="C141" s="31" t="s">
        <v>180</v>
      </c>
      <c r="D141" s="30" t="s">
        <v>42</v>
      </c>
      <c r="E141" s="32" t="s">
        <v>181</v>
      </c>
      <c r="F141" s="33" t="s">
        <v>182</v>
      </c>
      <c r="G141" s="34">
        <v>144</v>
      </c>
      <c r="H141" s="35">
        <v>0</v>
      </c>
      <c r="I141" s="36">
        <f>ROUND(G141*H141,P4)</f>
        <v>0</v>
      </c>
      <c r="J141" s="33" t="s">
        <v>45</v>
      </c>
      <c r="O141" s="37">
        <f>I141*0.21</f>
        <v>0</v>
      </c>
      <c r="P141">
        <v>3</v>
      </c>
    </row>
    <row r="142" spans="1:16" x14ac:dyDescent="0.25">
      <c r="A142" s="30" t="s">
        <v>46</v>
      </c>
      <c r="B142" s="38"/>
      <c r="E142" s="41" t="s">
        <v>42</v>
      </c>
      <c r="J142" s="39"/>
    </row>
    <row r="143" spans="1:16" x14ac:dyDescent="0.25">
      <c r="A143" s="30" t="s">
        <v>48</v>
      </c>
      <c r="B143" s="38"/>
      <c r="E143" s="40" t="s">
        <v>489</v>
      </c>
      <c r="J143" s="39"/>
    </row>
    <row r="144" spans="1:16" ht="90" x14ac:dyDescent="0.25">
      <c r="A144" s="30" t="s">
        <v>50</v>
      </c>
      <c r="B144" s="38"/>
      <c r="E144" s="32" t="s">
        <v>184</v>
      </c>
      <c r="J144" s="39"/>
    </row>
    <row r="145" spans="1:16" x14ac:dyDescent="0.25">
      <c r="A145" s="30" t="s">
        <v>40</v>
      </c>
      <c r="B145" s="30">
        <v>29</v>
      </c>
      <c r="C145" s="31" t="s">
        <v>185</v>
      </c>
      <c r="D145" s="30" t="s">
        <v>42</v>
      </c>
      <c r="E145" s="32" t="s">
        <v>186</v>
      </c>
      <c r="F145" s="33" t="s">
        <v>78</v>
      </c>
      <c r="G145" s="34">
        <v>8.58</v>
      </c>
      <c r="H145" s="35">
        <v>0</v>
      </c>
      <c r="I145" s="36">
        <f>ROUND(G145*H145,P4)</f>
        <v>0</v>
      </c>
      <c r="J145" s="33" t="s">
        <v>45</v>
      </c>
      <c r="O145" s="37">
        <f>I145*0.21</f>
        <v>0</v>
      </c>
      <c r="P145">
        <v>3</v>
      </c>
    </row>
    <row r="146" spans="1:16" x14ac:dyDescent="0.25">
      <c r="A146" s="30" t="s">
        <v>46</v>
      </c>
      <c r="B146" s="38"/>
      <c r="E146" s="41" t="s">
        <v>42</v>
      </c>
      <c r="J146" s="39"/>
    </row>
    <row r="147" spans="1:16" x14ac:dyDescent="0.25">
      <c r="A147" s="30" t="s">
        <v>48</v>
      </c>
      <c r="B147" s="38"/>
      <c r="E147" s="40" t="s">
        <v>490</v>
      </c>
      <c r="J147" s="39"/>
    </row>
    <row r="148" spans="1:16" x14ac:dyDescent="0.25">
      <c r="A148" s="30" t="s">
        <v>48</v>
      </c>
      <c r="B148" s="38"/>
      <c r="E148" s="40" t="s">
        <v>491</v>
      </c>
      <c r="J148" s="39"/>
    </row>
    <row r="149" spans="1:16" x14ac:dyDescent="0.25">
      <c r="A149" s="30" t="s">
        <v>48</v>
      </c>
      <c r="B149" s="38"/>
      <c r="E149" s="40" t="s">
        <v>492</v>
      </c>
      <c r="J149" s="39"/>
    </row>
    <row r="150" spans="1:16" ht="409.5" x14ac:dyDescent="0.25">
      <c r="A150" s="30" t="s">
        <v>50</v>
      </c>
      <c r="B150" s="38"/>
      <c r="E150" s="32" t="s">
        <v>188</v>
      </c>
      <c r="J150" s="39"/>
    </row>
    <row r="151" spans="1:16" x14ac:dyDescent="0.25">
      <c r="A151" s="30" t="s">
        <v>40</v>
      </c>
      <c r="B151" s="30">
        <v>30</v>
      </c>
      <c r="C151" s="31" t="s">
        <v>189</v>
      </c>
      <c r="D151" s="30" t="s">
        <v>42</v>
      </c>
      <c r="E151" s="32" t="s">
        <v>190</v>
      </c>
      <c r="F151" s="33" t="s">
        <v>170</v>
      </c>
      <c r="G151" s="34">
        <v>1.0780000000000001</v>
      </c>
      <c r="H151" s="35">
        <v>0</v>
      </c>
      <c r="I151" s="36">
        <f>ROUND(G151*H151,P4)</f>
        <v>0</v>
      </c>
      <c r="J151" s="33" t="s">
        <v>45</v>
      </c>
      <c r="O151" s="37">
        <f>I151*0.21</f>
        <v>0</v>
      </c>
      <c r="P151">
        <v>3</v>
      </c>
    </row>
    <row r="152" spans="1:16" x14ac:dyDescent="0.25">
      <c r="A152" s="30" t="s">
        <v>46</v>
      </c>
      <c r="B152" s="38"/>
      <c r="E152" s="41" t="s">
        <v>42</v>
      </c>
      <c r="J152" s="39"/>
    </row>
    <row r="153" spans="1:16" x14ac:dyDescent="0.25">
      <c r="A153" s="30" t="s">
        <v>48</v>
      </c>
      <c r="B153" s="38"/>
      <c r="E153" s="40" t="s">
        <v>493</v>
      </c>
      <c r="J153" s="39"/>
    </row>
    <row r="154" spans="1:16" ht="375" x14ac:dyDescent="0.25">
      <c r="A154" s="30" t="s">
        <v>50</v>
      </c>
      <c r="B154" s="38"/>
      <c r="E154" s="32" t="s">
        <v>192</v>
      </c>
      <c r="J154" s="39"/>
    </row>
    <row r="155" spans="1:16" x14ac:dyDescent="0.25">
      <c r="A155" s="30" t="s">
        <v>40</v>
      </c>
      <c r="B155" s="30">
        <v>31</v>
      </c>
      <c r="C155" s="31" t="s">
        <v>494</v>
      </c>
      <c r="D155" s="30" t="s">
        <v>42</v>
      </c>
      <c r="E155" s="32" t="s">
        <v>495</v>
      </c>
      <c r="F155" s="33" t="s">
        <v>44</v>
      </c>
      <c r="G155" s="34">
        <v>4</v>
      </c>
      <c r="H155" s="35">
        <v>0</v>
      </c>
      <c r="I155" s="36">
        <f>ROUND(G155*H155,P4)</f>
        <v>0</v>
      </c>
      <c r="J155" s="30"/>
      <c r="O155" s="37">
        <f>I155*0.21</f>
        <v>0</v>
      </c>
      <c r="P155">
        <v>3</v>
      </c>
    </row>
    <row r="156" spans="1:16" ht="30" x14ac:dyDescent="0.25">
      <c r="A156" s="30" t="s">
        <v>46</v>
      </c>
      <c r="B156" s="38"/>
      <c r="E156" s="32" t="s">
        <v>496</v>
      </c>
      <c r="J156" s="39"/>
    </row>
    <row r="157" spans="1:16" x14ac:dyDescent="0.25">
      <c r="A157" s="30" t="s">
        <v>48</v>
      </c>
      <c r="B157" s="38"/>
      <c r="E157" s="40" t="s">
        <v>497</v>
      </c>
      <c r="J157" s="39"/>
    </row>
    <row r="158" spans="1:16" ht="330" x14ac:dyDescent="0.25">
      <c r="A158" s="30" t="s">
        <v>50</v>
      </c>
      <c r="B158" s="38"/>
      <c r="E158" s="32" t="s">
        <v>498</v>
      </c>
      <c r="J158" s="39"/>
    </row>
    <row r="159" spans="1:16" x14ac:dyDescent="0.25">
      <c r="A159" s="24" t="s">
        <v>37</v>
      </c>
      <c r="B159" s="25"/>
      <c r="C159" s="26" t="s">
        <v>197</v>
      </c>
      <c r="D159" s="27"/>
      <c r="E159" s="24" t="s">
        <v>198</v>
      </c>
      <c r="F159" s="27"/>
      <c r="G159" s="27"/>
      <c r="H159" s="27"/>
      <c r="I159" s="28">
        <f>SUMIFS(I160:I200,A160:A200,"P")</f>
        <v>0</v>
      </c>
      <c r="J159" s="29"/>
    </row>
    <row r="160" spans="1:16" x14ac:dyDescent="0.25">
      <c r="A160" s="30" t="s">
        <v>40</v>
      </c>
      <c r="B160" s="30">
        <v>32</v>
      </c>
      <c r="C160" s="31" t="s">
        <v>202</v>
      </c>
      <c r="D160" s="30" t="s">
        <v>42</v>
      </c>
      <c r="E160" s="32" t="s">
        <v>203</v>
      </c>
      <c r="F160" s="33" t="s">
        <v>78</v>
      </c>
      <c r="G160" s="34">
        <v>46.4</v>
      </c>
      <c r="H160" s="35">
        <v>0</v>
      </c>
      <c r="I160" s="36">
        <f>ROUND(G160*H160,P4)</f>
        <v>0</v>
      </c>
      <c r="J160" s="33" t="s">
        <v>45</v>
      </c>
      <c r="O160" s="37">
        <f>I160*0.21</f>
        <v>0</v>
      </c>
      <c r="P160">
        <v>3</v>
      </c>
    </row>
    <row r="161" spans="1:16" x14ac:dyDescent="0.25">
      <c r="A161" s="30" t="s">
        <v>46</v>
      </c>
      <c r="B161" s="38"/>
      <c r="E161" s="41" t="s">
        <v>42</v>
      </c>
      <c r="J161" s="39"/>
    </row>
    <row r="162" spans="1:16" x14ac:dyDescent="0.25">
      <c r="A162" s="30" t="s">
        <v>48</v>
      </c>
      <c r="B162" s="38"/>
      <c r="E162" s="40" t="s">
        <v>499</v>
      </c>
      <c r="J162" s="39"/>
    </row>
    <row r="163" spans="1:16" x14ac:dyDescent="0.25">
      <c r="A163" s="30" t="s">
        <v>48</v>
      </c>
      <c r="B163" s="38"/>
      <c r="E163" s="40" t="s">
        <v>500</v>
      </c>
      <c r="J163" s="39"/>
    </row>
    <row r="164" spans="1:16" x14ac:dyDescent="0.25">
      <c r="A164" s="30" t="s">
        <v>48</v>
      </c>
      <c r="B164" s="38"/>
      <c r="E164" s="40" t="s">
        <v>501</v>
      </c>
      <c r="J164" s="39"/>
    </row>
    <row r="165" spans="1:16" x14ac:dyDescent="0.25">
      <c r="A165" s="30" t="s">
        <v>48</v>
      </c>
      <c r="B165" s="38"/>
      <c r="E165" s="40" t="s">
        <v>502</v>
      </c>
      <c r="J165" s="39"/>
    </row>
    <row r="166" spans="1:16" ht="409.5" x14ac:dyDescent="0.25">
      <c r="A166" s="30" t="s">
        <v>50</v>
      </c>
      <c r="B166" s="38"/>
      <c r="E166" s="32" t="s">
        <v>207</v>
      </c>
      <c r="J166" s="39"/>
    </row>
    <row r="167" spans="1:16" x14ac:dyDescent="0.25">
      <c r="A167" s="30" t="s">
        <v>40</v>
      </c>
      <c r="B167" s="30">
        <v>33</v>
      </c>
      <c r="C167" s="31" t="s">
        <v>503</v>
      </c>
      <c r="D167" s="30" t="s">
        <v>42</v>
      </c>
      <c r="E167" s="32" t="s">
        <v>504</v>
      </c>
      <c r="F167" s="33" t="s">
        <v>170</v>
      </c>
      <c r="G167" s="34">
        <v>2.0830000000000002</v>
      </c>
      <c r="H167" s="35">
        <v>0</v>
      </c>
      <c r="I167" s="36">
        <f>ROUND(G167*H167,P4)</f>
        <v>0</v>
      </c>
      <c r="J167" s="33" t="s">
        <v>45</v>
      </c>
      <c r="O167" s="37">
        <f>I167*0.21</f>
        <v>0</v>
      </c>
      <c r="P167">
        <v>3</v>
      </c>
    </row>
    <row r="168" spans="1:16" x14ac:dyDescent="0.25">
      <c r="A168" s="30" t="s">
        <v>46</v>
      </c>
      <c r="B168" s="38"/>
      <c r="E168" s="41" t="s">
        <v>42</v>
      </c>
      <c r="J168" s="39"/>
    </row>
    <row r="169" spans="1:16" x14ac:dyDescent="0.25">
      <c r="A169" s="30" t="s">
        <v>48</v>
      </c>
      <c r="B169" s="38"/>
      <c r="E169" s="40" t="s">
        <v>505</v>
      </c>
      <c r="J169" s="39"/>
    </row>
    <row r="170" spans="1:16" ht="375" x14ac:dyDescent="0.25">
      <c r="A170" s="30" t="s">
        <v>50</v>
      </c>
      <c r="B170" s="38"/>
      <c r="E170" s="32" t="s">
        <v>192</v>
      </c>
      <c r="J170" s="39"/>
    </row>
    <row r="171" spans="1:16" x14ac:dyDescent="0.25">
      <c r="A171" s="30" t="s">
        <v>40</v>
      </c>
      <c r="B171" s="30">
        <v>34</v>
      </c>
      <c r="C171" s="31" t="s">
        <v>208</v>
      </c>
      <c r="D171" s="30" t="s">
        <v>42</v>
      </c>
      <c r="E171" s="32" t="s">
        <v>209</v>
      </c>
      <c r="F171" s="33" t="s">
        <v>78</v>
      </c>
      <c r="G171" s="34">
        <v>10.08</v>
      </c>
      <c r="H171" s="35">
        <v>0</v>
      </c>
      <c r="I171" s="36">
        <f>ROUND(G171*H171,P4)</f>
        <v>0</v>
      </c>
      <c r="J171" s="33" t="s">
        <v>45</v>
      </c>
      <c r="O171" s="37">
        <f>I171*0.21</f>
        <v>0</v>
      </c>
      <c r="P171">
        <v>3</v>
      </c>
    </row>
    <row r="172" spans="1:16" x14ac:dyDescent="0.25">
      <c r="A172" s="30" t="s">
        <v>46</v>
      </c>
      <c r="B172" s="38"/>
      <c r="E172" s="32" t="s">
        <v>210</v>
      </c>
      <c r="J172" s="39"/>
    </row>
    <row r="173" spans="1:16" x14ac:dyDescent="0.25">
      <c r="A173" s="30" t="s">
        <v>48</v>
      </c>
      <c r="B173" s="38"/>
      <c r="E173" s="40" t="s">
        <v>506</v>
      </c>
      <c r="J173" s="39"/>
    </row>
    <row r="174" spans="1:16" ht="409.5" x14ac:dyDescent="0.25">
      <c r="A174" s="30" t="s">
        <v>50</v>
      </c>
      <c r="B174" s="38"/>
      <c r="E174" s="32" t="s">
        <v>207</v>
      </c>
      <c r="J174" s="39"/>
    </row>
    <row r="175" spans="1:16" x14ac:dyDescent="0.25">
      <c r="A175" s="30" t="s">
        <v>40</v>
      </c>
      <c r="B175" s="30">
        <v>35</v>
      </c>
      <c r="C175" s="31" t="s">
        <v>212</v>
      </c>
      <c r="D175" s="30" t="s">
        <v>42</v>
      </c>
      <c r="E175" s="32" t="s">
        <v>213</v>
      </c>
      <c r="F175" s="33" t="s">
        <v>78</v>
      </c>
      <c r="G175" s="34">
        <v>37.57</v>
      </c>
      <c r="H175" s="35">
        <v>0</v>
      </c>
      <c r="I175" s="36">
        <f>ROUND(G175*H175,P4)</f>
        <v>0</v>
      </c>
      <c r="J175" s="33" t="s">
        <v>45</v>
      </c>
      <c r="O175" s="37">
        <f>I175*0.21</f>
        <v>0</v>
      </c>
      <c r="P175">
        <v>3</v>
      </c>
    </row>
    <row r="176" spans="1:16" x14ac:dyDescent="0.25">
      <c r="A176" s="30" t="s">
        <v>46</v>
      </c>
      <c r="B176" s="38"/>
      <c r="E176" s="32" t="s">
        <v>214</v>
      </c>
      <c r="J176" s="39"/>
    </row>
    <row r="177" spans="1:16" x14ac:dyDescent="0.25">
      <c r="A177" s="30" t="s">
        <v>48</v>
      </c>
      <c r="B177" s="38"/>
      <c r="E177" s="40" t="s">
        <v>507</v>
      </c>
      <c r="J177" s="39"/>
    </row>
    <row r="178" spans="1:16" ht="409.5" x14ac:dyDescent="0.25">
      <c r="A178" s="30" t="s">
        <v>50</v>
      </c>
      <c r="B178" s="38"/>
      <c r="E178" s="32" t="s">
        <v>188</v>
      </c>
      <c r="J178" s="39"/>
    </row>
    <row r="179" spans="1:16" x14ac:dyDescent="0.25">
      <c r="A179" s="30" t="s">
        <v>40</v>
      </c>
      <c r="B179" s="30">
        <v>36</v>
      </c>
      <c r="C179" s="31" t="s">
        <v>216</v>
      </c>
      <c r="D179" s="30" t="s">
        <v>42</v>
      </c>
      <c r="E179" s="32" t="s">
        <v>217</v>
      </c>
      <c r="F179" s="33" t="s">
        <v>170</v>
      </c>
      <c r="G179" s="34">
        <v>1.9430000000000001</v>
      </c>
      <c r="H179" s="35">
        <v>0</v>
      </c>
      <c r="I179" s="36">
        <f>ROUND(G179*H179,P4)</f>
        <v>0</v>
      </c>
      <c r="J179" s="33" t="s">
        <v>45</v>
      </c>
      <c r="O179" s="37">
        <f>I179*0.21</f>
        <v>0</v>
      </c>
      <c r="P179">
        <v>3</v>
      </c>
    </row>
    <row r="180" spans="1:16" x14ac:dyDescent="0.25">
      <c r="A180" s="30" t="s">
        <v>46</v>
      </c>
      <c r="B180" s="38"/>
      <c r="E180" s="41" t="s">
        <v>42</v>
      </c>
      <c r="J180" s="39"/>
    </row>
    <row r="181" spans="1:16" x14ac:dyDescent="0.25">
      <c r="A181" s="30" t="s">
        <v>48</v>
      </c>
      <c r="B181" s="38"/>
      <c r="E181" s="40" t="s">
        <v>508</v>
      </c>
      <c r="J181" s="39"/>
    </row>
    <row r="182" spans="1:16" ht="375" x14ac:dyDescent="0.25">
      <c r="A182" s="30" t="s">
        <v>50</v>
      </c>
      <c r="B182" s="38"/>
      <c r="E182" s="32" t="s">
        <v>192</v>
      </c>
      <c r="J182" s="39"/>
    </row>
    <row r="183" spans="1:16" x14ac:dyDescent="0.25">
      <c r="A183" s="30" t="s">
        <v>40</v>
      </c>
      <c r="B183" s="30">
        <v>37</v>
      </c>
      <c r="C183" s="31" t="s">
        <v>219</v>
      </c>
      <c r="D183" s="30" t="s">
        <v>42</v>
      </c>
      <c r="E183" s="32" t="s">
        <v>220</v>
      </c>
      <c r="F183" s="33" t="s">
        <v>78</v>
      </c>
      <c r="G183" s="34">
        <v>29.04</v>
      </c>
      <c r="H183" s="35">
        <v>0</v>
      </c>
      <c r="I183" s="36">
        <f>ROUND(G183*H183,P4)</f>
        <v>0</v>
      </c>
      <c r="J183" s="33" t="s">
        <v>45</v>
      </c>
      <c r="O183" s="37">
        <f>I183*0.21</f>
        <v>0</v>
      </c>
      <c r="P183">
        <v>3</v>
      </c>
    </row>
    <row r="184" spans="1:16" x14ac:dyDescent="0.25">
      <c r="A184" s="30" t="s">
        <v>46</v>
      </c>
      <c r="B184" s="38"/>
      <c r="E184" s="41" t="s">
        <v>42</v>
      </c>
      <c r="J184" s="39"/>
    </row>
    <row r="185" spans="1:16" x14ac:dyDescent="0.25">
      <c r="A185" s="30" t="s">
        <v>48</v>
      </c>
      <c r="B185" s="38"/>
      <c r="E185" s="40" t="s">
        <v>509</v>
      </c>
      <c r="J185" s="39"/>
    </row>
    <row r="186" spans="1:16" x14ac:dyDescent="0.25">
      <c r="A186" s="30" t="s">
        <v>48</v>
      </c>
      <c r="B186" s="38"/>
      <c r="E186" s="40" t="s">
        <v>510</v>
      </c>
      <c r="J186" s="39"/>
    </row>
    <row r="187" spans="1:16" x14ac:dyDescent="0.25">
      <c r="A187" s="30" t="s">
        <v>48</v>
      </c>
      <c r="B187" s="38"/>
      <c r="E187" s="40" t="s">
        <v>511</v>
      </c>
      <c r="J187" s="39"/>
    </row>
    <row r="188" spans="1:16" ht="75" x14ac:dyDescent="0.25">
      <c r="A188" s="30" t="s">
        <v>50</v>
      </c>
      <c r="B188" s="38"/>
      <c r="E188" s="32" t="s">
        <v>224</v>
      </c>
      <c r="J188" s="39"/>
    </row>
    <row r="189" spans="1:16" x14ac:dyDescent="0.25">
      <c r="A189" s="30" t="s">
        <v>40</v>
      </c>
      <c r="B189" s="30">
        <v>38</v>
      </c>
      <c r="C189" s="31" t="s">
        <v>225</v>
      </c>
      <c r="D189" s="30" t="s">
        <v>42</v>
      </c>
      <c r="E189" s="32" t="s">
        <v>226</v>
      </c>
      <c r="F189" s="33" t="s">
        <v>78</v>
      </c>
      <c r="G189" s="34">
        <v>2.88</v>
      </c>
      <c r="H189" s="35">
        <v>0</v>
      </c>
      <c r="I189" s="36">
        <f>ROUND(G189*H189,P4)</f>
        <v>0</v>
      </c>
      <c r="J189" s="33" t="s">
        <v>45</v>
      </c>
      <c r="O189" s="37">
        <f>I189*0.21</f>
        <v>0</v>
      </c>
      <c r="P189">
        <v>3</v>
      </c>
    </row>
    <row r="190" spans="1:16" x14ac:dyDescent="0.25">
      <c r="A190" s="30" t="s">
        <v>46</v>
      </c>
      <c r="B190" s="38"/>
      <c r="E190" s="32" t="s">
        <v>227</v>
      </c>
      <c r="J190" s="39"/>
    </row>
    <row r="191" spans="1:16" x14ac:dyDescent="0.25">
      <c r="A191" s="30" t="s">
        <v>48</v>
      </c>
      <c r="B191" s="38"/>
      <c r="E191" s="40" t="s">
        <v>512</v>
      </c>
      <c r="J191" s="39"/>
    </row>
    <row r="192" spans="1:16" x14ac:dyDescent="0.25">
      <c r="A192" s="30" t="s">
        <v>48</v>
      </c>
      <c r="B192" s="38"/>
      <c r="E192" s="40" t="s">
        <v>513</v>
      </c>
      <c r="J192" s="39"/>
    </row>
    <row r="193" spans="1:16" x14ac:dyDescent="0.25">
      <c r="A193" s="30" t="s">
        <v>48</v>
      </c>
      <c r="B193" s="38"/>
      <c r="E193" s="40" t="s">
        <v>514</v>
      </c>
      <c r="J193" s="39"/>
    </row>
    <row r="194" spans="1:16" ht="360" x14ac:dyDescent="0.25">
      <c r="A194" s="30" t="s">
        <v>50</v>
      </c>
      <c r="B194" s="38"/>
      <c r="E194" s="32" t="s">
        <v>229</v>
      </c>
      <c r="J194" s="39"/>
    </row>
    <row r="195" spans="1:16" x14ac:dyDescent="0.25">
      <c r="A195" s="30" t="s">
        <v>40</v>
      </c>
      <c r="B195" s="30">
        <v>39</v>
      </c>
      <c r="C195" s="31" t="s">
        <v>230</v>
      </c>
      <c r="D195" s="30" t="s">
        <v>42</v>
      </c>
      <c r="E195" s="32" t="s">
        <v>231</v>
      </c>
      <c r="F195" s="33" t="s">
        <v>78</v>
      </c>
      <c r="G195" s="34">
        <v>17.34</v>
      </c>
      <c r="H195" s="35">
        <v>0</v>
      </c>
      <c r="I195" s="36">
        <f>ROUND(G195*H195,P4)</f>
        <v>0</v>
      </c>
      <c r="J195" s="33" t="s">
        <v>45</v>
      </c>
      <c r="O195" s="37">
        <f>I195*0.21</f>
        <v>0</v>
      </c>
      <c r="P195">
        <v>3</v>
      </c>
    </row>
    <row r="196" spans="1:16" x14ac:dyDescent="0.25">
      <c r="A196" s="30" t="s">
        <v>46</v>
      </c>
      <c r="B196" s="38"/>
      <c r="E196" s="41" t="s">
        <v>42</v>
      </c>
      <c r="J196" s="39"/>
    </row>
    <row r="197" spans="1:16" ht="30" x14ac:dyDescent="0.25">
      <c r="A197" s="30" t="s">
        <v>48</v>
      </c>
      <c r="B197" s="38"/>
      <c r="E197" s="40" t="s">
        <v>515</v>
      </c>
      <c r="J197" s="39"/>
    </row>
    <row r="198" spans="1:16" x14ac:dyDescent="0.25">
      <c r="A198" s="30" t="s">
        <v>48</v>
      </c>
      <c r="B198" s="38"/>
      <c r="E198" s="40" t="s">
        <v>516</v>
      </c>
      <c r="J198" s="39"/>
    </row>
    <row r="199" spans="1:16" x14ac:dyDescent="0.25">
      <c r="A199" s="30" t="s">
        <v>48</v>
      </c>
      <c r="B199" s="38"/>
      <c r="E199" s="40" t="s">
        <v>517</v>
      </c>
      <c r="J199" s="39"/>
    </row>
    <row r="200" spans="1:16" ht="180" x14ac:dyDescent="0.25">
      <c r="A200" s="30" t="s">
        <v>50</v>
      </c>
      <c r="B200" s="38"/>
      <c r="E200" s="32" t="s">
        <v>233</v>
      </c>
      <c r="J200" s="39"/>
    </row>
    <row r="201" spans="1:16" x14ac:dyDescent="0.25">
      <c r="A201" s="24" t="s">
        <v>37</v>
      </c>
      <c r="B201" s="25"/>
      <c r="C201" s="26" t="s">
        <v>234</v>
      </c>
      <c r="D201" s="27"/>
      <c r="E201" s="24" t="s">
        <v>235</v>
      </c>
      <c r="F201" s="27"/>
      <c r="G201" s="27"/>
      <c r="H201" s="27"/>
      <c r="I201" s="28">
        <f>SUMIFS(I202:I247,A202:A247,"P")</f>
        <v>0</v>
      </c>
      <c r="J201" s="29"/>
    </row>
    <row r="202" spans="1:16" x14ac:dyDescent="0.25">
      <c r="A202" s="30" t="s">
        <v>40</v>
      </c>
      <c r="B202" s="30">
        <v>40</v>
      </c>
      <c r="C202" s="31" t="s">
        <v>241</v>
      </c>
      <c r="D202" s="30" t="s">
        <v>42</v>
      </c>
      <c r="E202" s="32" t="s">
        <v>242</v>
      </c>
      <c r="F202" s="33" t="s">
        <v>94</v>
      </c>
      <c r="G202" s="34">
        <v>812.8</v>
      </c>
      <c r="H202" s="35">
        <v>0</v>
      </c>
      <c r="I202" s="36">
        <f>ROUND(G202*H202,P4)</f>
        <v>0</v>
      </c>
      <c r="J202" s="33" t="s">
        <v>45</v>
      </c>
      <c r="O202" s="37">
        <f>I202*0.21</f>
        <v>0</v>
      </c>
      <c r="P202">
        <v>3</v>
      </c>
    </row>
    <row r="203" spans="1:16" x14ac:dyDescent="0.25">
      <c r="A203" s="30" t="s">
        <v>46</v>
      </c>
      <c r="B203" s="38"/>
      <c r="E203" s="41" t="s">
        <v>42</v>
      </c>
      <c r="J203" s="39"/>
    </row>
    <row r="204" spans="1:16" x14ac:dyDescent="0.25">
      <c r="A204" s="30" t="s">
        <v>48</v>
      </c>
      <c r="B204" s="38"/>
      <c r="E204" s="40" t="s">
        <v>518</v>
      </c>
      <c r="J204" s="39"/>
    </row>
    <row r="205" spans="1:16" x14ac:dyDescent="0.25">
      <c r="A205" s="30" t="s">
        <v>48</v>
      </c>
      <c r="B205" s="38"/>
      <c r="E205" s="40" t="s">
        <v>519</v>
      </c>
      <c r="J205" s="39"/>
    </row>
    <row r="206" spans="1:16" x14ac:dyDescent="0.25">
      <c r="A206" s="30" t="s">
        <v>48</v>
      </c>
      <c r="B206" s="38"/>
      <c r="E206" s="40" t="s">
        <v>520</v>
      </c>
      <c r="J206" s="39"/>
    </row>
    <row r="207" spans="1:16" ht="30" x14ac:dyDescent="0.25">
      <c r="A207" s="30" t="s">
        <v>48</v>
      </c>
      <c r="B207" s="38"/>
      <c r="E207" s="40" t="s">
        <v>521</v>
      </c>
      <c r="J207" s="39"/>
    </row>
    <row r="208" spans="1:16" x14ac:dyDescent="0.25">
      <c r="A208" s="30" t="s">
        <v>48</v>
      </c>
      <c r="B208" s="38"/>
      <c r="E208" s="40" t="s">
        <v>522</v>
      </c>
      <c r="J208" s="39"/>
    </row>
    <row r="209" spans="1:16" ht="90" x14ac:dyDescent="0.25">
      <c r="A209" s="30" t="s">
        <v>50</v>
      </c>
      <c r="B209" s="38"/>
      <c r="E209" s="32" t="s">
        <v>247</v>
      </c>
      <c r="J209" s="39"/>
    </row>
    <row r="210" spans="1:16" x14ac:dyDescent="0.25">
      <c r="A210" s="30" t="s">
        <v>40</v>
      </c>
      <c r="B210" s="30">
        <v>41</v>
      </c>
      <c r="C210" s="31" t="s">
        <v>248</v>
      </c>
      <c r="D210" s="30" t="s">
        <v>42</v>
      </c>
      <c r="E210" s="32" t="s">
        <v>249</v>
      </c>
      <c r="F210" s="33" t="s">
        <v>94</v>
      </c>
      <c r="G210" s="34">
        <v>8.4960000000000004</v>
      </c>
      <c r="H210" s="35">
        <v>0</v>
      </c>
      <c r="I210" s="36">
        <f>ROUND(G210*H210,P4)</f>
        <v>0</v>
      </c>
      <c r="J210" s="33" t="s">
        <v>45</v>
      </c>
      <c r="O210" s="37">
        <f>I210*0.21</f>
        <v>0</v>
      </c>
      <c r="P210">
        <v>3</v>
      </c>
    </row>
    <row r="211" spans="1:16" x14ac:dyDescent="0.25">
      <c r="A211" s="30" t="s">
        <v>46</v>
      </c>
      <c r="B211" s="38"/>
      <c r="E211" s="32" t="s">
        <v>250</v>
      </c>
      <c r="J211" s="39"/>
    </row>
    <row r="212" spans="1:16" x14ac:dyDescent="0.25">
      <c r="A212" s="30" t="s">
        <v>48</v>
      </c>
      <c r="B212" s="38"/>
      <c r="E212" s="40" t="s">
        <v>459</v>
      </c>
      <c r="J212" s="39"/>
    </row>
    <row r="213" spans="1:16" ht="90" x14ac:dyDescent="0.25">
      <c r="A213" s="30" t="s">
        <v>50</v>
      </c>
      <c r="B213" s="38"/>
      <c r="E213" s="32" t="s">
        <v>247</v>
      </c>
      <c r="J213" s="39"/>
    </row>
    <row r="214" spans="1:16" x14ac:dyDescent="0.25">
      <c r="A214" s="30" t="s">
        <v>40</v>
      </c>
      <c r="B214" s="30">
        <v>42</v>
      </c>
      <c r="C214" s="31" t="s">
        <v>523</v>
      </c>
      <c r="D214" s="30" t="s">
        <v>42</v>
      </c>
      <c r="E214" s="32" t="s">
        <v>524</v>
      </c>
      <c r="F214" s="33" t="s">
        <v>94</v>
      </c>
      <c r="G214" s="34">
        <v>203.36</v>
      </c>
      <c r="H214" s="35">
        <v>0</v>
      </c>
      <c r="I214" s="36">
        <f>ROUND(G214*H214,P4)</f>
        <v>0</v>
      </c>
      <c r="J214" s="33" t="s">
        <v>45</v>
      </c>
      <c r="O214" s="37">
        <f>I214*0.21</f>
        <v>0</v>
      </c>
      <c r="P214">
        <v>3</v>
      </c>
    </row>
    <row r="215" spans="1:16" x14ac:dyDescent="0.25">
      <c r="A215" s="30" t="s">
        <v>46</v>
      </c>
      <c r="B215" s="38"/>
      <c r="E215" s="32" t="s">
        <v>525</v>
      </c>
      <c r="J215" s="39"/>
    </row>
    <row r="216" spans="1:16" x14ac:dyDescent="0.25">
      <c r="A216" s="30" t="s">
        <v>48</v>
      </c>
      <c r="B216" s="38"/>
      <c r="E216" s="40" t="s">
        <v>526</v>
      </c>
      <c r="J216" s="39"/>
    </row>
    <row r="217" spans="1:16" ht="90" x14ac:dyDescent="0.25">
      <c r="A217" s="30" t="s">
        <v>50</v>
      </c>
      <c r="B217" s="38"/>
      <c r="E217" s="32" t="s">
        <v>247</v>
      </c>
      <c r="J217" s="39"/>
    </row>
    <row r="218" spans="1:16" x14ac:dyDescent="0.25">
      <c r="A218" s="30" t="s">
        <v>40</v>
      </c>
      <c r="B218" s="30">
        <v>43</v>
      </c>
      <c r="C218" s="31" t="s">
        <v>251</v>
      </c>
      <c r="D218" s="30" t="s">
        <v>42</v>
      </c>
      <c r="E218" s="32" t="s">
        <v>252</v>
      </c>
      <c r="F218" s="33" t="s">
        <v>94</v>
      </c>
      <c r="G218" s="34">
        <v>224</v>
      </c>
      <c r="H218" s="35">
        <v>0</v>
      </c>
      <c r="I218" s="36">
        <f>ROUND(G218*H218,P4)</f>
        <v>0</v>
      </c>
      <c r="J218" s="33" t="s">
        <v>45</v>
      </c>
      <c r="O218" s="37">
        <f>I218*0.21</f>
        <v>0</v>
      </c>
      <c r="P218">
        <v>3</v>
      </c>
    </row>
    <row r="219" spans="1:16" x14ac:dyDescent="0.25">
      <c r="A219" s="30" t="s">
        <v>46</v>
      </c>
      <c r="B219" s="38"/>
      <c r="E219" s="41" t="s">
        <v>42</v>
      </c>
      <c r="J219" s="39"/>
    </row>
    <row r="220" spans="1:16" x14ac:dyDescent="0.25">
      <c r="A220" s="30" t="s">
        <v>48</v>
      </c>
      <c r="B220" s="38"/>
      <c r="E220" s="40" t="s">
        <v>527</v>
      </c>
      <c r="J220" s="39"/>
    </row>
    <row r="221" spans="1:16" ht="120" x14ac:dyDescent="0.25">
      <c r="A221" s="30" t="s">
        <v>50</v>
      </c>
      <c r="B221" s="38"/>
      <c r="E221" s="32" t="s">
        <v>254</v>
      </c>
      <c r="J221" s="39"/>
    </row>
    <row r="222" spans="1:16" x14ac:dyDescent="0.25">
      <c r="A222" s="30" t="s">
        <v>40</v>
      </c>
      <c r="B222" s="30">
        <v>44</v>
      </c>
      <c r="C222" s="31" t="s">
        <v>255</v>
      </c>
      <c r="D222" s="30" t="s">
        <v>42</v>
      </c>
      <c r="E222" s="32" t="s">
        <v>256</v>
      </c>
      <c r="F222" s="33" t="s">
        <v>94</v>
      </c>
      <c r="G222" s="34">
        <v>816.6</v>
      </c>
      <c r="H222" s="35">
        <v>0</v>
      </c>
      <c r="I222" s="36">
        <f>ROUND(G222*H222,P4)</f>
        <v>0</v>
      </c>
      <c r="J222" s="33" t="s">
        <v>45</v>
      </c>
      <c r="O222" s="37">
        <f>I222*0.21</f>
        <v>0</v>
      </c>
      <c r="P222">
        <v>3</v>
      </c>
    </row>
    <row r="223" spans="1:16" x14ac:dyDescent="0.25">
      <c r="A223" s="30" t="s">
        <v>46</v>
      </c>
      <c r="B223" s="38"/>
      <c r="E223" s="41" t="s">
        <v>42</v>
      </c>
      <c r="J223" s="39"/>
    </row>
    <row r="224" spans="1:16" x14ac:dyDescent="0.25">
      <c r="A224" s="30" t="s">
        <v>48</v>
      </c>
      <c r="B224" s="38"/>
      <c r="E224" s="40" t="s">
        <v>528</v>
      </c>
      <c r="J224" s="39"/>
    </row>
    <row r="225" spans="1:16" x14ac:dyDescent="0.25">
      <c r="A225" s="30" t="s">
        <v>48</v>
      </c>
      <c r="B225" s="38"/>
      <c r="E225" s="40" t="s">
        <v>529</v>
      </c>
      <c r="J225" s="39"/>
    </row>
    <row r="226" spans="1:16" x14ac:dyDescent="0.25">
      <c r="A226" s="30" t="s">
        <v>48</v>
      </c>
      <c r="B226" s="38"/>
      <c r="E226" s="40" t="s">
        <v>530</v>
      </c>
      <c r="J226" s="39"/>
    </row>
    <row r="227" spans="1:16" ht="120" x14ac:dyDescent="0.25">
      <c r="A227" s="30" t="s">
        <v>50</v>
      </c>
      <c r="B227" s="38"/>
      <c r="E227" s="32" t="s">
        <v>254</v>
      </c>
      <c r="J227" s="39"/>
    </row>
    <row r="228" spans="1:16" x14ac:dyDescent="0.25">
      <c r="A228" s="30" t="s">
        <v>40</v>
      </c>
      <c r="B228" s="30">
        <v>45</v>
      </c>
      <c r="C228" s="31" t="s">
        <v>260</v>
      </c>
      <c r="D228" s="30" t="s">
        <v>42</v>
      </c>
      <c r="E228" s="32" t="s">
        <v>261</v>
      </c>
      <c r="F228" s="33" t="s">
        <v>94</v>
      </c>
      <c r="G228" s="34">
        <v>459.2</v>
      </c>
      <c r="H228" s="35">
        <v>0</v>
      </c>
      <c r="I228" s="36">
        <f>ROUND(G228*H228,P4)</f>
        <v>0</v>
      </c>
      <c r="J228" s="33" t="s">
        <v>45</v>
      </c>
      <c r="O228" s="37">
        <f>I228*0.21</f>
        <v>0</v>
      </c>
      <c r="P228">
        <v>3</v>
      </c>
    </row>
    <row r="229" spans="1:16" x14ac:dyDescent="0.25">
      <c r="A229" s="30" t="s">
        <v>46</v>
      </c>
      <c r="B229" s="38"/>
      <c r="E229" s="41" t="s">
        <v>42</v>
      </c>
      <c r="J229" s="39"/>
    </row>
    <row r="230" spans="1:16" x14ac:dyDescent="0.25">
      <c r="A230" s="30" t="s">
        <v>48</v>
      </c>
      <c r="B230" s="38"/>
      <c r="E230" s="40" t="s">
        <v>529</v>
      </c>
      <c r="J230" s="39"/>
    </row>
    <row r="231" spans="1:16" ht="195" x14ac:dyDescent="0.25">
      <c r="A231" s="30" t="s">
        <v>50</v>
      </c>
      <c r="B231" s="38"/>
      <c r="E231" s="32" t="s">
        <v>263</v>
      </c>
      <c r="J231" s="39"/>
    </row>
    <row r="232" spans="1:16" x14ac:dyDescent="0.25">
      <c r="A232" s="30" t="s">
        <v>40</v>
      </c>
      <c r="B232" s="30">
        <v>46</v>
      </c>
      <c r="C232" s="31" t="s">
        <v>264</v>
      </c>
      <c r="D232" s="30" t="s">
        <v>42</v>
      </c>
      <c r="E232" s="32" t="s">
        <v>265</v>
      </c>
      <c r="F232" s="33" t="s">
        <v>94</v>
      </c>
      <c r="G232" s="34">
        <v>357.4</v>
      </c>
      <c r="H232" s="35">
        <v>0</v>
      </c>
      <c r="I232" s="36">
        <f>ROUND(G232*H232,P4)</f>
        <v>0</v>
      </c>
      <c r="J232" s="33" t="s">
        <v>45</v>
      </c>
      <c r="O232" s="37">
        <f>I232*0.21</f>
        <v>0</v>
      </c>
      <c r="P232">
        <v>3</v>
      </c>
    </row>
    <row r="233" spans="1:16" x14ac:dyDescent="0.25">
      <c r="A233" s="30" t="s">
        <v>46</v>
      </c>
      <c r="B233" s="38"/>
      <c r="E233" s="41" t="s">
        <v>42</v>
      </c>
      <c r="J233" s="39"/>
    </row>
    <row r="234" spans="1:16" x14ac:dyDescent="0.25">
      <c r="A234" s="30" t="s">
        <v>48</v>
      </c>
      <c r="B234" s="38"/>
      <c r="E234" s="40" t="s">
        <v>531</v>
      </c>
      <c r="J234" s="39"/>
    </row>
    <row r="235" spans="1:16" ht="195" x14ac:dyDescent="0.25">
      <c r="A235" s="30" t="s">
        <v>50</v>
      </c>
      <c r="B235" s="38"/>
      <c r="E235" s="32" t="s">
        <v>263</v>
      </c>
      <c r="J235" s="39"/>
    </row>
    <row r="236" spans="1:16" x14ac:dyDescent="0.25">
      <c r="A236" s="30" t="s">
        <v>40</v>
      </c>
      <c r="B236" s="30">
        <v>47</v>
      </c>
      <c r="C236" s="31" t="s">
        <v>266</v>
      </c>
      <c r="D236" s="30" t="s">
        <v>42</v>
      </c>
      <c r="E236" s="32" t="s">
        <v>267</v>
      </c>
      <c r="F236" s="33" t="s">
        <v>94</v>
      </c>
      <c r="G236" s="34">
        <v>357.4</v>
      </c>
      <c r="H236" s="35">
        <v>0</v>
      </c>
      <c r="I236" s="36">
        <f>ROUND(G236*H236,P4)</f>
        <v>0</v>
      </c>
      <c r="J236" s="33" t="s">
        <v>45</v>
      </c>
      <c r="O236" s="37">
        <f>I236*0.21</f>
        <v>0</v>
      </c>
      <c r="P236">
        <v>3</v>
      </c>
    </row>
    <row r="237" spans="1:16" x14ac:dyDescent="0.25">
      <c r="A237" s="30" t="s">
        <v>46</v>
      </c>
      <c r="B237" s="38"/>
      <c r="E237" s="41" t="s">
        <v>42</v>
      </c>
      <c r="J237" s="39"/>
    </row>
    <row r="238" spans="1:16" x14ac:dyDescent="0.25">
      <c r="A238" s="30" t="s">
        <v>48</v>
      </c>
      <c r="B238" s="38"/>
      <c r="E238" s="40" t="s">
        <v>531</v>
      </c>
      <c r="J238" s="39"/>
    </row>
    <row r="239" spans="1:16" ht="195" x14ac:dyDescent="0.25">
      <c r="A239" s="30" t="s">
        <v>50</v>
      </c>
      <c r="B239" s="38"/>
      <c r="E239" s="32" t="s">
        <v>263</v>
      </c>
      <c r="J239" s="39"/>
    </row>
    <row r="240" spans="1:16" x14ac:dyDescent="0.25">
      <c r="A240" s="30" t="s">
        <v>40</v>
      </c>
      <c r="B240" s="30">
        <v>48</v>
      </c>
      <c r="C240" s="31" t="s">
        <v>272</v>
      </c>
      <c r="D240" s="30" t="s">
        <v>42</v>
      </c>
      <c r="E240" s="32" t="s">
        <v>273</v>
      </c>
      <c r="F240" s="33" t="s">
        <v>94</v>
      </c>
      <c r="G240" s="34">
        <v>131.54400000000001</v>
      </c>
      <c r="H240" s="35">
        <v>0</v>
      </c>
      <c r="I240" s="36">
        <f>ROUND(G240*H240,P4)</f>
        <v>0</v>
      </c>
      <c r="J240" s="33" t="s">
        <v>45</v>
      </c>
      <c r="O240" s="37">
        <f>I240*0.21</f>
        <v>0</v>
      </c>
      <c r="P240">
        <v>3</v>
      </c>
    </row>
    <row r="241" spans="1:16" x14ac:dyDescent="0.25">
      <c r="A241" s="30" t="s">
        <v>46</v>
      </c>
      <c r="B241" s="38"/>
      <c r="E241" s="41" t="s">
        <v>42</v>
      </c>
      <c r="J241" s="39"/>
    </row>
    <row r="242" spans="1:16" x14ac:dyDescent="0.25">
      <c r="A242" s="30" t="s">
        <v>48</v>
      </c>
      <c r="B242" s="38"/>
      <c r="E242" s="40" t="s">
        <v>532</v>
      </c>
      <c r="J242" s="39"/>
    </row>
    <row r="243" spans="1:16" ht="195" x14ac:dyDescent="0.25">
      <c r="A243" s="30" t="s">
        <v>50</v>
      </c>
      <c r="B243" s="38"/>
      <c r="E243" s="32" t="s">
        <v>263</v>
      </c>
      <c r="J243" s="39"/>
    </row>
    <row r="244" spans="1:16" x14ac:dyDescent="0.25">
      <c r="A244" s="30" t="s">
        <v>40</v>
      </c>
      <c r="B244" s="30">
        <v>49</v>
      </c>
      <c r="C244" s="31" t="s">
        <v>533</v>
      </c>
      <c r="D244" s="30" t="s">
        <v>42</v>
      </c>
      <c r="E244" s="32" t="s">
        <v>534</v>
      </c>
      <c r="F244" s="33" t="s">
        <v>94</v>
      </c>
      <c r="G244" s="34">
        <v>400</v>
      </c>
      <c r="H244" s="35">
        <v>0</v>
      </c>
      <c r="I244" s="36">
        <f>ROUND(G244*H244,P4)</f>
        <v>0</v>
      </c>
      <c r="J244" s="30"/>
      <c r="O244" s="37">
        <f>I244*0.21</f>
        <v>0</v>
      </c>
      <c r="P244">
        <v>3</v>
      </c>
    </row>
    <row r="245" spans="1:16" ht="105" x14ac:dyDescent="0.25">
      <c r="A245" s="30" t="s">
        <v>46</v>
      </c>
      <c r="B245" s="38"/>
      <c r="E245" s="32" t="s">
        <v>535</v>
      </c>
      <c r="J245" s="39"/>
    </row>
    <row r="246" spans="1:16" x14ac:dyDescent="0.25">
      <c r="A246" s="30" t="s">
        <v>48</v>
      </c>
      <c r="B246" s="38"/>
      <c r="E246" s="40" t="s">
        <v>536</v>
      </c>
      <c r="J246" s="39"/>
    </row>
    <row r="247" spans="1:16" x14ac:dyDescent="0.25">
      <c r="A247" s="30" t="s">
        <v>50</v>
      </c>
      <c r="B247" s="38"/>
      <c r="E247" s="41"/>
      <c r="J247" s="39"/>
    </row>
    <row r="248" spans="1:16" x14ac:dyDescent="0.25">
      <c r="A248" s="24" t="s">
        <v>37</v>
      </c>
      <c r="B248" s="25"/>
      <c r="C248" s="26" t="s">
        <v>275</v>
      </c>
      <c r="D248" s="27"/>
      <c r="E248" s="24" t="s">
        <v>276</v>
      </c>
      <c r="F248" s="27"/>
      <c r="G248" s="27"/>
      <c r="H248" s="27"/>
      <c r="I248" s="28">
        <f>SUMIFS(I249:I268,A249:A268,"P")</f>
        <v>0</v>
      </c>
      <c r="J248" s="29"/>
    </row>
    <row r="249" spans="1:16" ht="30" x14ac:dyDescent="0.25">
      <c r="A249" s="30" t="s">
        <v>40</v>
      </c>
      <c r="B249" s="30">
        <v>50</v>
      </c>
      <c r="C249" s="31" t="s">
        <v>277</v>
      </c>
      <c r="D249" s="30" t="s">
        <v>42</v>
      </c>
      <c r="E249" s="32" t="s">
        <v>278</v>
      </c>
      <c r="F249" s="33" t="s">
        <v>94</v>
      </c>
      <c r="G249" s="34">
        <v>19.38</v>
      </c>
      <c r="H249" s="35">
        <v>0</v>
      </c>
      <c r="I249" s="36">
        <f>ROUND(G249*H249,P4)</f>
        <v>0</v>
      </c>
      <c r="J249" s="30"/>
      <c r="O249" s="37">
        <f>I249*0.21</f>
        <v>0</v>
      </c>
      <c r="P249">
        <v>3</v>
      </c>
    </row>
    <row r="250" spans="1:16" ht="180" x14ac:dyDescent="0.25">
      <c r="A250" s="30" t="s">
        <v>46</v>
      </c>
      <c r="B250" s="38"/>
      <c r="E250" s="32" t="s">
        <v>537</v>
      </c>
      <c r="J250" s="39"/>
    </row>
    <row r="251" spans="1:16" x14ac:dyDescent="0.25">
      <c r="A251" s="30" t="s">
        <v>48</v>
      </c>
      <c r="B251" s="38"/>
      <c r="E251" s="40" t="s">
        <v>538</v>
      </c>
      <c r="J251" s="39"/>
    </row>
    <row r="252" spans="1:16" x14ac:dyDescent="0.25">
      <c r="A252" s="30" t="s">
        <v>48</v>
      </c>
      <c r="B252" s="38"/>
      <c r="E252" s="40" t="s">
        <v>539</v>
      </c>
      <c r="J252" s="39"/>
    </row>
    <row r="253" spans="1:16" x14ac:dyDescent="0.25">
      <c r="A253" s="30" t="s">
        <v>48</v>
      </c>
      <c r="B253" s="38"/>
      <c r="E253" s="40" t="s">
        <v>540</v>
      </c>
      <c r="J253" s="39"/>
    </row>
    <row r="254" spans="1:16" x14ac:dyDescent="0.25">
      <c r="A254" s="30" t="s">
        <v>48</v>
      </c>
      <c r="B254" s="38"/>
      <c r="E254" s="40" t="s">
        <v>541</v>
      </c>
      <c r="J254" s="39"/>
    </row>
    <row r="255" spans="1:16" x14ac:dyDescent="0.25">
      <c r="A255" s="30" t="s">
        <v>48</v>
      </c>
      <c r="B255" s="38"/>
      <c r="E255" s="40" t="s">
        <v>542</v>
      </c>
      <c r="J255" s="39"/>
    </row>
    <row r="256" spans="1:16" ht="90" x14ac:dyDescent="0.25">
      <c r="A256" s="30" t="s">
        <v>50</v>
      </c>
      <c r="B256" s="38"/>
      <c r="E256" s="32" t="s">
        <v>283</v>
      </c>
      <c r="J256" s="39"/>
    </row>
    <row r="257" spans="1:16" ht="30" x14ac:dyDescent="0.25">
      <c r="A257" s="30" t="s">
        <v>40</v>
      </c>
      <c r="B257" s="30">
        <v>51</v>
      </c>
      <c r="C257" s="31" t="s">
        <v>543</v>
      </c>
      <c r="D257" s="30" t="s">
        <v>42</v>
      </c>
      <c r="E257" s="32" t="s">
        <v>544</v>
      </c>
      <c r="F257" s="33" t="s">
        <v>94</v>
      </c>
      <c r="G257" s="34">
        <v>3</v>
      </c>
      <c r="H257" s="35">
        <v>0</v>
      </c>
      <c r="I257" s="36">
        <f>ROUND(G257*H257,P4)</f>
        <v>0</v>
      </c>
      <c r="J257" s="33" t="s">
        <v>45</v>
      </c>
      <c r="O257" s="37">
        <f>I257*0.21</f>
        <v>0</v>
      </c>
      <c r="P257">
        <v>3</v>
      </c>
    </row>
    <row r="258" spans="1:16" x14ac:dyDescent="0.25">
      <c r="A258" s="30" t="s">
        <v>46</v>
      </c>
      <c r="B258" s="38"/>
      <c r="E258" s="32" t="s">
        <v>545</v>
      </c>
      <c r="J258" s="39"/>
    </row>
    <row r="259" spans="1:16" x14ac:dyDescent="0.25">
      <c r="A259" s="30" t="s">
        <v>48</v>
      </c>
      <c r="B259" s="38"/>
      <c r="E259" s="40" t="s">
        <v>49</v>
      </c>
      <c r="J259" s="39"/>
    </row>
    <row r="260" spans="1:16" ht="120" x14ac:dyDescent="0.25">
      <c r="A260" s="30" t="s">
        <v>50</v>
      </c>
      <c r="B260" s="38"/>
      <c r="E260" s="32" t="s">
        <v>546</v>
      </c>
      <c r="J260" s="39"/>
    </row>
    <row r="261" spans="1:16" x14ac:dyDescent="0.25">
      <c r="A261" s="30" t="s">
        <v>40</v>
      </c>
      <c r="B261" s="30">
        <v>52</v>
      </c>
      <c r="C261" s="31" t="s">
        <v>288</v>
      </c>
      <c r="D261" s="30" t="s">
        <v>42</v>
      </c>
      <c r="E261" s="32" t="s">
        <v>289</v>
      </c>
      <c r="F261" s="33" t="s">
        <v>94</v>
      </c>
      <c r="G261" s="34">
        <v>59.49</v>
      </c>
      <c r="H261" s="35">
        <v>0</v>
      </c>
      <c r="I261" s="36">
        <f>ROUND(G261*H261,P4)</f>
        <v>0</v>
      </c>
      <c r="J261" s="33" t="s">
        <v>45</v>
      </c>
      <c r="O261" s="37">
        <f>I261*0.21</f>
        <v>0</v>
      </c>
      <c r="P261">
        <v>3</v>
      </c>
    </row>
    <row r="262" spans="1:16" ht="45" x14ac:dyDescent="0.25">
      <c r="A262" s="30" t="s">
        <v>46</v>
      </c>
      <c r="B262" s="38"/>
      <c r="E262" s="32" t="s">
        <v>290</v>
      </c>
      <c r="J262" s="39"/>
    </row>
    <row r="263" spans="1:16" x14ac:dyDescent="0.25">
      <c r="A263" s="30" t="s">
        <v>48</v>
      </c>
      <c r="B263" s="38"/>
      <c r="E263" s="40" t="s">
        <v>547</v>
      </c>
      <c r="J263" s="39"/>
    </row>
    <row r="264" spans="1:16" x14ac:dyDescent="0.25">
      <c r="A264" s="30" t="s">
        <v>48</v>
      </c>
      <c r="B264" s="38"/>
      <c r="E264" s="40" t="s">
        <v>548</v>
      </c>
      <c r="J264" s="39"/>
    </row>
    <row r="265" spans="1:16" x14ac:dyDescent="0.25">
      <c r="A265" s="30" t="s">
        <v>48</v>
      </c>
      <c r="B265" s="38"/>
      <c r="E265" s="40" t="s">
        <v>549</v>
      </c>
      <c r="J265" s="39"/>
    </row>
    <row r="266" spans="1:16" x14ac:dyDescent="0.25">
      <c r="A266" s="30" t="s">
        <v>48</v>
      </c>
      <c r="B266" s="38"/>
      <c r="E266" s="40" t="s">
        <v>550</v>
      </c>
      <c r="J266" s="39"/>
    </row>
    <row r="267" spans="1:16" x14ac:dyDescent="0.25">
      <c r="A267" s="30" t="s">
        <v>48</v>
      </c>
      <c r="B267" s="38"/>
      <c r="E267" s="40" t="s">
        <v>551</v>
      </c>
      <c r="J267" s="39"/>
    </row>
    <row r="268" spans="1:16" ht="135" x14ac:dyDescent="0.25">
      <c r="A268" s="30" t="s">
        <v>50</v>
      </c>
      <c r="B268" s="38"/>
      <c r="E268" s="32" t="s">
        <v>287</v>
      </c>
      <c r="J268" s="39"/>
    </row>
    <row r="269" spans="1:16" x14ac:dyDescent="0.25">
      <c r="A269" s="24" t="s">
        <v>37</v>
      </c>
      <c r="B269" s="25"/>
      <c r="C269" s="26" t="s">
        <v>296</v>
      </c>
      <c r="D269" s="27"/>
      <c r="E269" s="24" t="s">
        <v>297</v>
      </c>
      <c r="F269" s="27"/>
      <c r="G269" s="27"/>
      <c r="H269" s="27"/>
      <c r="I269" s="28">
        <f>SUMIFS(I270:I299,A270:A299,"P")</f>
        <v>0</v>
      </c>
      <c r="J269" s="29"/>
    </row>
    <row r="270" spans="1:16" ht="30" x14ac:dyDescent="0.25">
      <c r="A270" s="30" t="s">
        <v>40</v>
      </c>
      <c r="B270" s="30">
        <v>53</v>
      </c>
      <c r="C270" s="31" t="s">
        <v>298</v>
      </c>
      <c r="D270" s="30" t="s">
        <v>42</v>
      </c>
      <c r="E270" s="32" t="s">
        <v>299</v>
      </c>
      <c r="F270" s="33" t="s">
        <v>94</v>
      </c>
      <c r="G270" s="34">
        <v>38.4</v>
      </c>
      <c r="H270" s="35">
        <v>0</v>
      </c>
      <c r="I270" s="36">
        <f>ROUND(G270*H270,P4)</f>
        <v>0</v>
      </c>
      <c r="J270" s="33" t="s">
        <v>45</v>
      </c>
      <c r="O270" s="37">
        <f>I270*0.21</f>
        <v>0</v>
      </c>
      <c r="P270">
        <v>3</v>
      </c>
    </row>
    <row r="271" spans="1:16" x14ac:dyDescent="0.25">
      <c r="A271" s="30" t="s">
        <v>46</v>
      </c>
      <c r="B271" s="38"/>
      <c r="E271" s="32" t="s">
        <v>300</v>
      </c>
      <c r="J271" s="39"/>
    </row>
    <row r="272" spans="1:16" x14ac:dyDescent="0.25">
      <c r="A272" s="30" t="s">
        <v>48</v>
      </c>
      <c r="B272" s="38"/>
      <c r="E272" s="40" t="s">
        <v>552</v>
      </c>
      <c r="J272" s="39"/>
    </row>
    <row r="273" spans="1:16" ht="285" x14ac:dyDescent="0.25">
      <c r="A273" s="30" t="s">
        <v>50</v>
      </c>
      <c r="B273" s="38"/>
      <c r="E273" s="32" t="s">
        <v>302</v>
      </c>
      <c r="J273" s="39"/>
    </row>
    <row r="274" spans="1:16" x14ac:dyDescent="0.25">
      <c r="A274" s="30" t="s">
        <v>40</v>
      </c>
      <c r="B274" s="30">
        <v>54</v>
      </c>
      <c r="C274" s="31" t="s">
        <v>553</v>
      </c>
      <c r="D274" s="30" t="s">
        <v>42</v>
      </c>
      <c r="E274" s="32" t="s">
        <v>554</v>
      </c>
      <c r="F274" s="33" t="s">
        <v>94</v>
      </c>
      <c r="G274" s="34">
        <v>195</v>
      </c>
      <c r="H274" s="35">
        <v>0</v>
      </c>
      <c r="I274" s="36">
        <f>ROUND(G274*H274,P4)</f>
        <v>0</v>
      </c>
      <c r="J274" s="33" t="s">
        <v>45</v>
      </c>
      <c r="O274" s="37">
        <f>I274*0.21</f>
        <v>0</v>
      </c>
      <c r="P274">
        <v>3</v>
      </c>
    </row>
    <row r="275" spans="1:16" ht="60" x14ac:dyDescent="0.25">
      <c r="A275" s="30" t="s">
        <v>46</v>
      </c>
      <c r="B275" s="38"/>
      <c r="E275" s="32" t="s">
        <v>555</v>
      </c>
      <c r="J275" s="39"/>
    </row>
    <row r="276" spans="1:16" x14ac:dyDescent="0.25">
      <c r="A276" s="30" t="s">
        <v>48</v>
      </c>
      <c r="B276" s="38"/>
      <c r="E276" s="40" t="s">
        <v>556</v>
      </c>
      <c r="J276" s="39"/>
    </row>
    <row r="277" spans="1:16" ht="285" x14ac:dyDescent="0.25">
      <c r="A277" s="30" t="s">
        <v>50</v>
      </c>
      <c r="B277" s="38"/>
      <c r="E277" s="32" t="s">
        <v>302</v>
      </c>
      <c r="J277" s="39"/>
    </row>
    <row r="278" spans="1:16" x14ac:dyDescent="0.25">
      <c r="A278" s="30" t="s">
        <v>40</v>
      </c>
      <c r="B278" s="30">
        <v>55</v>
      </c>
      <c r="C278" s="31" t="s">
        <v>303</v>
      </c>
      <c r="D278" s="30" t="s">
        <v>42</v>
      </c>
      <c r="E278" s="32" t="s">
        <v>304</v>
      </c>
      <c r="F278" s="33" t="s">
        <v>94</v>
      </c>
      <c r="G278" s="34">
        <v>165.75</v>
      </c>
      <c r="H278" s="35">
        <v>0</v>
      </c>
      <c r="I278" s="36">
        <f>ROUND(G278*H278,P4)</f>
        <v>0</v>
      </c>
      <c r="J278" s="33" t="s">
        <v>45</v>
      </c>
      <c r="O278" s="37">
        <f>I278*0.21</f>
        <v>0</v>
      </c>
      <c r="P278">
        <v>3</v>
      </c>
    </row>
    <row r="279" spans="1:16" x14ac:dyDescent="0.25">
      <c r="A279" s="30" t="s">
        <v>46</v>
      </c>
      <c r="B279" s="38"/>
      <c r="E279" s="32" t="s">
        <v>305</v>
      </c>
      <c r="J279" s="39"/>
    </row>
    <row r="280" spans="1:16" x14ac:dyDescent="0.25">
      <c r="A280" s="30" t="s">
        <v>48</v>
      </c>
      <c r="B280" s="38"/>
      <c r="E280" s="40" t="s">
        <v>557</v>
      </c>
      <c r="J280" s="39"/>
    </row>
    <row r="281" spans="1:16" x14ac:dyDescent="0.25">
      <c r="A281" s="30" t="s">
        <v>48</v>
      </c>
      <c r="B281" s="38"/>
      <c r="E281" s="40" t="s">
        <v>558</v>
      </c>
      <c r="J281" s="39"/>
    </row>
    <row r="282" spans="1:16" x14ac:dyDescent="0.25">
      <c r="A282" s="30" t="s">
        <v>48</v>
      </c>
      <c r="B282" s="38"/>
      <c r="E282" s="40" t="s">
        <v>559</v>
      </c>
      <c r="J282" s="39"/>
    </row>
    <row r="283" spans="1:16" ht="300" x14ac:dyDescent="0.25">
      <c r="A283" s="30" t="s">
        <v>50</v>
      </c>
      <c r="B283" s="38"/>
      <c r="E283" s="32" t="s">
        <v>309</v>
      </c>
      <c r="J283" s="39"/>
    </row>
    <row r="284" spans="1:16" x14ac:dyDescent="0.25">
      <c r="A284" s="30" t="s">
        <v>40</v>
      </c>
      <c r="B284" s="30">
        <v>56</v>
      </c>
      <c r="C284" s="31" t="s">
        <v>310</v>
      </c>
      <c r="D284" s="30" t="s">
        <v>42</v>
      </c>
      <c r="E284" s="32" t="s">
        <v>311</v>
      </c>
      <c r="F284" s="33" t="s">
        <v>94</v>
      </c>
      <c r="G284" s="34">
        <v>23.885999999999999</v>
      </c>
      <c r="H284" s="35">
        <v>0</v>
      </c>
      <c r="I284" s="36">
        <f>ROUND(G284*H284,P4)</f>
        <v>0</v>
      </c>
      <c r="J284" s="33" t="s">
        <v>45</v>
      </c>
      <c r="O284" s="37">
        <f>I284*0.21</f>
        <v>0</v>
      </c>
      <c r="P284">
        <v>3</v>
      </c>
    </row>
    <row r="285" spans="1:16" ht="30" x14ac:dyDescent="0.25">
      <c r="A285" s="30" t="s">
        <v>46</v>
      </c>
      <c r="B285" s="38"/>
      <c r="E285" s="32" t="s">
        <v>312</v>
      </c>
      <c r="J285" s="39"/>
    </row>
    <row r="286" spans="1:16" x14ac:dyDescent="0.25">
      <c r="A286" s="30" t="s">
        <v>48</v>
      </c>
      <c r="B286" s="38"/>
      <c r="E286" s="40" t="s">
        <v>560</v>
      </c>
      <c r="J286" s="39"/>
    </row>
    <row r="287" spans="1:16" ht="75" x14ac:dyDescent="0.25">
      <c r="A287" s="30" t="s">
        <v>50</v>
      </c>
      <c r="B287" s="38"/>
      <c r="E287" s="32" t="s">
        <v>314</v>
      </c>
      <c r="J287" s="39"/>
    </row>
    <row r="288" spans="1:16" x14ac:dyDescent="0.25">
      <c r="A288" s="30" t="s">
        <v>40</v>
      </c>
      <c r="B288" s="30">
        <v>57</v>
      </c>
      <c r="C288" s="31" t="s">
        <v>315</v>
      </c>
      <c r="D288" s="30" t="s">
        <v>42</v>
      </c>
      <c r="E288" s="32" t="s">
        <v>316</v>
      </c>
      <c r="F288" s="33" t="s">
        <v>94</v>
      </c>
      <c r="G288" s="34">
        <v>11.05</v>
      </c>
      <c r="H288" s="35">
        <v>0</v>
      </c>
      <c r="I288" s="36">
        <f>ROUND(G288*H288,P4)</f>
        <v>0</v>
      </c>
      <c r="J288" s="33" t="s">
        <v>45</v>
      </c>
      <c r="O288" s="37">
        <f>I288*0.21</f>
        <v>0</v>
      </c>
      <c r="P288">
        <v>3</v>
      </c>
    </row>
    <row r="289" spans="1:16" x14ac:dyDescent="0.25">
      <c r="A289" s="30" t="s">
        <v>46</v>
      </c>
      <c r="B289" s="38"/>
      <c r="E289" s="32" t="s">
        <v>317</v>
      </c>
      <c r="J289" s="39"/>
    </row>
    <row r="290" spans="1:16" x14ac:dyDescent="0.25">
      <c r="A290" s="30" t="s">
        <v>48</v>
      </c>
      <c r="B290" s="38"/>
      <c r="E290" s="40" t="s">
        <v>561</v>
      </c>
      <c r="J290" s="39"/>
    </row>
    <row r="291" spans="1:16" ht="75" x14ac:dyDescent="0.25">
      <c r="A291" s="30" t="s">
        <v>50</v>
      </c>
      <c r="B291" s="38"/>
      <c r="E291" s="32" t="s">
        <v>314</v>
      </c>
      <c r="J291" s="39"/>
    </row>
    <row r="292" spans="1:16" x14ac:dyDescent="0.25">
      <c r="A292" s="30" t="s">
        <v>40</v>
      </c>
      <c r="B292" s="30">
        <v>58</v>
      </c>
      <c r="C292" s="31" t="s">
        <v>562</v>
      </c>
      <c r="D292" s="30" t="s">
        <v>42</v>
      </c>
      <c r="E292" s="32" t="s">
        <v>563</v>
      </c>
      <c r="F292" s="33" t="s">
        <v>94</v>
      </c>
      <c r="G292" s="34">
        <v>25.5</v>
      </c>
      <c r="H292" s="35">
        <v>0</v>
      </c>
      <c r="I292" s="36">
        <f>ROUND(G292*H292,P4)</f>
        <v>0</v>
      </c>
      <c r="J292" s="33" t="s">
        <v>45</v>
      </c>
      <c r="O292" s="37">
        <f>I292*0.21</f>
        <v>0</v>
      </c>
      <c r="P292">
        <v>3</v>
      </c>
    </row>
    <row r="293" spans="1:16" ht="30" x14ac:dyDescent="0.25">
      <c r="A293" s="30" t="s">
        <v>46</v>
      </c>
      <c r="B293" s="38"/>
      <c r="E293" s="32" t="s">
        <v>564</v>
      </c>
      <c r="J293" s="39"/>
    </row>
    <row r="294" spans="1:16" x14ac:dyDescent="0.25">
      <c r="A294" s="30" t="s">
        <v>48</v>
      </c>
      <c r="B294" s="38"/>
      <c r="E294" s="40" t="s">
        <v>565</v>
      </c>
      <c r="J294" s="39"/>
    </row>
    <row r="295" spans="1:16" ht="165" x14ac:dyDescent="0.25">
      <c r="A295" s="30" t="s">
        <v>50</v>
      </c>
      <c r="B295" s="38"/>
      <c r="E295" s="32" t="s">
        <v>566</v>
      </c>
      <c r="J295" s="39"/>
    </row>
    <row r="296" spans="1:16" x14ac:dyDescent="0.25">
      <c r="A296" s="30" t="s">
        <v>40</v>
      </c>
      <c r="B296" s="30">
        <v>59</v>
      </c>
      <c r="C296" s="31" t="s">
        <v>319</v>
      </c>
      <c r="D296" s="30" t="s">
        <v>42</v>
      </c>
      <c r="E296" s="32" t="s">
        <v>320</v>
      </c>
      <c r="F296" s="33" t="s">
        <v>94</v>
      </c>
      <c r="G296" s="34">
        <v>7.9619999999999997</v>
      </c>
      <c r="H296" s="35">
        <v>0</v>
      </c>
      <c r="I296" s="36">
        <f>ROUND(G296*H296,P4)</f>
        <v>0</v>
      </c>
      <c r="J296" s="33" t="s">
        <v>45</v>
      </c>
      <c r="O296" s="37">
        <f>I296*0.21</f>
        <v>0</v>
      </c>
      <c r="P296">
        <v>3</v>
      </c>
    </row>
    <row r="297" spans="1:16" x14ac:dyDescent="0.25">
      <c r="A297" s="30" t="s">
        <v>46</v>
      </c>
      <c r="B297" s="38"/>
      <c r="E297" s="32" t="s">
        <v>321</v>
      </c>
      <c r="J297" s="39"/>
    </row>
    <row r="298" spans="1:16" x14ac:dyDescent="0.25">
      <c r="A298" s="30" t="s">
        <v>48</v>
      </c>
      <c r="B298" s="38"/>
      <c r="E298" s="40" t="s">
        <v>567</v>
      </c>
      <c r="J298" s="39"/>
    </row>
    <row r="299" spans="1:16" ht="120" x14ac:dyDescent="0.25">
      <c r="A299" s="30" t="s">
        <v>50</v>
      </c>
      <c r="B299" s="38"/>
      <c r="E299" s="32" t="s">
        <v>323</v>
      </c>
      <c r="J299" s="39"/>
    </row>
    <row r="300" spans="1:16" x14ac:dyDescent="0.25">
      <c r="A300" s="24" t="s">
        <v>37</v>
      </c>
      <c r="B300" s="25"/>
      <c r="C300" s="26" t="s">
        <v>324</v>
      </c>
      <c r="D300" s="27"/>
      <c r="E300" s="24" t="s">
        <v>325</v>
      </c>
      <c r="F300" s="27"/>
      <c r="G300" s="27"/>
      <c r="H300" s="27"/>
      <c r="I300" s="28">
        <f>SUMIFS(I301:I311,A301:A311,"P")</f>
        <v>0</v>
      </c>
      <c r="J300" s="29"/>
    </row>
    <row r="301" spans="1:16" x14ac:dyDescent="0.25">
      <c r="A301" s="30" t="s">
        <v>40</v>
      </c>
      <c r="B301" s="30">
        <v>60</v>
      </c>
      <c r="C301" s="31" t="s">
        <v>326</v>
      </c>
      <c r="D301" s="30" t="s">
        <v>42</v>
      </c>
      <c r="E301" s="32" t="s">
        <v>327</v>
      </c>
      <c r="F301" s="33" t="s">
        <v>106</v>
      </c>
      <c r="G301" s="34">
        <v>88.5</v>
      </c>
      <c r="H301" s="35">
        <v>0</v>
      </c>
      <c r="I301" s="36">
        <f>ROUND(G301*H301,P4)</f>
        <v>0</v>
      </c>
      <c r="J301" s="33" t="s">
        <v>45</v>
      </c>
      <c r="O301" s="37">
        <f>I301*0.21</f>
        <v>0</v>
      </c>
      <c r="P301">
        <v>3</v>
      </c>
    </row>
    <row r="302" spans="1:16" x14ac:dyDescent="0.25">
      <c r="A302" s="30" t="s">
        <v>46</v>
      </c>
      <c r="B302" s="38"/>
      <c r="E302" s="41" t="s">
        <v>42</v>
      </c>
      <c r="J302" s="39"/>
    </row>
    <row r="303" spans="1:16" x14ac:dyDescent="0.25">
      <c r="A303" s="30" t="s">
        <v>48</v>
      </c>
      <c r="B303" s="38"/>
      <c r="E303" s="40" t="s">
        <v>568</v>
      </c>
      <c r="J303" s="39"/>
    </row>
    <row r="304" spans="1:16" x14ac:dyDescent="0.25">
      <c r="A304" s="30" t="s">
        <v>48</v>
      </c>
      <c r="B304" s="38"/>
      <c r="E304" s="40" t="s">
        <v>329</v>
      </c>
      <c r="J304" s="39"/>
    </row>
    <row r="305" spans="1:16" x14ac:dyDescent="0.25">
      <c r="A305" s="30" t="s">
        <v>48</v>
      </c>
      <c r="B305" s="38"/>
      <c r="E305" s="40" t="s">
        <v>569</v>
      </c>
      <c r="J305" s="39"/>
    </row>
    <row r="306" spans="1:16" x14ac:dyDescent="0.25">
      <c r="A306" s="30" t="s">
        <v>48</v>
      </c>
      <c r="B306" s="38"/>
      <c r="E306" s="40" t="s">
        <v>570</v>
      </c>
      <c r="J306" s="39"/>
    </row>
    <row r="307" spans="1:16" ht="330" x14ac:dyDescent="0.25">
      <c r="A307" s="30" t="s">
        <v>50</v>
      </c>
      <c r="B307" s="38"/>
      <c r="E307" s="32" t="s">
        <v>331</v>
      </c>
      <c r="J307" s="39"/>
    </row>
    <row r="308" spans="1:16" x14ac:dyDescent="0.25">
      <c r="A308" s="30" t="s">
        <v>40</v>
      </c>
      <c r="B308" s="30">
        <v>61</v>
      </c>
      <c r="C308" s="31" t="s">
        <v>571</v>
      </c>
      <c r="D308" s="30" t="s">
        <v>42</v>
      </c>
      <c r="E308" s="32" t="s">
        <v>572</v>
      </c>
      <c r="F308" s="33" t="s">
        <v>106</v>
      </c>
      <c r="G308" s="34">
        <v>14</v>
      </c>
      <c r="H308" s="35">
        <v>0</v>
      </c>
      <c r="I308" s="36">
        <f>ROUND(G308*H308,P4)</f>
        <v>0</v>
      </c>
      <c r="J308" s="33" t="s">
        <v>45</v>
      </c>
      <c r="O308" s="37">
        <f>I308*0.21</f>
        <v>0</v>
      </c>
      <c r="P308">
        <v>3</v>
      </c>
    </row>
    <row r="309" spans="1:16" x14ac:dyDescent="0.25">
      <c r="A309" s="30" t="s">
        <v>46</v>
      </c>
      <c r="B309" s="38"/>
      <c r="E309" s="32" t="s">
        <v>573</v>
      </c>
      <c r="J309" s="39"/>
    </row>
    <row r="310" spans="1:16" x14ac:dyDescent="0.25">
      <c r="A310" s="30" t="s">
        <v>48</v>
      </c>
      <c r="B310" s="38"/>
      <c r="E310" s="40" t="s">
        <v>574</v>
      </c>
      <c r="J310" s="39"/>
    </row>
    <row r="311" spans="1:16" ht="315" x14ac:dyDescent="0.25">
      <c r="A311" s="30" t="s">
        <v>50</v>
      </c>
      <c r="B311" s="38"/>
      <c r="E311" s="32" t="s">
        <v>575</v>
      </c>
      <c r="J311" s="39"/>
    </row>
    <row r="312" spans="1:16" x14ac:dyDescent="0.25">
      <c r="A312" s="24" t="s">
        <v>37</v>
      </c>
      <c r="B312" s="25"/>
      <c r="C312" s="26" t="s">
        <v>332</v>
      </c>
      <c r="D312" s="27"/>
      <c r="E312" s="24" t="s">
        <v>333</v>
      </c>
      <c r="F312" s="27"/>
      <c r="G312" s="27"/>
      <c r="H312" s="27"/>
      <c r="I312" s="28">
        <f>SUMIFS(I313:I398,A313:A398,"P")</f>
        <v>0</v>
      </c>
      <c r="J312" s="29"/>
    </row>
    <row r="313" spans="1:16" ht="30" x14ac:dyDescent="0.25">
      <c r="A313" s="30" t="s">
        <v>40</v>
      </c>
      <c r="B313" s="30">
        <v>62</v>
      </c>
      <c r="C313" s="31" t="s">
        <v>334</v>
      </c>
      <c r="D313" s="30" t="s">
        <v>42</v>
      </c>
      <c r="E313" s="32" t="s">
        <v>335</v>
      </c>
      <c r="F313" s="33" t="s">
        <v>106</v>
      </c>
      <c r="G313" s="34">
        <v>68</v>
      </c>
      <c r="H313" s="35">
        <v>0</v>
      </c>
      <c r="I313" s="36">
        <f>ROUND(G313*H313,P4)</f>
        <v>0</v>
      </c>
      <c r="J313" s="33" t="s">
        <v>45</v>
      </c>
      <c r="O313" s="37">
        <f>I313*0.21</f>
        <v>0</v>
      </c>
      <c r="P313">
        <v>3</v>
      </c>
    </row>
    <row r="314" spans="1:16" x14ac:dyDescent="0.25">
      <c r="A314" s="30" t="s">
        <v>46</v>
      </c>
      <c r="B314" s="38"/>
      <c r="E314" s="41" t="s">
        <v>42</v>
      </c>
      <c r="J314" s="39"/>
    </row>
    <row r="315" spans="1:16" x14ac:dyDescent="0.25">
      <c r="A315" s="30" t="s">
        <v>48</v>
      </c>
      <c r="B315" s="38"/>
      <c r="E315" s="40" t="s">
        <v>576</v>
      </c>
      <c r="J315" s="39"/>
    </row>
    <row r="316" spans="1:16" ht="225" x14ac:dyDescent="0.25">
      <c r="A316" s="30" t="s">
        <v>50</v>
      </c>
      <c r="B316" s="38"/>
      <c r="E316" s="32" t="s">
        <v>337</v>
      </c>
      <c r="J316" s="39"/>
    </row>
    <row r="317" spans="1:16" x14ac:dyDescent="0.25">
      <c r="A317" s="30" t="s">
        <v>40</v>
      </c>
      <c r="B317" s="30">
        <v>63</v>
      </c>
      <c r="C317" s="31" t="s">
        <v>338</v>
      </c>
      <c r="D317" s="30" t="s">
        <v>42</v>
      </c>
      <c r="E317" s="32" t="s">
        <v>339</v>
      </c>
      <c r="F317" s="33" t="s">
        <v>106</v>
      </c>
      <c r="G317" s="34">
        <v>28</v>
      </c>
      <c r="H317" s="35">
        <v>0</v>
      </c>
      <c r="I317" s="36">
        <f>ROUND(G317*H317,P4)</f>
        <v>0</v>
      </c>
      <c r="J317" s="33" t="s">
        <v>45</v>
      </c>
      <c r="O317" s="37">
        <f>I317*0.21</f>
        <v>0</v>
      </c>
      <c r="P317">
        <v>3</v>
      </c>
    </row>
    <row r="318" spans="1:16" x14ac:dyDescent="0.25">
      <c r="A318" s="30" t="s">
        <v>46</v>
      </c>
      <c r="B318" s="38"/>
      <c r="E318" s="41" t="s">
        <v>42</v>
      </c>
      <c r="J318" s="39"/>
    </row>
    <row r="319" spans="1:16" x14ac:dyDescent="0.25">
      <c r="A319" s="30" t="s">
        <v>48</v>
      </c>
      <c r="B319" s="38"/>
      <c r="E319" s="40" t="s">
        <v>577</v>
      </c>
      <c r="J319" s="39"/>
    </row>
    <row r="320" spans="1:16" ht="210" x14ac:dyDescent="0.25">
      <c r="A320" s="30" t="s">
        <v>50</v>
      </c>
      <c r="B320" s="38"/>
      <c r="E320" s="32" t="s">
        <v>341</v>
      </c>
      <c r="J320" s="39"/>
    </row>
    <row r="321" spans="1:16" x14ac:dyDescent="0.25">
      <c r="A321" s="30" t="s">
        <v>40</v>
      </c>
      <c r="B321" s="30">
        <v>64</v>
      </c>
      <c r="C321" s="31" t="s">
        <v>342</v>
      </c>
      <c r="D321" s="30" t="s">
        <v>42</v>
      </c>
      <c r="E321" s="32" t="s">
        <v>343</v>
      </c>
      <c r="F321" s="33" t="s">
        <v>53</v>
      </c>
      <c r="G321" s="34">
        <v>2</v>
      </c>
      <c r="H321" s="35">
        <v>0</v>
      </c>
      <c r="I321" s="36">
        <f>ROUND(G321*H321,P4)</f>
        <v>0</v>
      </c>
      <c r="J321" s="33" t="s">
        <v>45</v>
      </c>
      <c r="O321" s="37">
        <f>I321*0.21</f>
        <v>0</v>
      </c>
      <c r="P321">
        <v>3</v>
      </c>
    </row>
    <row r="322" spans="1:16" x14ac:dyDescent="0.25">
      <c r="A322" s="30" t="s">
        <v>46</v>
      </c>
      <c r="B322" s="38"/>
      <c r="E322" s="41" t="s">
        <v>42</v>
      </c>
      <c r="J322" s="39"/>
    </row>
    <row r="323" spans="1:16" x14ac:dyDescent="0.25">
      <c r="A323" s="30" t="s">
        <v>48</v>
      </c>
      <c r="B323" s="38"/>
      <c r="E323" s="40" t="s">
        <v>54</v>
      </c>
      <c r="J323" s="39"/>
    </row>
    <row r="324" spans="1:16" ht="90" x14ac:dyDescent="0.25">
      <c r="A324" s="30" t="s">
        <v>50</v>
      </c>
      <c r="B324" s="38"/>
      <c r="E324" s="32" t="s">
        <v>344</v>
      </c>
      <c r="J324" s="39"/>
    </row>
    <row r="325" spans="1:16" ht="30" x14ac:dyDescent="0.25">
      <c r="A325" s="30" t="s">
        <v>40</v>
      </c>
      <c r="B325" s="30">
        <v>65</v>
      </c>
      <c r="C325" s="31" t="s">
        <v>345</v>
      </c>
      <c r="D325" s="30" t="s">
        <v>42</v>
      </c>
      <c r="E325" s="32" t="s">
        <v>346</v>
      </c>
      <c r="F325" s="33" t="s">
        <v>94</v>
      </c>
      <c r="G325" s="34">
        <v>13.327999999999999</v>
      </c>
      <c r="H325" s="35">
        <v>0</v>
      </c>
      <c r="I325" s="36">
        <f>ROUND(G325*H325,P4)</f>
        <v>0</v>
      </c>
      <c r="J325" s="33" t="s">
        <v>45</v>
      </c>
      <c r="O325" s="37">
        <f>I325*0.21</f>
        <v>0</v>
      </c>
      <c r="P325">
        <v>3</v>
      </c>
    </row>
    <row r="326" spans="1:16" x14ac:dyDescent="0.25">
      <c r="A326" s="30" t="s">
        <v>46</v>
      </c>
      <c r="B326" s="38"/>
      <c r="E326" s="41" t="s">
        <v>42</v>
      </c>
      <c r="J326" s="39"/>
    </row>
    <row r="327" spans="1:16" x14ac:dyDescent="0.25">
      <c r="A327" s="30" t="s">
        <v>48</v>
      </c>
      <c r="B327" s="38"/>
      <c r="E327" s="40" t="s">
        <v>578</v>
      </c>
      <c r="J327" s="39"/>
    </row>
    <row r="328" spans="1:16" ht="105" x14ac:dyDescent="0.25">
      <c r="A328" s="30" t="s">
        <v>50</v>
      </c>
      <c r="B328" s="38"/>
      <c r="E328" s="32" t="s">
        <v>348</v>
      </c>
      <c r="J328" s="39"/>
    </row>
    <row r="329" spans="1:16" x14ac:dyDescent="0.25">
      <c r="A329" s="30" t="s">
        <v>40</v>
      </c>
      <c r="B329" s="30">
        <v>66</v>
      </c>
      <c r="C329" s="31" t="s">
        <v>579</v>
      </c>
      <c r="D329" s="30" t="s">
        <v>42</v>
      </c>
      <c r="E329" s="32" t="s">
        <v>580</v>
      </c>
      <c r="F329" s="33" t="s">
        <v>106</v>
      </c>
      <c r="G329" s="34">
        <v>50</v>
      </c>
      <c r="H329" s="35">
        <v>0</v>
      </c>
      <c r="I329" s="36">
        <f>ROUND(G329*H329,P4)</f>
        <v>0</v>
      </c>
      <c r="J329" s="33" t="s">
        <v>45</v>
      </c>
      <c r="O329" s="37">
        <f>I329*0.21</f>
        <v>0</v>
      </c>
      <c r="P329">
        <v>3</v>
      </c>
    </row>
    <row r="330" spans="1:16" x14ac:dyDescent="0.25">
      <c r="A330" s="30" t="s">
        <v>46</v>
      </c>
      <c r="B330" s="38"/>
      <c r="E330" s="32" t="s">
        <v>581</v>
      </c>
      <c r="J330" s="39"/>
    </row>
    <row r="331" spans="1:16" x14ac:dyDescent="0.25">
      <c r="A331" s="30" t="s">
        <v>48</v>
      </c>
      <c r="B331" s="38"/>
      <c r="E331" s="40" t="s">
        <v>582</v>
      </c>
      <c r="J331" s="39"/>
    </row>
    <row r="332" spans="1:16" ht="105" x14ac:dyDescent="0.25">
      <c r="A332" s="30" t="s">
        <v>50</v>
      </c>
      <c r="B332" s="38"/>
      <c r="E332" s="32" t="s">
        <v>583</v>
      </c>
      <c r="J332" s="39"/>
    </row>
    <row r="333" spans="1:16" x14ac:dyDescent="0.25">
      <c r="A333" s="30" t="s">
        <v>40</v>
      </c>
      <c r="B333" s="30">
        <v>67</v>
      </c>
      <c r="C333" s="31" t="s">
        <v>584</v>
      </c>
      <c r="D333" s="30" t="s">
        <v>42</v>
      </c>
      <c r="E333" s="32" t="s">
        <v>585</v>
      </c>
      <c r="F333" s="33" t="s">
        <v>106</v>
      </c>
      <c r="G333" s="34">
        <v>50</v>
      </c>
      <c r="H333" s="35">
        <v>0</v>
      </c>
      <c r="I333" s="36">
        <f>ROUND(G333*H333,P4)</f>
        <v>0</v>
      </c>
      <c r="J333" s="33" t="s">
        <v>45</v>
      </c>
      <c r="O333" s="37">
        <f>I333*0.21</f>
        <v>0</v>
      </c>
      <c r="P333">
        <v>3</v>
      </c>
    </row>
    <row r="334" spans="1:16" x14ac:dyDescent="0.25">
      <c r="A334" s="30" t="s">
        <v>46</v>
      </c>
      <c r="B334" s="38"/>
      <c r="E334" s="41" t="s">
        <v>42</v>
      </c>
      <c r="J334" s="39"/>
    </row>
    <row r="335" spans="1:16" x14ac:dyDescent="0.25">
      <c r="A335" s="30" t="s">
        <v>48</v>
      </c>
      <c r="B335" s="38"/>
      <c r="E335" s="40" t="s">
        <v>582</v>
      </c>
      <c r="J335" s="39"/>
    </row>
    <row r="336" spans="1:16" ht="75" x14ac:dyDescent="0.25">
      <c r="A336" s="30" t="s">
        <v>50</v>
      </c>
      <c r="B336" s="38"/>
      <c r="E336" s="32" t="s">
        <v>586</v>
      </c>
      <c r="J336" s="39"/>
    </row>
    <row r="337" spans="1:16" x14ac:dyDescent="0.25">
      <c r="A337" s="30" t="s">
        <v>40</v>
      </c>
      <c r="B337" s="30">
        <v>68</v>
      </c>
      <c r="C337" s="31" t="s">
        <v>587</v>
      </c>
      <c r="D337" s="30" t="s">
        <v>42</v>
      </c>
      <c r="E337" s="32" t="s">
        <v>588</v>
      </c>
      <c r="F337" s="33" t="s">
        <v>589</v>
      </c>
      <c r="G337" s="34">
        <v>4500</v>
      </c>
      <c r="H337" s="35">
        <v>0</v>
      </c>
      <c r="I337" s="36">
        <f>ROUND(G337*H337,P4)</f>
        <v>0</v>
      </c>
      <c r="J337" s="33" t="s">
        <v>45</v>
      </c>
      <c r="O337" s="37">
        <f>I337*0.21</f>
        <v>0</v>
      </c>
      <c r="P337">
        <v>3</v>
      </c>
    </row>
    <row r="338" spans="1:16" x14ac:dyDescent="0.25">
      <c r="A338" s="30" t="s">
        <v>46</v>
      </c>
      <c r="B338" s="38"/>
      <c r="E338" s="41" t="s">
        <v>42</v>
      </c>
      <c r="J338" s="39"/>
    </row>
    <row r="339" spans="1:16" x14ac:dyDescent="0.25">
      <c r="A339" s="30" t="s">
        <v>48</v>
      </c>
      <c r="B339" s="38"/>
      <c r="E339" s="40" t="s">
        <v>590</v>
      </c>
      <c r="J339" s="39"/>
    </row>
    <row r="340" spans="1:16" ht="90" x14ac:dyDescent="0.25">
      <c r="A340" s="30" t="s">
        <v>50</v>
      </c>
      <c r="B340" s="38"/>
      <c r="E340" s="32" t="s">
        <v>591</v>
      </c>
      <c r="J340" s="39"/>
    </row>
    <row r="341" spans="1:16" ht="30" x14ac:dyDescent="0.25">
      <c r="A341" s="30" t="s">
        <v>40</v>
      </c>
      <c r="B341" s="30">
        <v>69</v>
      </c>
      <c r="C341" s="31" t="s">
        <v>349</v>
      </c>
      <c r="D341" s="30" t="s">
        <v>42</v>
      </c>
      <c r="E341" s="32" t="s">
        <v>350</v>
      </c>
      <c r="F341" s="33" t="s">
        <v>106</v>
      </c>
      <c r="G341" s="34">
        <v>44.77</v>
      </c>
      <c r="H341" s="35">
        <v>0</v>
      </c>
      <c r="I341" s="36">
        <f>ROUND(G341*H341,P4)</f>
        <v>0</v>
      </c>
      <c r="J341" s="33" t="s">
        <v>45</v>
      </c>
      <c r="O341" s="37">
        <f>I341*0.21</f>
        <v>0</v>
      </c>
      <c r="P341">
        <v>3</v>
      </c>
    </row>
    <row r="342" spans="1:16" x14ac:dyDescent="0.25">
      <c r="A342" s="30" t="s">
        <v>46</v>
      </c>
      <c r="B342" s="38"/>
      <c r="E342" s="41" t="s">
        <v>42</v>
      </c>
      <c r="J342" s="39"/>
    </row>
    <row r="343" spans="1:16" x14ac:dyDescent="0.25">
      <c r="A343" s="30" t="s">
        <v>48</v>
      </c>
      <c r="B343" s="38"/>
      <c r="E343" s="40" t="s">
        <v>592</v>
      </c>
      <c r="J343" s="39"/>
    </row>
    <row r="344" spans="1:16" ht="90" x14ac:dyDescent="0.25">
      <c r="A344" s="30" t="s">
        <v>50</v>
      </c>
      <c r="B344" s="38"/>
      <c r="E344" s="32" t="s">
        <v>352</v>
      </c>
      <c r="J344" s="39"/>
    </row>
    <row r="345" spans="1:16" ht="30" x14ac:dyDescent="0.25">
      <c r="A345" s="30" t="s">
        <v>40</v>
      </c>
      <c r="B345" s="30">
        <v>70</v>
      </c>
      <c r="C345" s="31" t="s">
        <v>353</v>
      </c>
      <c r="D345" s="30" t="s">
        <v>42</v>
      </c>
      <c r="E345" s="32" t="s">
        <v>354</v>
      </c>
      <c r="F345" s="33" t="s">
        <v>106</v>
      </c>
      <c r="G345" s="34">
        <v>17.5</v>
      </c>
      <c r="H345" s="35">
        <v>0</v>
      </c>
      <c r="I345" s="36">
        <f>ROUND(G345*H345,P4)</f>
        <v>0</v>
      </c>
      <c r="J345" s="33" t="s">
        <v>45</v>
      </c>
      <c r="O345" s="37">
        <f>I345*0.21</f>
        <v>0</v>
      </c>
      <c r="P345">
        <v>3</v>
      </c>
    </row>
    <row r="346" spans="1:16" x14ac:dyDescent="0.25">
      <c r="A346" s="30" t="s">
        <v>46</v>
      </c>
      <c r="B346" s="38"/>
      <c r="E346" s="41" t="s">
        <v>42</v>
      </c>
      <c r="J346" s="39"/>
    </row>
    <row r="347" spans="1:16" x14ac:dyDescent="0.25">
      <c r="A347" s="30" t="s">
        <v>48</v>
      </c>
      <c r="B347" s="38"/>
      <c r="E347" s="40" t="s">
        <v>593</v>
      </c>
      <c r="J347" s="39"/>
    </row>
    <row r="348" spans="1:16" ht="60" x14ac:dyDescent="0.25">
      <c r="A348" s="30" t="s">
        <v>50</v>
      </c>
      <c r="B348" s="38"/>
      <c r="E348" s="32" t="s">
        <v>356</v>
      </c>
      <c r="J348" s="39"/>
    </row>
    <row r="349" spans="1:16" x14ac:dyDescent="0.25">
      <c r="A349" s="30" t="s">
        <v>40</v>
      </c>
      <c r="B349" s="30">
        <v>71</v>
      </c>
      <c r="C349" s="31" t="s">
        <v>594</v>
      </c>
      <c r="D349" s="30" t="s">
        <v>42</v>
      </c>
      <c r="E349" s="32" t="s">
        <v>595</v>
      </c>
      <c r="F349" s="33" t="s">
        <v>94</v>
      </c>
      <c r="G349" s="34">
        <v>9.282</v>
      </c>
      <c r="H349" s="35">
        <v>0</v>
      </c>
      <c r="I349" s="36">
        <f>ROUND(G349*H349,P4)</f>
        <v>0</v>
      </c>
      <c r="J349" s="33" t="s">
        <v>45</v>
      </c>
      <c r="O349" s="37">
        <f>I349*0.21</f>
        <v>0</v>
      </c>
      <c r="P349">
        <v>3</v>
      </c>
    </row>
    <row r="350" spans="1:16" ht="30" x14ac:dyDescent="0.25">
      <c r="A350" s="30" t="s">
        <v>46</v>
      </c>
      <c r="B350" s="38"/>
      <c r="E350" s="32" t="s">
        <v>596</v>
      </c>
      <c r="J350" s="39"/>
    </row>
    <row r="351" spans="1:16" x14ac:dyDescent="0.25">
      <c r="A351" s="30" t="s">
        <v>48</v>
      </c>
      <c r="B351" s="38"/>
      <c r="E351" s="40" t="s">
        <v>597</v>
      </c>
      <c r="J351" s="39"/>
    </row>
    <row r="352" spans="1:16" ht="60" x14ac:dyDescent="0.25">
      <c r="A352" s="30" t="s">
        <v>50</v>
      </c>
      <c r="B352" s="38"/>
      <c r="E352" s="32" t="s">
        <v>361</v>
      </c>
      <c r="J352" s="39"/>
    </row>
    <row r="353" spans="1:16" x14ac:dyDescent="0.25">
      <c r="A353" s="30" t="s">
        <v>40</v>
      </c>
      <c r="B353" s="30">
        <v>72</v>
      </c>
      <c r="C353" s="31" t="s">
        <v>362</v>
      </c>
      <c r="D353" s="30" t="s">
        <v>42</v>
      </c>
      <c r="E353" s="32" t="s">
        <v>363</v>
      </c>
      <c r="F353" s="33" t="s">
        <v>106</v>
      </c>
      <c r="G353" s="34">
        <v>26.54</v>
      </c>
      <c r="H353" s="35">
        <v>0</v>
      </c>
      <c r="I353" s="36">
        <f>ROUND(G353*H353,P4)</f>
        <v>0</v>
      </c>
      <c r="J353" s="33" t="s">
        <v>45</v>
      </c>
      <c r="O353" s="37">
        <f>I353*0.21</f>
        <v>0</v>
      </c>
      <c r="P353">
        <v>3</v>
      </c>
    </row>
    <row r="354" spans="1:16" x14ac:dyDescent="0.25">
      <c r="A354" s="30" t="s">
        <v>46</v>
      </c>
      <c r="B354" s="38"/>
      <c r="E354" s="41" t="s">
        <v>42</v>
      </c>
      <c r="J354" s="39"/>
    </row>
    <row r="355" spans="1:16" x14ac:dyDescent="0.25">
      <c r="A355" s="30" t="s">
        <v>48</v>
      </c>
      <c r="B355" s="38"/>
      <c r="E355" s="40" t="s">
        <v>598</v>
      </c>
      <c r="J355" s="39"/>
    </row>
    <row r="356" spans="1:16" ht="90" x14ac:dyDescent="0.25">
      <c r="A356" s="30" t="s">
        <v>50</v>
      </c>
      <c r="B356" s="38"/>
      <c r="E356" s="32" t="s">
        <v>365</v>
      </c>
      <c r="J356" s="39"/>
    </row>
    <row r="357" spans="1:16" x14ac:dyDescent="0.25">
      <c r="A357" s="30" t="s">
        <v>40</v>
      </c>
      <c r="B357" s="30">
        <v>73</v>
      </c>
      <c r="C357" s="31" t="s">
        <v>368</v>
      </c>
      <c r="D357" s="30" t="s">
        <v>42</v>
      </c>
      <c r="E357" s="32" t="s">
        <v>369</v>
      </c>
      <c r="F357" s="33" t="s">
        <v>106</v>
      </c>
      <c r="G357" s="34">
        <v>39.26</v>
      </c>
      <c r="H357" s="35">
        <v>0</v>
      </c>
      <c r="I357" s="36">
        <f>ROUND(G357*H357,P4)</f>
        <v>0</v>
      </c>
      <c r="J357" s="33" t="s">
        <v>45</v>
      </c>
      <c r="O357" s="37">
        <f>I357*0.21</f>
        <v>0</v>
      </c>
      <c r="P357">
        <v>3</v>
      </c>
    </row>
    <row r="358" spans="1:16" x14ac:dyDescent="0.25">
      <c r="A358" s="30" t="s">
        <v>46</v>
      </c>
      <c r="B358" s="38"/>
      <c r="E358" s="41" t="s">
        <v>42</v>
      </c>
      <c r="J358" s="39"/>
    </row>
    <row r="359" spans="1:16" x14ac:dyDescent="0.25">
      <c r="A359" s="30" t="s">
        <v>48</v>
      </c>
      <c r="B359" s="38"/>
      <c r="E359" s="40" t="s">
        <v>429</v>
      </c>
      <c r="J359" s="39"/>
    </row>
    <row r="360" spans="1:16" x14ac:dyDescent="0.25">
      <c r="A360" s="30" t="s">
        <v>48</v>
      </c>
      <c r="B360" s="38"/>
      <c r="E360" s="40" t="s">
        <v>430</v>
      </c>
      <c r="J360" s="39"/>
    </row>
    <row r="361" spans="1:16" x14ac:dyDescent="0.25">
      <c r="A361" s="30" t="s">
        <v>48</v>
      </c>
      <c r="B361" s="38"/>
      <c r="E361" s="40" t="s">
        <v>431</v>
      </c>
      <c r="J361" s="39"/>
    </row>
    <row r="362" spans="1:16" ht="90" x14ac:dyDescent="0.25">
      <c r="A362" s="30" t="s">
        <v>50</v>
      </c>
      <c r="B362" s="38"/>
      <c r="E362" s="32" t="s">
        <v>365</v>
      </c>
      <c r="J362" s="39"/>
    </row>
    <row r="363" spans="1:16" x14ac:dyDescent="0.25">
      <c r="A363" s="30" t="s">
        <v>40</v>
      </c>
      <c r="B363" s="30">
        <v>74</v>
      </c>
      <c r="C363" s="31" t="s">
        <v>370</v>
      </c>
      <c r="D363" s="30" t="s">
        <v>42</v>
      </c>
      <c r="E363" s="32" t="s">
        <v>371</v>
      </c>
      <c r="F363" s="33" t="s">
        <v>106</v>
      </c>
      <c r="G363" s="34">
        <v>61.54</v>
      </c>
      <c r="H363" s="35">
        <v>0</v>
      </c>
      <c r="I363" s="36">
        <f>ROUND(G363*H363,P4)</f>
        <v>0</v>
      </c>
      <c r="J363" s="33" t="s">
        <v>45</v>
      </c>
      <c r="O363" s="37">
        <f>I363*0.21</f>
        <v>0</v>
      </c>
      <c r="P363">
        <v>3</v>
      </c>
    </row>
    <row r="364" spans="1:16" x14ac:dyDescent="0.25">
      <c r="A364" s="30" t="s">
        <v>46</v>
      </c>
      <c r="B364" s="38"/>
      <c r="E364" s="41" t="s">
        <v>42</v>
      </c>
      <c r="J364" s="39"/>
    </row>
    <row r="365" spans="1:16" x14ac:dyDescent="0.25">
      <c r="A365" s="30" t="s">
        <v>48</v>
      </c>
      <c r="B365" s="38"/>
      <c r="E365" s="40" t="s">
        <v>434</v>
      </c>
      <c r="J365" s="39"/>
    </row>
    <row r="366" spans="1:16" ht="90" x14ac:dyDescent="0.25">
      <c r="A366" s="30" t="s">
        <v>50</v>
      </c>
      <c r="B366" s="38"/>
      <c r="E366" s="32" t="s">
        <v>365</v>
      </c>
      <c r="J366" s="39"/>
    </row>
    <row r="367" spans="1:16" ht="30" x14ac:dyDescent="0.25">
      <c r="A367" s="30" t="s">
        <v>40</v>
      </c>
      <c r="B367" s="30">
        <v>75</v>
      </c>
      <c r="C367" s="31" t="s">
        <v>373</v>
      </c>
      <c r="D367" s="30" t="s">
        <v>42</v>
      </c>
      <c r="E367" s="32" t="s">
        <v>374</v>
      </c>
      <c r="F367" s="33" t="s">
        <v>106</v>
      </c>
      <c r="G367" s="34">
        <v>16.8</v>
      </c>
      <c r="H367" s="35">
        <v>0</v>
      </c>
      <c r="I367" s="36">
        <f>ROUND(G367*H367,P4)</f>
        <v>0</v>
      </c>
      <c r="J367" s="33" t="s">
        <v>45</v>
      </c>
      <c r="O367" s="37">
        <f>I367*0.21</f>
        <v>0</v>
      </c>
      <c r="P367">
        <v>3</v>
      </c>
    </row>
    <row r="368" spans="1:16" x14ac:dyDescent="0.25">
      <c r="A368" s="30" t="s">
        <v>46</v>
      </c>
      <c r="B368" s="38"/>
      <c r="E368" s="32" t="s">
        <v>375</v>
      </c>
      <c r="J368" s="39"/>
    </row>
    <row r="369" spans="1:16" x14ac:dyDescent="0.25">
      <c r="A369" s="30" t="s">
        <v>48</v>
      </c>
      <c r="B369" s="38"/>
      <c r="E369" s="40" t="s">
        <v>599</v>
      </c>
      <c r="J369" s="39"/>
    </row>
    <row r="370" spans="1:16" ht="90" x14ac:dyDescent="0.25">
      <c r="A370" s="30" t="s">
        <v>50</v>
      </c>
      <c r="B370" s="38"/>
      <c r="E370" s="32" t="s">
        <v>365</v>
      </c>
      <c r="J370" s="39"/>
    </row>
    <row r="371" spans="1:16" x14ac:dyDescent="0.25">
      <c r="A371" s="30" t="s">
        <v>40</v>
      </c>
      <c r="B371" s="30">
        <v>76</v>
      </c>
      <c r="C371" s="31" t="s">
        <v>600</v>
      </c>
      <c r="D371" s="30" t="s">
        <v>42</v>
      </c>
      <c r="E371" s="32" t="s">
        <v>601</v>
      </c>
      <c r="F371" s="33" t="s">
        <v>602</v>
      </c>
      <c r="G371" s="34">
        <v>2</v>
      </c>
      <c r="H371" s="35">
        <v>0</v>
      </c>
      <c r="I371" s="36">
        <f>ROUND(G371*H371,P4)</f>
        <v>0</v>
      </c>
      <c r="J371" s="33" t="s">
        <v>45</v>
      </c>
      <c r="O371" s="37">
        <f>I371*0.21</f>
        <v>0</v>
      </c>
      <c r="P371">
        <v>3</v>
      </c>
    </row>
    <row r="372" spans="1:16" x14ac:dyDescent="0.25">
      <c r="A372" s="30" t="s">
        <v>46</v>
      </c>
      <c r="B372" s="38"/>
      <c r="E372" s="32" t="s">
        <v>603</v>
      </c>
      <c r="J372" s="39"/>
    </row>
    <row r="373" spans="1:16" x14ac:dyDescent="0.25">
      <c r="A373" s="30" t="s">
        <v>48</v>
      </c>
      <c r="B373" s="38"/>
      <c r="E373" s="40" t="s">
        <v>54</v>
      </c>
      <c r="J373" s="39"/>
    </row>
    <row r="374" spans="1:16" ht="135" x14ac:dyDescent="0.25">
      <c r="A374" s="30" t="s">
        <v>50</v>
      </c>
      <c r="B374" s="38"/>
      <c r="E374" s="32" t="s">
        <v>604</v>
      </c>
      <c r="J374" s="39"/>
    </row>
    <row r="375" spans="1:16" x14ac:dyDescent="0.25">
      <c r="A375" s="30" t="s">
        <v>40</v>
      </c>
      <c r="B375" s="30">
        <v>77</v>
      </c>
      <c r="C375" s="31" t="s">
        <v>387</v>
      </c>
      <c r="D375" s="30" t="s">
        <v>42</v>
      </c>
      <c r="E375" s="32" t="s">
        <v>388</v>
      </c>
      <c r="F375" s="33" t="s">
        <v>44</v>
      </c>
      <c r="G375" s="34">
        <v>1</v>
      </c>
      <c r="H375" s="35">
        <v>0</v>
      </c>
      <c r="I375" s="36">
        <f>ROUND(G375*H375,P4)</f>
        <v>0</v>
      </c>
      <c r="J375" s="30"/>
      <c r="O375" s="37">
        <f>I375*0.21</f>
        <v>0</v>
      </c>
      <c r="P375">
        <v>3</v>
      </c>
    </row>
    <row r="376" spans="1:16" ht="105" x14ac:dyDescent="0.25">
      <c r="A376" s="30" t="s">
        <v>46</v>
      </c>
      <c r="B376" s="38"/>
      <c r="E376" s="32" t="s">
        <v>605</v>
      </c>
      <c r="J376" s="39"/>
    </row>
    <row r="377" spans="1:16" x14ac:dyDescent="0.25">
      <c r="A377" s="30" t="s">
        <v>48</v>
      </c>
      <c r="B377" s="38"/>
      <c r="E377" s="40" t="s">
        <v>74</v>
      </c>
      <c r="J377" s="39"/>
    </row>
    <row r="378" spans="1:16" x14ac:dyDescent="0.25">
      <c r="A378" s="30" t="s">
        <v>50</v>
      </c>
      <c r="B378" s="38"/>
      <c r="E378" s="41"/>
      <c r="J378" s="39"/>
    </row>
    <row r="379" spans="1:16" x14ac:dyDescent="0.25">
      <c r="A379" s="30" t="s">
        <v>40</v>
      </c>
      <c r="B379" s="30">
        <v>78</v>
      </c>
      <c r="C379" s="31" t="s">
        <v>390</v>
      </c>
      <c r="D379" s="30" t="s">
        <v>42</v>
      </c>
      <c r="E379" s="32" t="s">
        <v>391</v>
      </c>
      <c r="F379" s="33" t="s">
        <v>94</v>
      </c>
      <c r="G379" s="34">
        <v>169.8</v>
      </c>
      <c r="H379" s="35">
        <v>0</v>
      </c>
      <c r="I379" s="36">
        <f>ROUND(G379*H379,P4)</f>
        <v>0</v>
      </c>
      <c r="J379" s="33" t="s">
        <v>45</v>
      </c>
      <c r="O379" s="37">
        <f>I379*0.21</f>
        <v>0</v>
      </c>
      <c r="P379">
        <v>3</v>
      </c>
    </row>
    <row r="380" spans="1:16" ht="45" x14ac:dyDescent="0.25">
      <c r="A380" s="30" t="s">
        <v>46</v>
      </c>
      <c r="B380" s="38"/>
      <c r="E380" s="32" t="s">
        <v>606</v>
      </c>
      <c r="J380" s="39"/>
    </row>
    <row r="381" spans="1:16" x14ac:dyDescent="0.25">
      <c r="A381" s="30" t="s">
        <v>48</v>
      </c>
      <c r="B381" s="38"/>
      <c r="E381" s="40" t="s">
        <v>607</v>
      </c>
      <c r="J381" s="39"/>
    </row>
    <row r="382" spans="1:16" x14ac:dyDescent="0.25">
      <c r="A382" s="30" t="s">
        <v>48</v>
      </c>
      <c r="B382" s="38"/>
      <c r="E382" s="40" t="s">
        <v>608</v>
      </c>
      <c r="J382" s="39"/>
    </row>
    <row r="383" spans="1:16" x14ac:dyDescent="0.25">
      <c r="A383" s="30" t="s">
        <v>48</v>
      </c>
      <c r="B383" s="38"/>
      <c r="E383" s="40" t="s">
        <v>609</v>
      </c>
      <c r="J383" s="39"/>
    </row>
    <row r="384" spans="1:16" x14ac:dyDescent="0.25">
      <c r="A384" s="30" t="s">
        <v>48</v>
      </c>
      <c r="B384" s="38"/>
      <c r="E384" s="40" t="s">
        <v>610</v>
      </c>
      <c r="J384" s="39"/>
    </row>
    <row r="385" spans="1:16" x14ac:dyDescent="0.25">
      <c r="A385" s="30" t="s">
        <v>48</v>
      </c>
      <c r="B385" s="38"/>
      <c r="E385" s="40" t="s">
        <v>611</v>
      </c>
      <c r="J385" s="39"/>
    </row>
    <row r="386" spans="1:16" ht="45" x14ac:dyDescent="0.25">
      <c r="A386" s="30" t="s">
        <v>50</v>
      </c>
      <c r="B386" s="38"/>
      <c r="E386" s="32" t="s">
        <v>398</v>
      </c>
      <c r="J386" s="39"/>
    </row>
    <row r="387" spans="1:16" x14ac:dyDescent="0.25">
      <c r="A387" s="30" t="s">
        <v>40</v>
      </c>
      <c r="B387" s="30">
        <v>79</v>
      </c>
      <c r="C387" s="31" t="s">
        <v>403</v>
      </c>
      <c r="D387" s="30" t="s">
        <v>42</v>
      </c>
      <c r="E387" s="32" t="s">
        <v>404</v>
      </c>
      <c r="F387" s="33" t="s">
        <v>405</v>
      </c>
      <c r="G387" s="34">
        <v>102.6</v>
      </c>
      <c r="H387" s="35">
        <v>0</v>
      </c>
      <c r="I387" s="36">
        <f>ROUND(G387*H387,P4)</f>
        <v>0</v>
      </c>
      <c r="J387" s="33" t="s">
        <v>45</v>
      </c>
      <c r="O387" s="37">
        <f>I387*0.21</f>
        <v>0</v>
      </c>
      <c r="P387">
        <v>3</v>
      </c>
    </row>
    <row r="388" spans="1:16" ht="105" x14ac:dyDescent="0.25">
      <c r="A388" s="30" t="s">
        <v>46</v>
      </c>
      <c r="B388" s="38"/>
      <c r="E388" s="32" t="s">
        <v>612</v>
      </c>
      <c r="J388" s="39"/>
    </row>
    <row r="389" spans="1:16" x14ac:dyDescent="0.25">
      <c r="A389" s="30" t="s">
        <v>48</v>
      </c>
      <c r="B389" s="38"/>
      <c r="E389" s="40" t="s">
        <v>613</v>
      </c>
      <c r="J389" s="39"/>
    </row>
    <row r="390" spans="1:16" ht="45" x14ac:dyDescent="0.25">
      <c r="A390" s="30" t="s">
        <v>50</v>
      </c>
      <c r="B390" s="38"/>
      <c r="E390" s="32" t="s">
        <v>408</v>
      </c>
      <c r="J390" s="39"/>
    </row>
    <row r="391" spans="1:16" x14ac:dyDescent="0.25">
      <c r="A391" s="30" t="s">
        <v>40</v>
      </c>
      <c r="B391" s="30">
        <v>80</v>
      </c>
      <c r="C391" s="31" t="s">
        <v>614</v>
      </c>
      <c r="D391" s="30" t="s">
        <v>42</v>
      </c>
      <c r="E391" s="32" t="s">
        <v>615</v>
      </c>
      <c r="F391" s="33" t="s">
        <v>106</v>
      </c>
      <c r="G391" s="34">
        <v>15</v>
      </c>
      <c r="H391" s="35">
        <v>0</v>
      </c>
      <c r="I391" s="36">
        <f>ROUND(G391*H391,P4)</f>
        <v>0</v>
      </c>
      <c r="J391" s="33" t="s">
        <v>45</v>
      </c>
      <c r="O391" s="37">
        <f>I391*0.21</f>
        <v>0</v>
      </c>
      <c r="P391">
        <v>3</v>
      </c>
    </row>
    <row r="392" spans="1:16" x14ac:dyDescent="0.25">
      <c r="A392" s="30" t="s">
        <v>46</v>
      </c>
      <c r="B392" s="38"/>
      <c r="E392" s="32" t="s">
        <v>616</v>
      </c>
      <c r="J392" s="39"/>
    </row>
    <row r="393" spans="1:16" x14ac:dyDescent="0.25">
      <c r="A393" s="30" t="s">
        <v>48</v>
      </c>
      <c r="B393" s="38"/>
      <c r="E393" s="40" t="s">
        <v>617</v>
      </c>
      <c r="J393" s="39"/>
    </row>
    <row r="394" spans="1:16" ht="120" x14ac:dyDescent="0.25">
      <c r="A394" s="30" t="s">
        <v>50</v>
      </c>
      <c r="B394" s="38"/>
      <c r="E394" s="32" t="s">
        <v>618</v>
      </c>
      <c r="J394" s="39"/>
    </row>
    <row r="395" spans="1:16" ht="30" x14ac:dyDescent="0.25">
      <c r="A395" s="30" t="s">
        <v>40</v>
      </c>
      <c r="B395" s="30">
        <v>81</v>
      </c>
      <c r="C395" s="31" t="s">
        <v>619</v>
      </c>
      <c r="D395" s="30" t="s">
        <v>42</v>
      </c>
      <c r="E395" s="32" t="s">
        <v>620</v>
      </c>
      <c r="F395" s="33" t="s">
        <v>78</v>
      </c>
      <c r="G395" s="34">
        <v>15.188000000000001</v>
      </c>
      <c r="H395" s="35">
        <v>0</v>
      </c>
      <c r="I395" s="36">
        <f>ROUND(G395*H395,P4)</f>
        <v>0</v>
      </c>
      <c r="J395" s="33" t="s">
        <v>45</v>
      </c>
      <c r="O395" s="37">
        <f>I395*0.21</f>
        <v>0</v>
      </c>
      <c r="P395">
        <v>3</v>
      </c>
    </row>
    <row r="396" spans="1:16" ht="105" x14ac:dyDescent="0.25">
      <c r="A396" s="30" t="s">
        <v>46</v>
      </c>
      <c r="B396" s="38"/>
      <c r="E396" s="32" t="s">
        <v>621</v>
      </c>
      <c r="J396" s="39"/>
    </row>
    <row r="397" spans="1:16" x14ac:dyDescent="0.25">
      <c r="A397" s="30" t="s">
        <v>48</v>
      </c>
      <c r="B397" s="38"/>
      <c r="E397" s="40" t="s">
        <v>622</v>
      </c>
      <c r="J397" s="39"/>
    </row>
    <row r="398" spans="1:16" ht="150" x14ac:dyDescent="0.25">
      <c r="A398" s="30" t="s">
        <v>50</v>
      </c>
      <c r="B398" s="42"/>
      <c r="C398" s="43"/>
      <c r="D398" s="43"/>
      <c r="E398" s="32" t="s">
        <v>623</v>
      </c>
      <c r="F398" s="43"/>
      <c r="G398" s="43"/>
      <c r="H398" s="43"/>
      <c r="I398" s="43"/>
      <c r="J398" s="44"/>
    </row>
  </sheetData>
  <sheetProtection algorithmName="SHA-512" hashValue="T5mG9/ILuzPInQ1wvcnRHZ65oV9+QNe2cocI0dfPT0rQVDWXIJJYlOW5g4hLAt1XKvS68tmRlgUq7zI92QkwBA==" saltValue="+KNOYRVB7Ipv49ImoB2i4tMMGG+ieL4gxVIq7yu+3GqMoPl5ePj0FVyIQBFpTGAcUnm3toDtGYEx6FkrHxV4qg==" spinCount="100000" sheet="1" objects="1" scenarios="1"/>
  <mergeCells count="11">
    <mergeCell ref="E5:E6"/>
    <mergeCell ref="F5:F6"/>
    <mergeCell ref="G5:G6"/>
    <mergeCell ref="H5:I5"/>
    <mergeCell ref="J5:J6"/>
    <mergeCell ref="C3:D3"/>
    <mergeCell ref="C4:D4"/>
    <mergeCell ref="A5:A6"/>
    <mergeCell ref="B5:B6"/>
    <mergeCell ref="C5:C6"/>
    <mergeCell ref="D5:D6"/>
  </mergeCells>
  <pageMargins left="0.7" right="0.7" top="0.78740157499999996" bottom="0.78740157499999996" header="0.3" footer="0.3"/>
  <pageSetup fitToHeight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12"/>
  <sheetViews>
    <sheetView topLeftCell="B1" workbookViewId="0"/>
  </sheetViews>
  <sheetFormatPr defaultRowHeight="15" x14ac:dyDescent="0.2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6875" customWidth="1"/>
    <col min="6" max="6" width="13" customWidth="1"/>
    <col min="7" max="9" width="16.140625" customWidth="1"/>
    <col min="10" max="10" width="14.85546875" bestFit="1" customWidth="1"/>
    <col min="15" max="16" width="9.140625" hidden="1"/>
  </cols>
  <sheetData>
    <row r="1" spans="1:16" x14ac:dyDescent="0.25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spans="1:16" ht="20.25" x14ac:dyDescent="0.25">
      <c r="A2" s="1"/>
      <c r="B2" s="14"/>
      <c r="C2" s="3"/>
      <c r="D2" s="3"/>
      <c r="E2" s="4" t="s">
        <v>19</v>
      </c>
      <c r="F2" s="3"/>
      <c r="G2" s="3"/>
      <c r="H2" s="3"/>
      <c r="I2" s="3"/>
      <c r="J2" s="15"/>
    </row>
    <row r="3" spans="1:16" x14ac:dyDescent="0.25">
      <c r="A3" s="3" t="s">
        <v>20</v>
      </c>
      <c r="B3" s="16" t="s">
        <v>21</v>
      </c>
      <c r="C3" s="47" t="s">
        <v>22</v>
      </c>
      <c r="D3" s="48"/>
      <c r="E3" s="17" t="s">
        <v>23</v>
      </c>
      <c r="F3" s="3"/>
      <c r="G3" s="3"/>
      <c r="H3" s="18" t="s">
        <v>17</v>
      </c>
      <c r="I3" s="19">
        <f>SUMIFS(I8:I12,A8:A12,"SD")</f>
        <v>0</v>
      </c>
      <c r="J3" s="15"/>
      <c r="O3">
        <v>0</v>
      </c>
      <c r="P3">
        <v>2</v>
      </c>
    </row>
    <row r="4" spans="1:16" x14ac:dyDescent="0.25">
      <c r="A4" s="3" t="s">
        <v>24</v>
      </c>
      <c r="B4" s="16" t="s">
        <v>25</v>
      </c>
      <c r="C4" s="47" t="s">
        <v>17</v>
      </c>
      <c r="D4" s="48"/>
      <c r="E4" s="17" t="s">
        <v>18</v>
      </c>
      <c r="F4" s="3"/>
      <c r="G4" s="3"/>
      <c r="H4" s="3"/>
      <c r="I4" s="3"/>
      <c r="J4" s="15"/>
      <c r="O4">
        <v>0.12</v>
      </c>
      <c r="P4">
        <v>2</v>
      </c>
    </row>
    <row r="5" spans="1:16" x14ac:dyDescent="0.25">
      <c r="A5" s="49" t="s">
        <v>26</v>
      </c>
      <c r="B5" s="50" t="s">
        <v>27</v>
      </c>
      <c r="C5" s="51" t="s">
        <v>28</v>
      </c>
      <c r="D5" s="51" t="s">
        <v>29</v>
      </c>
      <c r="E5" s="51" t="s">
        <v>30</v>
      </c>
      <c r="F5" s="51" t="s">
        <v>31</v>
      </c>
      <c r="G5" s="51" t="s">
        <v>32</v>
      </c>
      <c r="H5" s="51" t="s">
        <v>33</v>
      </c>
      <c r="I5" s="51"/>
      <c r="J5" s="52" t="s">
        <v>34</v>
      </c>
      <c r="O5">
        <v>0.21</v>
      </c>
    </row>
    <row r="6" spans="1:16" x14ac:dyDescent="0.25">
      <c r="A6" s="49"/>
      <c r="B6" s="50"/>
      <c r="C6" s="51"/>
      <c r="D6" s="51"/>
      <c r="E6" s="51"/>
      <c r="F6" s="51"/>
      <c r="G6" s="51"/>
      <c r="H6" s="7" t="s">
        <v>35</v>
      </c>
      <c r="I6" s="7" t="s">
        <v>36</v>
      </c>
      <c r="J6" s="52"/>
    </row>
    <row r="7" spans="1:16" x14ac:dyDescent="0.25">
      <c r="A7" s="22">
        <v>0</v>
      </c>
      <c r="B7" s="20">
        <v>1</v>
      </c>
      <c r="C7" s="23">
        <v>2</v>
      </c>
      <c r="D7" s="7">
        <v>3</v>
      </c>
      <c r="E7" s="23">
        <v>4</v>
      </c>
      <c r="F7" s="7">
        <v>5</v>
      </c>
      <c r="G7" s="7">
        <v>6</v>
      </c>
      <c r="H7" s="7">
        <v>7</v>
      </c>
      <c r="I7" s="23">
        <v>8</v>
      </c>
      <c r="J7" s="21">
        <v>9</v>
      </c>
    </row>
    <row r="8" spans="1:16" x14ac:dyDescent="0.25">
      <c r="A8" s="24" t="s">
        <v>37</v>
      </c>
      <c r="B8" s="25"/>
      <c r="C8" s="26" t="s">
        <v>38</v>
      </c>
      <c r="D8" s="27"/>
      <c r="E8" s="24" t="s">
        <v>39</v>
      </c>
      <c r="F8" s="27"/>
      <c r="G8" s="27"/>
      <c r="H8" s="27"/>
      <c r="I8" s="28">
        <f>SUMIFS(I9:I12,A9:A12,"P")</f>
        <v>0</v>
      </c>
      <c r="J8" s="29"/>
    </row>
    <row r="9" spans="1:16" x14ac:dyDescent="0.25">
      <c r="A9" s="30" t="s">
        <v>40</v>
      </c>
      <c r="B9" s="30">
        <v>1</v>
      </c>
      <c r="C9" s="31" t="s">
        <v>624</v>
      </c>
      <c r="D9" s="30" t="s">
        <v>42</v>
      </c>
      <c r="E9" s="32" t="s">
        <v>625</v>
      </c>
      <c r="F9" s="33" t="s">
        <v>44</v>
      </c>
      <c r="G9" s="34">
        <v>1</v>
      </c>
      <c r="H9" s="35">
        <v>0</v>
      </c>
      <c r="I9" s="36">
        <f>ROUND(G9*H9,P4)</f>
        <v>0</v>
      </c>
      <c r="J9" s="33" t="s">
        <v>45</v>
      </c>
      <c r="O9" s="37">
        <f>I9*0.21</f>
        <v>0</v>
      </c>
      <c r="P9">
        <v>3</v>
      </c>
    </row>
    <row r="10" spans="1:16" ht="135" x14ac:dyDescent="0.25">
      <c r="A10" s="30" t="s">
        <v>46</v>
      </c>
      <c r="B10" s="38"/>
      <c r="E10" s="32" t="s">
        <v>626</v>
      </c>
      <c r="J10" s="39"/>
    </row>
    <row r="11" spans="1:16" x14ac:dyDescent="0.25">
      <c r="A11" s="30" t="s">
        <v>48</v>
      </c>
      <c r="B11" s="38"/>
      <c r="E11" s="40" t="s">
        <v>74</v>
      </c>
      <c r="J11" s="39"/>
    </row>
    <row r="12" spans="1:16" ht="90" x14ac:dyDescent="0.25">
      <c r="A12" s="30" t="s">
        <v>50</v>
      </c>
      <c r="B12" s="42"/>
      <c r="C12" s="43"/>
      <c r="D12" s="43"/>
      <c r="E12" s="32" t="s">
        <v>627</v>
      </c>
      <c r="F12" s="43"/>
      <c r="G12" s="43"/>
      <c r="H12" s="43"/>
      <c r="I12" s="43"/>
      <c r="J12" s="44"/>
    </row>
  </sheetData>
  <sheetProtection algorithmName="SHA-512" hashValue="b0+Rq8zm+Sn25PZhnpCQk5BJrc2lWL4GBWDXb4F+fnif8nQ5ekOl+1GfGnwjX1UPT3KY2p2ZMApaj61/lpSSLw==" saltValue="Jl5A7XQ3yHjUwNlXHtxtVRLikz+5eEYXY/aA/FSY/rw1O/A0im+WnEY+iH4wgMpY9JqQ8/ixg9074z43uhQ6hA==" spinCount="100000" sheet="1" objects="1" scenarios="1"/>
  <mergeCells count="11">
    <mergeCell ref="E5:E6"/>
    <mergeCell ref="F5:F6"/>
    <mergeCell ref="G5:G6"/>
    <mergeCell ref="H5:I5"/>
    <mergeCell ref="J5:J6"/>
    <mergeCell ref="C3:D3"/>
    <mergeCell ref="C4:D4"/>
    <mergeCell ref="A5:A6"/>
    <mergeCell ref="B5:B6"/>
    <mergeCell ref="C5:C6"/>
    <mergeCell ref="D5:D6"/>
  </mergeCells>
  <pageMargins left="0.7" right="0.7" top="0.78740157499999996" bottom="0.78740157499999996" header="0.3" footer="0.3"/>
  <pageSetup fitToHeight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Rekapitulace</vt:lpstr>
      <vt:lpstr>000</vt:lpstr>
      <vt:lpstr>201</vt:lpstr>
      <vt:lpstr>202</vt:lpstr>
      <vt:lpstr>901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Václav Vlček</cp:lastModifiedBy>
  <dcterms:created xsi:type="dcterms:W3CDTF">2026-05-04T14:52:38Z</dcterms:created>
  <dcterms:modified xsi:type="dcterms:W3CDTF">2026-05-04T14:53:26Z</dcterms:modified>
</cp:coreProperties>
</file>