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1 - Úpravy dozorčí slu..." sheetId="2" r:id="rId2"/>
    <sheet name="VZT - Vzduchotechnika" sheetId="3" r:id="rId3"/>
    <sheet name="UT - Ústřední topení" sheetId="4" r:id="rId4"/>
    <sheet name="EL - Elektroinstalace" sheetId="5" r:id="rId5"/>
    <sheet name="VON - Vedlejší a ostatní ..." sheetId="6" r:id="rId6"/>
    <sheet name="Pokyny pro vyplnění" sheetId="7" r:id="rId7"/>
  </sheets>
  <definedNames>
    <definedName name="_xlnm.Print_Area" localSheetId="0">'Rekapitulace stavby'!$D$4:$AO$33,'Rekapitulace stavby'!$C$39:$AQ$57</definedName>
    <definedName name="_xlnm.Print_Titles" localSheetId="0">'Rekapitulace stavby'!$49:$49</definedName>
    <definedName name="_xlnm._FilterDatabase" localSheetId="1" hidden="1">'SO01 - Úpravy dozorčí slu...'!$C$99:$K$499</definedName>
    <definedName name="_xlnm.Print_Area" localSheetId="1">'SO01 - Úpravy dozorčí slu...'!$C$4:$J$36,'SO01 - Úpravy dozorčí slu...'!$C$42:$J$81,'SO01 - Úpravy dozorčí slu...'!$C$87:$K$499</definedName>
    <definedName name="_xlnm.Print_Titles" localSheetId="1">'SO01 - Úpravy dozorčí slu...'!$99:$99</definedName>
    <definedName name="_xlnm._FilterDatabase" localSheetId="2" hidden="1">'VZT - Vzduchotechnika'!$C$79:$K$129</definedName>
    <definedName name="_xlnm.Print_Area" localSheetId="2">'VZT - Vzduchotechnika'!$C$4:$J$36,'VZT - Vzduchotechnika'!$C$42:$J$61,'VZT - Vzduchotechnika'!$C$67:$K$129</definedName>
    <definedName name="_xlnm.Print_Titles" localSheetId="2">'VZT - Vzduchotechnika'!$79:$79</definedName>
    <definedName name="_xlnm._FilterDatabase" localSheetId="3" hidden="1">'UT - Ústřední topení'!$C$80:$K$121</definedName>
    <definedName name="_xlnm.Print_Area" localSheetId="3">'UT - Ústřední topení'!$C$4:$J$36,'UT - Ústřední topení'!$C$42:$J$62,'UT - Ústřední topení'!$C$68:$K$121</definedName>
    <definedName name="_xlnm.Print_Titles" localSheetId="3">'UT - Ústřední topení'!$80:$80</definedName>
    <definedName name="_xlnm._FilterDatabase" localSheetId="4" hidden="1">'EL - Elektroinstalace'!$C$77:$K$93</definedName>
    <definedName name="_xlnm.Print_Area" localSheetId="4">'EL - Elektroinstalace'!$C$4:$J$36,'EL - Elektroinstalace'!$C$42:$J$59,'EL - Elektroinstalace'!$C$65:$K$93</definedName>
    <definedName name="_xlnm.Print_Titles" localSheetId="4">'EL - Elektroinstalace'!$77:$77</definedName>
    <definedName name="_xlnm._FilterDatabase" localSheetId="5" hidden="1">'VON - Vedlejší a ostatní ...'!$C$78:$K$86</definedName>
    <definedName name="_xlnm.Print_Area" localSheetId="5">'VON - Vedlejší a ostatní ...'!$C$4:$J$36,'VON - Vedlejší a ostatní ...'!$C$42:$J$60,'VON - Vedlejší a ostatní ...'!$C$66:$K$86</definedName>
    <definedName name="_xlnm.Print_Titles" localSheetId="5">'VON - Vedlejší a ostatní ...'!$78:$78</definedName>
    <definedName name="_xlnm.Print_Area" localSheetId="6">'Pokyny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6"/>
  <c r="AX56"/>
  <c i="6" r="BI85"/>
  <c r="BH85"/>
  <c r="BG85"/>
  <c r="BF85"/>
  <c r="T85"/>
  <c r="T84"/>
  <c r="R85"/>
  <c r="R84"/>
  <c r="P85"/>
  <c r="P84"/>
  <c r="BK85"/>
  <c r="BK84"/>
  <c r="J84"/>
  <c r="J85"/>
  <c r="BE85"/>
  <c r="J59"/>
  <c r="BI82"/>
  <c r="F34"/>
  <c i="1" r="BD56"/>
  <c i="6" r="BH82"/>
  <c r="F33"/>
  <c i="1" r="BC56"/>
  <c i="6" r="BG82"/>
  <c r="F32"/>
  <c i="1" r="BB56"/>
  <c i="6" r="BF82"/>
  <c r="J31"/>
  <c i="1" r="AW56"/>
  <c i="6" r="F31"/>
  <c i="1" r="BA56"/>
  <c i="6" r="T82"/>
  <c r="T81"/>
  <c r="T80"/>
  <c r="T79"/>
  <c r="R82"/>
  <c r="R81"/>
  <c r="R80"/>
  <c r="R79"/>
  <c r="P82"/>
  <c r="P81"/>
  <c r="P80"/>
  <c r="P79"/>
  <c i="1" r="AU56"/>
  <c i="6" r="BK82"/>
  <c r="BK81"/>
  <c r="J81"/>
  <c r="BK80"/>
  <c r="J80"/>
  <c r="BK79"/>
  <c r="J79"/>
  <c r="J56"/>
  <c r="J27"/>
  <c i="1" r="AG56"/>
  <c i="6" r="J82"/>
  <c r="BE82"/>
  <c r="J30"/>
  <c i="1" r="AV56"/>
  <c i="6" r="F30"/>
  <c i="1" r="AZ56"/>
  <c i="6" r="J58"/>
  <c r="J57"/>
  <c r="J75"/>
  <c r="F75"/>
  <c r="F73"/>
  <c r="E71"/>
  <c r="J51"/>
  <c r="F51"/>
  <c r="F49"/>
  <c r="E47"/>
  <c r="J36"/>
  <c r="J18"/>
  <c r="E18"/>
  <c r="F76"/>
  <c r="F52"/>
  <c r="J17"/>
  <c r="J12"/>
  <c r="J73"/>
  <c r="J49"/>
  <c r="E7"/>
  <c r="E69"/>
  <c r="E45"/>
  <c i="1" r="AY55"/>
  <c r="AX55"/>
  <c i="5" r="BI91"/>
  <c r="BH91"/>
  <c r="BG91"/>
  <c r="BF91"/>
  <c r="T91"/>
  <c r="R91"/>
  <c r="P91"/>
  <c r="BK91"/>
  <c r="J91"/>
  <c r="BE91"/>
  <c r="BI87"/>
  <c r="BH87"/>
  <c r="BG87"/>
  <c r="BF87"/>
  <c r="T87"/>
  <c r="R87"/>
  <c r="P87"/>
  <c r="BK87"/>
  <c r="J87"/>
  <c r="BE87"/>
  <c r="BI85"/>
  <c r="BH85"/>
  <c r="BG85"/>
  <c r="BF85"/>
  <c r="T85"/>
  <c r="R85"/>
  <c r="P85"/>
  <c r="BK85"/>
  <c r="J85"/>
  <c r="BE85"/>
  <c r="BI83"/>
  <c r="BH83"/>
  <c r="BG83"/>
  <c r="BF83"/>
  <c r="T83"/>
  <c r="R83"/>
  <c r="P83"/>
  <c r="BK83"/>
  <c r="J83"/>
  <c r="BE83"/>
  <c r="BI81"/>
  <c r="F34"/>
  <c i="1" r="BD55"/>
  <c i="5" r="BH81"/>
  <c r="F33"/>
  <c i="1" r="BC55"/>
  <c i="5" r="BG81"/>
  <c r="F32"/>
  <c i="1" r="BB55"/>
  <c i="5" r="BF81"/>
  <c r="J31"/>
  <c i="1" r="AW55"/>
  <c i="5" r="F31"/>
  <c i="1" r="BA55"/>
  <c i="5" r="T81"/>
  <c r="T80"/>
  <c r="T79"/>
  <c r="T78"/>
  <c r="R81"/>
  <c r="R80"/>
  <c r="R79"/>
  <c r="R78"/>
  <c r="P81"/>
  <c r="P80"/>
  <c r="P79"/>
  <c r="P78"/>
  <c i="1" r="AU55"/>
  <c i="5" r="BK81"/>
  <c r="BK80"/>
  <c r="J80"/>
  <c r="BK79"/>
  <c r="J79"/>
  <c r="BK78"/>
  <c r="J78"/>
  <c r="J56"/>
  <c r="J27"/>
  <c i="1" r="AG55"/>
  <c i="5" r="J81"/>
  <c r="BE81"/>
  <c r="J30"/>
  <c i="1" r="AV55"/>
  <c i="5" r="F30"/>
  <c i="1" r="AZ55"/>
  <c i="5" r="J58"/>
  <c r="J57"/>
  <c r="J74"/>
  <c r="F74"/>
  <c r="F72"/>
  <c r="E70"/>
  <c r="J51"/>
  <c r="F51"/>
  <c r="F49"/>
  <c r="E47"/>
  <c r="J36"/>
  <c r="J18"/>
  <c r="E18"/>
  <c r="F75"/>
  <c r="F52"/>
  <c r="J17"/>
  <c r="J12"/>
  <c r="J72"/>
  <c r="J49"/>
  <c r="E7"/>
  <c r="E68"/>
  <c r="E45"/>
  <c i="1" r="AY54"/>
  <c r="AX54"/>
  <c i="4" r="BI119"/>
  <c r="BH119"/>
  <c r="BG119"/>
  <c r="BF119"/>
  <c r="T119"/>
  <c r="R119"/>
  <c r="P119"/>
  <c r="BK119"/>
  <c r="J119"/>
  <c r="BE119"/>
  <c r="BI116"/>
  <c r="BH116"/>
  <c r="BG116"/>
  <c r="BF116"/>
  <c r="T116"/>
  <c r="T115"/>
  <c r="R116"/>
  <c r="R115"/>
  <c r="P116"/>
  <c r="P115"/>
  <c r="BK116"/>
  <c r="BK115"/>
  <c r="J115"/>
  <c r="J116"/>
  <c r="BE116"/>
  <c r="J61"/>
  <c r="BI112"/>
  <c r="BH112"/>
  <c r="BG112"/>
  <c r="BF112"/>
  <c r="T112"/>
  <c r="R112"/>
  <c r="P112"/>
  <c r="BK112"/>
  <c r="J112"/>
  <c r="BE112"/>
  <c r="BI108"/>
  <c r="BH108"/>
  <c r="BG108"/>
  <c r="BF108"/>
  <c r="T108"/>
  <c r="R108"/>
  <c r="P108"/>
  <c r="BK108"/>
  <c r="J108"/>
  <c r="BE108"/>
  <c r="BI106"/>
  <c r="BH106"/>
  <c r="BG106"/>
  <c r="BF106"/>
  <c r="T106"/>
  <c r="T105"/>
  <c r="R106"/>
  <c r="R105"/>
  <c r="P106"/>
  <c r="P105"/>
  <c r="BK106"/>
  <c r="BK105"/>
  <c r="J105"/>
  <c r="J106"/>
  <c r="BE106"/>
  <c r="J60"/>
  <c r="BI102"/>
  <c r="BH102"/>
  <c r="BG102"/>
  <c r="BF102"/>
  <c r="T102"/>
  <c r="R102"/>
  <c r="P102"/>
  <c r="BK102"/>
  <c r="J102"/>
  <c r="BE102"/>
  <c r="BI98"/>
  <c r="BH98"/>
  <c r="BG98"/>
  <c r="BF98"/>
  <c r="T98"/>
  <c r="R98"/>
  <c r="P98"/>
  <c r="BK98"/>
  <c r="J98"/>
  <c r="BE98"/>
  <c r="BI96"/>
  <c r="BH96"/>
  <c r="BG96"/>
  <c r="BF96"/>
  <c r="T96"/>
  <c r="R96"/>
  <c r="P96"/>
  <c r="BK96"/>
  <c r="J96"/>
  <c r="BE96"/>
  <c r="BI94"/>
  <c r="BH94"/>
  <c r="BG94"/>
  <c r="BF94"/>
  <c r="T94"/>
  <c r="T93"/>
  <c r="R94"/>
  <c r="R93"/>
  <c r="P94"/>
  <c r="P93"/>
  <c r="BK94"/>
  <c r="BK93"/>
  <c r="J93"/>
  <c r="J94"/>
  <c r="BE94"/>
  <c r="J59"/>
  <c r="BI90"/>
  <c r="BH90"/>
  <c r="BG90"/>
  <c r="BF90"/>
  <c r="T90"/>
  <c r="R90"/>
  <c r="P90"/>
  <c r="BK90"/>
  <c r="J90"/>
  <c r="BE90"/>
  <c r="BI88"/>
  <c r="BH88"/>
  <c r="BG88"/>
  <c r="BF88"/>
  <c r="T88"/>
  <c r="R88"/>
  <c r="P88"/>
  <c r="BK88"/>
  <c r="J88"/>
  <c r="BE88"/>
  <c r="BI86"/>
  <c r="BH86"/>
  <c r="BG86"/>
  <c r="BF86"/>
  <c r="T86"/>
  <c r="R86"/>
  <c r="P86"/>
  <c r="BK86"/>
  <c r="J86"/>
  <c r="BE86"/>
  <c r="BI84"/>
  <c r="F34"/>
  <c i="1" r="BD54"/>
  <c i="4" r="BH84"/>
  <c r="F33"/>
  <c i="1" r="BC54"/>
  <c i="4" r="BG84"/>
  <c r="F32"/>
  <c i="1" r="BB54"/>
  <c i="4" r="BF84"/>
  <c r="J31"/>
  <c i="1" r="AW54"/>
  <c i="4" r="F31"/>
  <c i="1" r="BA54"/>
  <c i="4" r="T84"/>
  <c r="T83"/>
  <c r="T82"/>
  <c r="T81"/>
  <c r="R84"/>
  <c r="R83"/>
  <c r="R82"/>
  <c r="R81"/>
  <c r="P84"/>
  <c r="P83"/>
  <c r="P82"/>
  <c r="P81"/>
  <c i="1" r="AU54"/>
  <c i="4" r="BK84"/>
  <c r="BK83"/>
  <c r="J83"/>
  <c r="BK82"/>
  <c r="J82"/>
  <c r="BK81"/>
  <c r="J81"/>
  <c r="J56"/>
  <c r="J27"/>
  <c i="1" r="AG54"/>
  <c i="4" r="J84"/>
  <c r="BE84"/>
  <c r="J30"/>
  <c i="1" r="AV54"/>
  <c i="4" r="F30"/>
  <c i="1" r="AZ54"/>
  <c i="4" r="J58"/>
  <c r="J57"/>
  <c r="J77"/>
  <c r="F77"/>
  <c r="F75"/>
  <c r="E73"/>
  <c r="J51"/>
  <c r="F51"/>
  <c r="F49"/>
  <c r="E47"/>
  <c r="J36"/>
  <c r="J18"/>
  <c r="E18"/>
  <c r="F78"/>
  <c r="F52"/>
  <c r="J17"/>
  <c r="J12"/>
  <c r="J75"/>
  <c r="J49"/>
  <c r="E7"/>
  <c r="E71"/>
  <c r="E45"/>
  <c i="1" r="AY53"/>
  <c r="AX53"/>
  <c i="3" r="BI127"/>
  <c r="BH127"/>
  <c r="BG127"/>
  <c r="BF127"/>
  <c r="T127"/>
  <c r="T126"/>
  <c r="R127"/>
  <c r="R126"/>
  <c r="P127"/>
  <c r="P126"/>
  <c r="BK127"/>
  <c r="BK126"/>
  <c r="J126"/>
  <c r="J127"/>
  <c r="BE127"/>
  <c r="J60"/>
  <c r="BI123"/>
  <c r="BH123"/>
  <c r="BG123"/>
  <c r="BF123"/>
  <c r="T123"/>
  <c r="R123"/>
  <c r="P123"/>
  <c r="BK123"/>
  <c r="J123"/>
  <c r="BE123"/>
  <c r="BI119"/>
  <c r="BH119"/>
  <c r="BG119"/>
  <c r="BF119"/>
  <c r="T119"/>
  <c r="R119"/>
  <c r="P119"/>
  <c r="BK119"/>
  <c r="J119"/>
  <c r="BE119"/>
  <c r="BI116"/>
  <c r="BH116"/>
  <c r="BG116"/>
  <c r="BF116"/>
  <c r="T116"/>
  <c r="R116"/>
  <c r="P116"/>
  <c r="BK116"/>
  <c r="J116"/>
  <c r="BE116"/>
  <c r="BI113"/>
  <c r="BH113"/>
  <c r="BG113"/>
  <c r="BF113"/>
  <c r="T113"/>
  <c r="R113"/>
  <c r="P113"/>
  <c r="BK113"/>
  <c r="J113"/>
  <c r="BE113"/>
  <c r="BI111"/>
  <c r="BH111"/>
  <c r="BG111"/>
  <c r="BF111"/>
  <c r="T111"/>
  <c r="R111"/>
  <c r="P111"/>
  <c r="BK111"/>
  <c r="J111"/>
  <c r="BE111"/>
  <c r="BI108"/>
  <c r="BH108"/>
  <c r="BG108"/>
  <c r="BF108"/>
  <c r="T108"/>
  <c r="R108"/>
  <c r="P108"/>
  <c r="BK108"/>
  <c r="J108"/>
  <c r="BE108"/>
  <c r="BI106"/>
  <c r="BH106"/>
  <c r="BG106"/>
  <c r="BF106"/>
  <c r="T106"/>
  <c r="R106"/>
  <c r="P106"/>
  <c r="BK106"/>
  <c r="J106"/>
  <c r="BE106"/>
  <c r="BI103"/>
  <c r="BH103"/>
  <c r="BG103"/>
  <c r="BF103"/>
  <c r="T103"/>
  <c r="R103"/>
  <c r="P103"/>
  <c r="BK103"/>
  <c r="J103"/>
  <c r="BE103"/>
  <c r="BI100"/>
  <c r="BH100"/>
  <c r="BG100"/>
  <c r="BF100"/>
  <c r="T100"/>
  <c r="R100"/>
  <c r="P100"/>
  <c r="BK100"/>
  <c r="J100"/>
  <c r="BE100"/>
  <c r="BI98"/>
  <c r="BH98"/>
  <c r="BG98"/>
  <c r="BF98"/>
  <c r="T98"/>
  <c r="R98"/>
  <c r="P98"/>
  <c r="BK98"/>
  <c r="J98"/>
  <c r="BE98"/>
  <c r="BI95"/>
  <c r="BH95"/>
  <c r="BG95"/>
  <c r="BF95"/>
  <c r="T95"/>
  <c r="R95"/>
  <c r="P95"/>
  <c r="BK95"/>
  <c r="J95"/>
  <c r="BE95"/>
  <c r="BI92"/>
  <c r="BH92"/>
  <c r="BG92"/>
  <c r="BF92"/>
  <c r="T92"/>
  <c r="T91"/>
  <c r="R92"/>
  <c r="R91"/>
  <c r="P92"/>
  <c r="P91"/>
  <c r="BK92"/>
  <c r="BK91"/>
  <c r="J91"/>
  <c r="J92"/>
  <c r="BE92"/>
  <c r="J59"/>
  <c r="BI88"/>
  <c r="BH88"/>
  <c r="BG88"/>
  <c r="BF88"/>
  <c r="T88"/>
  <c r="R88"/>
  <c r="P88"/>
  <c r="BK88"/>
  <c r="J88"/>
  <c r="BE88"/>
  <c r="BI85"/>
  <c r="BH85"/>
  <c r="BG85"/>
  <c r="BF85"/>
  <c r="T85"/>
  <c r="R85"/>
  <c r="P85"/>
  <c r="BK85"/>
  <c r="J85"/>
  <c r="BE85"/>
  <c r="BI83"/>
  <c r="F34"/>
  <c i="1" r="BD53"/>
  <c i="3" r="BH83"/>
  <c r="F33"/>
  <c i="1" r="BC53"/>
  <c i="3" r="BG83"/>
  <c r="F32"/>
  <c i="1" r="BB53"/>
  <c i="3" r="BF83"/>
  <c r="J31"/>
  <c i="1" r="AW53"/>
  <c i="3" r="F31"/>
  <c i="1" r="BA53"/>
  <c i="3" r="T83"/>
  <c r="T82"/>
  <c r="T81"/>
  <c r="T80"/>
  <c r="R83"/>
  <c r="R82"/>
  <c r="R81"/>
  <c r="R80"/>
  <c r="P83"/>
  <c r="P82"/>
  <c r="P81"/>
  <c r="P80"/>
  <c i="1" r="AU53"/>
  <c i="3" r="BK83"/>
  <c r="BK82"/>
  <c r="J82"/>
  <c r="BK81"/>
  <c r="J81"/>
  <c r="BK80"/>
  <c r="J80"/>
  <c r="J56"/>
  <c r="J27"/>
  <c i="1" r="AG53"/>
  <c i="3" r="J83"/>
  <c r="BE83"/>
  <c r="J30"/>
  <c i="1" r="AV53"/>
  <c i="3" r="F30"/>
  <c i="1" r="AZ53"/>
  <c i="3" r="J58"/>
  <c r="J57"/>
  <c r="J76"/>
  <c r="F76"/>
  <c r="F74"/>
  <c r="E72"/>
  <c r="J51"/>
  <c r="F51"/>
  <c r="F49"/>
  <c r="E47"/>
  <c r="J36"/>
  <c r="J18"/>
  <c r="E18"/>
  <c r="F77"/>
  <c r="F52"/>
  <c r="J17"/>
  <c r="J12"/>
  <c r="J74"/>
  <c r="J49"/>
  <c r="E7"/>
  <c r="E70"/>
  <c r="E45"/>
  <c i="1" r="AY52"/>
  <c r="AX52"/>
  <c i="2" r="BI498"/>
  <c r="BH498"/>
  <c r="BG498"/>
  <c r="BF498"/>
  <c r="T498"/>
  <c r="R498"/>
  <c r="P498"/>
  <c r="BK498"/>
  <c r="J498"/>
  <c r="BE498"/>
  <c r="BI496"/>
  <c r="BH496"/>
  <c r="BG496"/>
  <c r="BF496"/>
  <c r="T496"/>
  <c r="R496"/>
  <c r="P496"/>
  <c r="BK496"/>
  <c r="J496"/>
  <c r="BE496"/>
  <c r="BI494"/>
  <c r="BH494"/>
  <c r="BG494"/>
  <c r="BF494"/>
  <c r="T494"/>
  <c r="T493"/>
  <c r="T492"/>
  <c r="R494"/>
  <c r="R493"/>
  <c r="R492"/>
  <c r="P494"/>
  <c r="P493"/>
  <c r="P492"/>
  <c r="BK494"/>
  <c r="BK493"/>
  <c r="J493"/>
  <c r="BK492"/>
  <c r="J492"/>
  <c r="J494"/>
  <c r="BE494"/>
  <c r="J80"/>
  <c r="J79"/>
  <c r="BI489"/>
  <c r="BH489"/>
  <c r="BG489"/>
  <c r="BF489"/>
  <c r="T489"/>
  <c r="T488"/>
  <c r="T487"/>
  <c r="R489"/>
  <c r="R488"/>
  <c r="R487"/>
  <c r="P489"/>
  <c r="P488"/>
  <c r="P487"/>
  <c r="BK489"/>
  <c r="BK488"/>
  <c r="J488"/>
  <c r="BK487"/>
  <c r="J487"/>
  <c r="J489"/>
  <c r="BE489"/>
  <c r="J78"/>
  <c r="J77"/>
  <c r="BI485"/>
  <c r="BH485"/>
  <c r="BG485"/>
  <c r="BF485"/>
  <c r="T485"/>
  <c r="R485"/>
  <c r="P485"/>
  <c r="BK485"/>
  <c r="J485"/>
  <c r="BE485"/>
  <c r="BI479"/>
  <c r="BH479"/>
  <c r="BG479"/>
  <c r="BF479"/>
  <c r="T479"/>
  <c r="R479"/>
  <c r="P479"/>
  <c r="BK479"/>
  <c r="J479"/>
  <c r="BE479"/>
  <c r="BI473"/>
  <c r="BH473"/>
  <c r="BG473"/>
  <c r="BF473"/>
  <c r="T473"/>
  <c r="R473"/>
  <c r="P473"/>
  <c r="BK473"/>
  <c r="J473"/>
  <c r="BE473"/>
  <c r="BI464"/>
  <c r="BH464"/>
  <c r="BG464"/>
  <c r="BF464"/>
  <c r="T464"/>
  <c r="R464"/>
  <c r="P464"/>
  <c r="BK464"/>
  <c r="J464"/>
  <c r="BE464"/>
  <c r="BI452"/>
  <c r="BH452"/>
  <c r="BG452"/>
  <c r="BF452"/>
  <c r="T452"/>
  <c r="R452"/>
  <c r="P452"/>
  <c r="BK452"/>
  <c r="J452"/>
  <c r="BE452"/>
  <c r="BI446"/>
  <c r="BH446"/>
  <c r="BG446"/>
  <c r="BF446"/>
  <c r="T446"/>
  <c r="T445"/>
  <c r="R446"/>
  <c r="R445"/>
  <c r="P446"/>
  <c r="P445"/>
  <c r="BK446"/>
  <c r="BK445"/>
  <c r="J445"/>
  <c r="J446"/>
  <c r="BE446"/>
  <c r="J76"/>
  <c r="BI440"/>
  <c r="BH440"/>
  <c r="BG440"/>
  <c r="BF440"/>
  <c r="T440"/>
  <c r="R440"/>
  <c r="P440"/>
  <c r="BK440"/>
  <c r="J440"/>
  <c r="BE440"/>
  <c r="BI436"/>
  <c r="BH436"/>
  <c r="BG436"/>
  <c r="BF436"/>
  <c r="T436"/>
  <c r="R436"/>
  <c r="P436"/>
  <c r="BK436"/>
  <c r="J436"/>
  <c r="BE436"/>
  <c r="BI432"/>
  <c r="BH432"/>
  <c r="BG432"/>
  <c r="BF432"/>
  <c r="T432"/>
  <c r="T431"/>
  <c r="R432"/>
  <c r="R431"/>
  <c r="P432"/>
  <c r="P431"/>
  <c r="BK432"/>
  <c r="BK431"/>
  <c r="J431"/>
  <c r="J432"/>
  <c r="BE432"/>
  <c r="J75"/>
  <c r="BI428"/>
  <c r="BH428"/>
  <c r="BG428"/>
  <c r="BF428"/>
  <c r="T428"/>
  <c r="R428"/>
  <c r="P428"/>
  <c r="BK428"/>
  <c r="J428"/>
  <c r="BE428"/>
  <c r="BI424"/>
  <c r="BH424"/>
  <c r="BG424"/>
  <c r="BF424"/>
  <c r="T424"/>
  <c r="R424"/>
  <c r="P424"/>
  <c r="BK424"/>
  <c r="J424"/>
  <c r="BE424"/>
  <c r="BI421"/>
  <c r="BH421"/>
  <c r="BG421"/>
  <c r="BF421"/>
  <c r="T421"/>
  <c r="R421"/>
  <c r="P421"/>
  <c r="BK421"/>
  <c r="J421"/>
  <c r="BE421"/>
  <c r="BI418"/>
  <c r="BH418"/>
  <c r="BG418"/>
  <c r="BF418"/>
  <c r="T418"/>
  <c r="R418"/>
  <c r="P418"/>
  <c r="BK418"/>
  <c r="J418"/>
  <c r="BE418"/>
  <c r="BI415"/>
  <c r="BH415"/>
  <c r="BG415"/>
  <c r="BF415"/>
  <c r="T415"/>
  <c r="R415"/>
  <c r="P415"/>
  <c r="BK415"/>
  <c r="J415"/>
  <c r="BE415"/>
  <c r="BI412"/>
  <c r="BH412"/>
  <c r="BG412"/>
  <c r="BF412"/>
  <c r="T412"/>
  <c r="R412"/>
  <c r="P412"/>
  <c r="BK412"/>
  <c r="J412"/>
  <c r="BE412"/>
  <c r="BI409"/>
  <c r="BH409"/>
  <c r="BG409"/>
  <c r="BF409"/>
  <c r="T409"/>
  <c r="T408"/>
  <c r="R409"/>
  <c r="R408"/>
  <c r="P409"/>
  <c r="P408"/>
  <c r="BK409"/>
  <c r="BK408"/>
  <c r="J408"/>
  <c r="J409"/>
  <c r="BE409"/>
  <c r="J74"/>
  <c r="BI405"/>
  <c r="BH405"/>
  <c r="BG405"/>
  <c r="BF405"/>
  <c r="T405"/>
  <c r="R405"/>
  <c r="P405"/>
  <c r="BK405"/>
  <c r="J405"/>
  <c r="BE405"/>
  <c r="BI401"/>
  <c r="BH401"/>
  <c r="BG401"/>
  <c r="BF401"/>
  <c r="T401"/>
  <c r="R401"/>
  <c r="P401"/>
  <c r="BK401"/>
  <c r="J401"/>
  <c r="BE401"/>
  <c r="BI397"/>
  <c r="BH397"/>
  <c r="BG397"/>
  <c r="BF397"/>
  <c r="T397"/>
  <c r="R397"/>
  <c r="P397"/>
  <c r="BK397"/>
  <c r="J397"/>
  <c r="BE397"/>
  <c r="BI394"/>
  <c r="BH394"/>
  <c r="BG394"/>
  <c r="BF394"/>
  <c r="T394"/>
  <c r="R394"/>
  <c r="P394"/>
  <c r="BK394"/>
  <c r="J394"/>
  <c r="BE394"/>
  <c r="BI391"/>
  <c r="BH391"/>
  <c r="BG391"/>
  <c r="BF391"/>
  <c r="T391"/>
  <c r="R391"/>
  <c r="P391"/>
  <c r="BK391"/>
  <c r="J391"/>
  <c r="BE391"/>
  <c r="BI388"/>
  <c r="BH388"/>
  <c r="BG388"/>
  <c r="BF388"/>
  <c r="T388"/>
  <c r="R388"/>
  <c r="P388"/>
  <c r="BK388"/>
  <c r="J388"/>
  <c r="BE388"/>
  <c r="BI385"/>
  <c r="BH385"/>
  <c r="BG385"/>
  <c r="BF385"/>
  <c r="T385"/>
  <c r="R385"/>
  <c r="P385"/>
  <c r="BK385"/>
  <c r="J385"/>
  <c r="BE385"/>
  <c r="BI383"/>
  <c r="BH383"/>
  <c r="BG383"/>
  <c r="BF383"/>
  <c r="T383"/>
  <c r="T382"/>
  <c r="R383"/>
  <c r="R382"/>
  <c r="P383"/>
  <c r="P382"/>
  <c r="BK383"/>
  <c r="BK382"/>
  <c r="J382"/>
  <c r="J383"/>
  <c r="BE383"/>
  <c r="J73"/>
  <c r="BI379"/>
  <c r="BH379"/>
  <c r="BG379"/>
  <c r="BF379"/>
  <c r="T379"/>
  <c r="R379"/>
  <c r="P379"/>
  <c r="BK379"/>
  <c r="J379"/>
  <c r="BE379"/>
  <c r="BI375"/>
  <c r="BH375"/>
  <c r="BG375"/>
  <c r="BF375"/>
  <c r="T375"/>
  <c r="R375"/>
  <c r="P375"/>
  <c r="BK375"/>
  <c r="J375"/>
  <c r="BE375"/>
  <c r="BI372"/>
  <c r="BH372"/>
  <c r="BG372"/>
  <c r="BF372"/>
  <c r="T372"/>
  <c r="R372"/>
  <c r="P372"/>
  <c r="BK372"/>
  <c r="J372"/>
  <c r="BE372"/>
  <c r="BI368"/>
  <c r="BH368"/>
  <c r="BG368"/>
  <c r="BF368"/>
  <c r="T368"/>
  <c r="R368"/>
  <c r="P368"/>
  <c r="BK368"/>
  <c r="J368"/>
  <c r="BE368"/>
  <c r="BI363"/>
  <c r="BH363"/>
  <c r="BG363"/>
  <c r="BF363"/>
  <c r="T363"/>
  <c r="R363"/>
  <c r="P363"/>
  <c r="BK363"/>
  <c r="J363"/>
  <c r="BE363"/>
  <c r="BI360"/>
  <c r="BH360"/>
  <c r="BG360"/>
  <c r="BF360"/>
  <c r="T360"/>
  <c r="R360"/>
  <c r="P360"/>
  <c r="BK360"/>
  <c r="J360"/>
  <c r="BE360"/>
  <c r="BI357"/>
  <c r="BH357"/>
  <c r="BG357"/>
  <c r="BF357"/>
  <c r="T357"/>
  <c r="R357"/>
  <c r="P357"/>
  <c r="BK357"/>
  <c r="J357"/>
  <c r="BE357"/>
  <c r="BI353"/>
  <c r="BH353"/>
  <c r="BG353"/>
  <c r="BF353"/>
  <c r="T353"/>
  <c r="R353"/>
  <c r="P353"/>
  <c r="BK353"/>
  <c r="J353"/>
  <c r="BE353"/>
  <c r="BI349"/>
  <c r="BH349"/>
  <c r="BG349"/>
  <c r="BF349"/>
  <c r="T349"/>
  <c r="R349"/>
  <c r="P349"/>
  <c r="BK349"/>
  <c r="J349"/>
  <c r="BE349"/>
  <c r="BI347"/>
  <c r="BH347"/>
  <c r="BG347"/>
  <c r="BF347"/>
  <c r="T347"/>
  <c r="T346"/>
  <c r="R347"/>
  <c r="R346"/>
  <c r="P347"/>
  <c r="P346"/>
  <c r="BK347"/>
  <c r="BK346"/>
  <c r="J346"/>
  <c r="J347"/>
  <c r="BE347"/>
  <c r="J72"/>
  <c r="BI343"/>
  <c r="BH343"/>
  <c r="BG343"/>
  <c r="BF343"/>
  <c r="T343"/>
  <c r="R343"/>
  <c r="P343"/>
  <c r="BK343"/>
  <c r="J343"/>
  <c r="BE343"/>
  <c r="BI340"/>
  <c r="BH340"/>
  <c r="BG340"/>
  <c r="BF340"/>
  <c r="T340"/>
  <c r="R340"/>
  <c r="P340"/>
  <c r="BK340"/>
  <c r="J340"/>
  <c r="BE340"/>
  <c r="BI337"/>
  <c r="BH337"/>
  <c r="BG337"/>
  <c r="BF337"/>
  <c r="T337"/>
  <c r="R337"/>
  <c r="P337"/>
  <c r="BK337"/>
  <c r="J337"/>
  <c r="BE337"/>
  <c r="BI335"/>
  <c r="BH335"/>
  <c r="BG335"/>
  <c r="BF335"/>
  <c r="T335"/>
  <c r="R335"/>
  <c r="P335"/>
  <c r="BK335"/>
  <c r="J335"/>
  <c r="BE335"/>
  <c r="BI331"/>
  <c r="BH331"/>
  <c r="BG331"/>
  <c r="BF331"/>
  <c r="T331"/>
  <c r="R331"/>
  <c r="P331"/>
  <c r="BK331"/>
  <c r="J331"/>
  <c r="BE331"/>
  <c r="BI329"/>
  <c r="BH329"/>
  <c r="BG329"/>
  <c r="BF329"/>
  <c r="T329"/>
  <c r="R329"/>
  <c r="P329"/>
  <c r="BK329"/>
  <c r="J329"/>
  <c r="BE329"/>
  <c r="BI326"/>
  <c r="BH326"/>
  <c r="BG326"/>
  <c r="BF326"/>
  <c r="T326"/>
  <c r="R326"/>
  <c r="P326"/>
  <c r="BK326"/>
  <c r="J326"/>
  <c r="BE326"/>
  <c r="BI324"/>
  <c r="BH324"/>
  <c r="BG324"/>
  <c r="BF324"/>
  <c r="T324"/>
  <c r="R324"/>
  <c r="P324"/>
  <c r="BK324"/>
  <c r="J324"/>
  <c r="BE324"/>
  <c r="BI321"/>
  <c r="BH321"/>
  <c r="BG321"/>
  <c r="BF321"/>
  <c r="T321"/>
  <c r="T320"/>
  <c r="R321"/>
  <c r="R320"/>
  <c r="P321"/>
  <c r="P320"/>
  <c r="BK321"/>
  <c r="BK320"/>
  <c r="J320"/>
  <c r="J321"/>
  <c r="BE321"/>
  <c r="J71"/>
  <c r="BI318"/>
  <c r="BH318"/>
  <c r="BG318"/>
  <c r="BF318"/>
  <c r="T318"/>
  <c r="T317"/>
  <c r="T316"/>
  <c r="R318"/>
  <c r="R317"/>
  <c r="R316"/>
  <c r="P318"/>
  <c r="P317"/>
  <c r="P316"/>
  <c r="BK318"/>
  <c r="BK317"/>
  <c r="J317"/>
  <c r="BK316"/>
  <c r="J316"/>
  <c r="J318"/>
  <c r="BE318"/>
  <c r="J70"/>
  <c r="J69"/>
  <c r="BI313"/>
  <c r="BH313"/>
  <c r="BG313"/>
  <c r="BF313"/>
  <c r="T313"/>
  <c r="T312"/>
  <c r="R313"/>
  <c r="R312"/>
  <c r="P313"/>
  <c r="P312"/>
  <c r="BK313"/>
  <c r="BK312"/>
  <c r="J312"/>
  <c r="J313"/>
  <c r="BE313"/>
  <c r="J68"/>
  <c r="BI309"/>
  <c r="BH309"/>
  <c r="BG309"/>
  <c r="BF309"/>
  <c r="T309"/>
  <c r="R309"/>
  <c r="P309"/>
  <c r="BK309"/>
  <c r="J309"/>
  <c r="BE309"/>
  <c r="BI304"/>
  <c r="BH304"/>
  <c r="BG304"/>
  <c r="BF304"/>
  <c r="T304"/>
  <c r="R304"/>
  <c r="P304"/>
  <c r="BK304"/>
  <c r="J304"/>
  <c r="BE304"/>
  <c r="BI301"/>
  <c r="BH301"/>
  <c r="BG301"/>
  <c r="BF301"/>
  <c r="T301"/>
  <c r="R301"/>
  <c r="P301"/>
  <c r="BK301"/>
  <c r="J301"/>
  <c r="BE301"/>
  <c r="BI298"/>
  <c r="BH298"/>
  <c r="BG298"/>
  <c r="BF298"/>
  <c r="T298"/>
  <c r="T297"/>
  <c r="R298"/>
  <c r="R297"/>
  <c r="P298"/>
  <c r="P297"/>
  <c r="BK298"/>
  <c r="BK297"/>
  <c r="J297"/>
  <c r="J298"/>
  <c r="BE298"/>
  <c r="J67"/>
  <c r="BI293"/>
  <c r="BH293"/>
  <c r="BG293"/>
  <c r="BF293"/>
  <c r="T293"/>
  <c r="R293"/>
  <c r="P293"/>
  <c r="BK293"/>
  <c r="J293"/>
  <c r="BE293"/>
  <c r="BI287"/>
  <c r="BH287"/>
  <c r="BG287"/>
  <c r="BF287"/>
  <c r="T287"/>
  <c r="R287"/>
  <c r="P287"/>
  <c r="BK287"/>
  <c r="J287"/>
  <c r="BE287"/>
  <c r="BI281"/>
  <c r="BH281"/>
  <c r="BG281"/>
  <c r="BF281"/>
  <c r="T281"/>
  <c r="R281"/>
  <c r="P281"/>
  <c r="BK281"/>
  <c r="J281"/>
  <c r="BE281"/>
  <c r="BI277"/>
  <c r="BH277"/>
  <c r="BG277"/>
  <c r="BF277"/>
  <c r="T277"/>
  <c r="R277"/>
  <c r="P277"/>
  <c r="BK277"/>
  <c r="J277"/>
  <c r="BE277"/>
  <c r="BI273"/>
  <c r="BH273"/>
  <c r="BG273"/>
  <c r="BF273"/>
  <c r="T273"/>
  <c r="R273"/>
  <c r="P273"/>
  <c r="BK273"/>
  <c r="J273"/>
  <c r="BE273"/>
  <c r="BI270"/>
  <c r="BH270"/>
  <c r="BG270"/>
  <c r="BF270"/>
  <c r="T270"/>
  <c r="R270"/>
  <c r="P270"/>
  <c r="BK270"/>
  <c r="J270"/>
  <c r="BE270"/>
  <c r="BI267"/>
  <c r="BH267"/>
  <c r="BG267"/>
  <c r="BF267"/>
  <c r="T267"/>
  <c r="R267"/>
  <c r="P267"/>
  <c r="BK267"/>
  <c r="J267"/>
  <c r="BE267"/>
  <c r="BI264"/>
  <c r="BH264"/>
  <c r="BG264"/>
  <c r="BF264"/>
  <c r="T264"/>
  <c r="R264"/>
  <c r="P264"/>
  <c r="BK264"/>
  <c r="J264"/>
  <c r="BE264"/>
  <c r="BI261"/>
  <c r="BH261"/>
  <c r="BG261"/>
  <c r="BF261"/>
  <c r="T261"/>
  <c r="R261"/>
  <c r="P261"/>
  <c r="BK261"/>
  <c r="J261"/>
  <c r="BE261"/>
  <c r="BI258"/>
  <c r="BH258"/>
  <c r="BG258"/>
  <c r="BF258"/>
  <c r="T258"/>
  <c r="R258"/>
  <c r="P258"/>
  <c r="BK258"/>
  <c r="J258"/>
  <c r="BE258"/>
  <c r="BI253"/>
  <c r="BH253"/>
  <c r="BG253"/>
  <c r="BF253"/>
  <c r="T253"/>
  <c r="R253"/>
  <c r="P253"/>
  <c r="BK253"/>
  <c r="J253"/>
  <c r="BE253"/>
  <c r="BI250"/>
  <c r="BH250"/>
  <c r="BG250"/>
  <c r="BF250"/>
  <c r="T250"/>
  <c r="R250"/>
  <c r="P250"/>
  <c r="BK250"/>
  <c r="J250"/>
  <c r="BE250"/>
  <c r="BI247"/>
  <c r="BH247"/>
  <c r="BG247"/>
  <c r="BF247"/>
  <c r="T247"/>
  <c r="R247"/>
  <c r="P247"/>
  <c r="BK247"/>
  <c r="J247"/>
  <c r="BE247"/>
  <c r="BI243"/>
  <c r="BH243"/>
  <c r="BG243"/>
  <c r="BF243"/>
  <c r="T243"/>
  <c r="R243"/>
  <c r="P243"/>
  <c r="BK243"/>
  <c r="J243"/>
  <c r="BE243"/>
  <c r="BI239"/>
  <c r="BH239"/>
  <c r="BG239"/>
  <c r="BF239"/>
  <c r="T239"/>
  <c r="R239"/>
  <c r="P239"/>
  <c r="BK239"/>
  <c r="J239"/>
  <c r="BE239"/>
  <c r="BI236"/>
  <c r="BH236"/>
  <c r="BG236"/>
  <c r="BF236"/>
  <c r="T236"/>
  <c r="R236"/>
  <c r="P236"/>
  <c r="BK236"/>
  <c r="J236"/>
  <c r="BE236"/>
  <c r="BI233"/>
  <c r="BH233"/>
  <c r="BG233"/>
  <c r="BF233"/>
  <c r="T233"/>
  <c r="R233"/>
  <c r="P233"/>
  <c r="BK233"/>
  <c r="J233"/>
  <c r="BE233"/>
  <c r="BI230"/>
  <c r="BH230"/>
  <c r="BG230"/>
  <c r="BF230"/>
  <c r="T230"/>
  <c r="R230"/>
  <c r="P230"/>
  <c r="BK230"/>
  <c r="J230"/>
  <c r="BE230"/>
  <c r="BI227"/>
  <c r="BH227"/>
  <c r="BG227"/>
  <c r="BF227"/>
  <c r="T227"/>
  <c r="R227"/>
  <c r="P227"/>
  <c r="BK227"/>
  <c r="J227"/>
  <c r="BE227"/>
  <c r="BI224"/>
  <c r="BH224"/>
  <c r="BG224"/>
  <c r="BF224"/>
  <c r="T224"/>
  <c r="T223"/>
  <c r="R224"/>
  <c r="R223"/>
  <c r="P224"/>
  <c r="P223"/>
  <c r="BK224"/>
  <c r="BK223"/>
  <c r="J223"/>
  <c r="J224"/>
  <c r="BE224"/>
  <c r="J66"/>
  <c r="BI219"/>
  <c r="BH219"/>
  <c r="BG219"/>
  <c r="BF219"/>
  <c r="T219"/>
  <c r="R219"/>
  <c r="P219"/>
  <c r="BK219"/>
  <c r="J219"/>
  <c r="BE219"/>
  <c r="BI214"/>
  <c r="BH214"/>
  <c r="BG214"/>
  <c r="BF214"/>
  <c r="T214"/>
  <c r="T213"/>
  <c r="R214"/>
  <c r="R213"/>
  <c r="P214"/>
  <c r="P213"/>
  <c r="BK214"/>
  <c r="BK213"/>
  <c r="J213"/>
  <c r="J214"/>
  <c r="BE214"/>
  <c r="J65"/>
  <c r="BI210"/>
  <c r="BH210"/>
  <c r="BG210"/>
  <c r="BF210"/>
  <c r="T210"/>
  <c r="R210"/>
  <c r="P210"/>
  <c r="BK210"/>
  <c r="J210"/>
  <c r="BE210"/>
  <c r="BI206"/>
  <c r="BH206"/>
  <c r="BG206"/>
  <c r="BF206"/>
  <c r="T206"/>
  <c r="R206"/>
  <c r="P206"/>
  <c r="BK206"/>
  <c r="J206"/>
  <c r="BE206"/>
  <c r="BI200"/>
  <c r="BH200"/>
  <c r="BG200"/>
  <c r="BF200"/>
  <c r="T200"/>
  <c r="T199"/>
  <c r="T198"/>
  <c r="R200"/>
  <c r="R199"/>
  <c r="R198"/>
  <c r="P200"/>
  <c r="P199"/>
  <c r="P198"/>
  <c r="BK200"/>
  <c r="BK199"/>
  <c r="J199"/>
  <c r="BK198"/>
  <c r="J198"/>
  <c r="J200"/>
  <c r="BE200"/>
  <c r="J64"/>
  <c r="J63"/>
  <c r="BI195"/>
  <c r="BH195"/>
  <c r="BG195"/>
  <c r="BF195"/>
  <c r="T195"/>
  <c r="R195"/>
  <c r="P195"/>
  <c r="BK195"/>
  <c r="J195"/>
  <c r="BE195"/>
  <c r="BI191"/>
  <c r="BH191"/>
  <c r="BG191"/>
  <c r="BF191"/>
  <c r="T191"/>
  <c r="R191"/>
  <c r="P191"/>
  <c r="BK191"/>
  <c r="J191"/>
  <c r="BE191"/>
  <c r="BI187"/>
  <c r="BH187"/>
  <c r="BG187"/>
  <c r="BF187"/>
  <c r="T187"/>
  <c r="T186"/>
  <c r="R187"/>
  <c r="R186"/>
  <c r="P187"/>
  <c r="P186"/>
  <c r="BK187"/>
  <c r="BK186"/>
  <c r="J186"/>
  <c r="J187"/>
  <c r="BE187"/>
  <c r="J62"/>
  <c r="BI182"/>
  <c r="BH182"/>
  <c r="BG182"/>
  <c r="BF182"/>
  <c r="T182"/>
  <c r="R182"/>
  <c r="P182"/>
  <c r="BK182"/>
  <c r="J182"/>
  <c r="BE182"/>
  <c r="BI178"/>
  <c r="BH178"/>
  <c r="BG178"/>
  <c r="BF178"/>
  <c r="T178"/>
  <c r="R178"/>
  <c r="P178"/>
  <c r="BK178"/>
  <c r="J178"/>
  <c r="BE178"/>
  <c r="BI172"/>
  <c r="BH172"/>
  <c r="BG172"/>
  <c r="BF172"/>
  <c r="T172"/>
  <c r="R172"/>
  <c r="P172"/>
  <c r="BK172"/>
  <c r="J172"/>
  <c r="BE172"/>
  <c r="BI165"/>
  <c r="BH165"/>
  <c r="BG165"/>
  <c r="BF165"/>
  <c r="T165"/>
  <c r="R165"/>
  <c r="P165"/>
  <c r="BK165"/>
  <c r="J165"/>
  <c r="BE165"/>
  <c r="BI159"/>
  <c r="BH159"/>
  <c r="BG159"/>
  <c r="BF159"/>
  <c r="T159"/>
  <c r="R159"/>
  <c r="P159"/>
  <c r="BK159"/>
  <c r="J159"/>
  <c r="BE159"/>
  <c r="BI156"/>
  <c r="BH156"/>
  <c r="BG156"/>
  <c r="BF156"/>
  <c r="T156"/>
  <c r="R156"/>
  <c r="P156"/>
  <c r="BK156"/>
  <c r="J156"/>
  <c r="BE156"/>
  <c r="BI152"/>
  <c r="BH152"/>
  <c r="BG152"/>
  <c r="BF152"/>
  <c r="T152"/>
  <c r="R152"/>
  <c r="P152"/>
  <c r="BK152"/>
  <c r="J152"/>
  <c r="BE152"/>
  <c r="BI149"/>
  <c r="BH149"/>
  <c r="BG149"/>
  <c r="BF149"/>
  <c r="T149"/>
  <c r="R149"/>
  <c r="P149"/>
  <c r="BK149"/>
  <c r="J149"/>
  <c r="BE149"/>
  <c r="BI145"/>
  <c r="BH145"/>
  <c r="BG145"/>
  <c r="BF145"/>
  <c r="T145"/>
  <c r="R145"/>
  <c r="P145"/>
  <c r="BK145"/>
  <c r="J145"/>
  <c r="BE145"/>
  <c r="BI140"/>
  <c r="BH140"/>
  <c r="BG140"/>
  <c r="BF140"/>
  <c r="T140"/>
  <c r="T139"/>
  <c r="T138"/>
  <c r="R140"/>
  <c r="R139"/>
  <c r="R138"/>
  <c r="P140"/>
  <c r="P139"/>
  <c r="P138"/>
  <c r="BK140"/>
  <c r="BK139"/>
  <c r="J139"/>
  <c r="BK138"/>
  <c r="J138"/>
  <c r="J140"/>
  <c r="BE140"/>
  <c r="J61"/>
  <c r="J60"/>
  <c r="BI135"/>
  <c r="BH135"/>
  <c r="BG135"/>
  <c r="BF135"/>
  <c r="T135"/>
  <c r="R135"/>
  <c r="P135"/>
  <c r="BK135"/>
  <c r="J135"/>
  <c r="BE135"/>
  <c r="BI132"/>
  <c r="BH132"/>
  <c r="BG132"/>
  <c r="BF132"/>
  <c r="T132"/>
  <c r="T131"/>
  <c r="R132"/>
  <c r="R131"/>
  <c r="P132"/>
  <c r="P131"/>
  <c r="BK132"/>
  <c r="BK131"/>
  <c r="J131"/>
  <c r="J132"/>
  <c r="BE132"/>
  <c r="J59"/>
  <c r="BI128"/>
  <c r="BH128"/>
  <c r="BG128"/>
  <c r="BF128"/>
  <c r="T128"/>
  <c r="R128"/>
  <c r="P128"/>
  <c r="BK128"/>
  <c r="J128"/>
  <c r="BE128"/>
  <c r="BI124"/>
  <c r="BH124"/>
  <c r="BG124"/>
  <c r="BF124"/>
  <c r="T124"/>
  <c r="R124"/>
  <c r="P124"/>
  <c r="BK124"/>
  <c r="J124"/>
  <c r="BE124"/>
  <c r="BI120"/>
  <c r="BH120"/>
  <c r="BG120"/>
  <c r="BF120"/>
  <c r="T120"/>
  <c r="R120"/>
  <c r="P120"/>
  <c r="BK120"/>
  <c r="J120"/>
  <c r="BE120"/>
  <c r="BI117"/>
  <c r="BH117"/>
  <c r="BG117"/>
  <c r="BF117"/>
  <c r="T117"/>
  <c r="R117"/>
  <c r="P117"/>
  <c r="BK117"/>
  <c r="J117"/>
  <c r="BE117"/>
  <c r="BI114"/>
  <c r="BH114"/>
  <c r="BG114"/>
  <c r="BF114"/>
  <c r="T114"/>
  <c r="R114"/>
  <c r="P114"/>
  <c r="BK114"/>
  <c r="J114"/>
  <c r="BE114"/>
  <c r="BI110"/>
  <c r="BH110"/>
  <c r="BG110"/>
  <c r="BF110"/>
  <c r="T110"/>
  <c r="R110"/>
  <c r="P110"/>
  <c r="BK110"/>
  <c r="J110"/>
  <c r="BE110"/>
  <c r="BI106"/>
  <c r="BH106"/>
  <c r="BG106"/>
  <c r="BF106"/>
  <c r="T106"/>
  <c r="R106"/>
  <c r="P106"/>
  <c r="BK106"/>
  <c r="J106"/>
  <c r="BE106"/>
  <c r="BI103"/>
  <c r="F34"/>
  <c i="1" r="BD52"/>
  <c i="2" r="BH103"/>
  <c r="F33"/>
  <c i="1" r="BC52"/>
  <c i="2" r="BG103"/>
  <c r="F32"/>
  <c i="1" r="BB52"/>
  <c i="2" r="BF103"/>
  <c r="J31"/>
  <c i="1" r="AW52"/>
  <c i="2" r="F31"/>
  <c i="1" r="BA52"/>
  <c i="2" r="T103"/>
  <c r="T102"/>
  <c r="T101"/>
  <c r="T100"/>
  <c r="R103"/>
  <c r="R102"/>
  <c r="R101"/>
  <c r="R100"/>
  <c r="P103"/>
  <c r="P102"/>
  <c r="P101"/>
  <c r="P100"/>
  <c i="1" r="AU52"/>
  <c i="2" r="BK103"/>
  <c r="BK102"/>
  <c r="J102"/>
  <c r="BK101"/>
  <c r="J101"/>
  <c r="BK100"/>
  <c r="J100"/>
  <c r="J56"/>
  <c r="J27"/>
  <c i="1" r="AG52"/>
  <c i="2" r="J103"/>
  <c r="BE103"/>
  <c r="J30"/>
  <c i="1" r="AV52"/>
  <c i="2" r="F30"/>
  <c i="1" r="AZ52"/>
  <c i="2" r="J58"/>
  <c r="J57"/>
  <c r="J96"/>
  <c r="F96"/>
  <c r="F94"/>
  <c r="E92"/>
  <c r="J51"/>
  <c r="F51"/>
  <c r="F49"/>
  <c r="E47"/>
  <c r="J36"/>
  <c r="J18"/>
  <c r="E18"/>
  <c r="F97"/>
  <c r="F52"/>
  <c r="J17"/>
  <c r="J12"/>
  <c r="J94"/>
  <c r="J49"/>
  <c r="E7"/>
  <c r="E90"/>
  <c r="E45"/>
  <c i="1" r="BD51"/>
  <c r="W30"/>
  <c r="BC51"/>
  <c r="W29"/>
  <c r="BB51"/>
  <c r="W28"/>
  <c r="BA51"/>
  <c r="W27"/>
  <c r="AZ51"/>
  <c r="W26"/>
  <c r="AY51"/>
  <c r="AX51"/>
  <c r="AW51"/>
  <c r="AK27"/>
  <c r="AV51"/>
  <c r="AK26"/>
  <c r="AU51"/>
  <c r="AT51"/>
  <c r="AS51"/>
  <c r="AG51"/>
  <c r="AK23"/>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<sst xmlns="http://schemas.openxmlformats.org/spreadsheetml/2006/main">
  <si>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</si>
  <si>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</si>
  <si>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</si>
  <si>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</si>
  <si>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</si>
  <si>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</si>
  <si>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</si>
  <si>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{f005b4bc-65be-4ab6-9aa1-346f6ac6fe31}</t>
  </si>
  <si>
    <t>0,01</t>
  </si>
  <si>
    <t>21</t>
  </si>
  <si>
    <t>15</t>
  </si>
  <si>
    <t>REKAPITULACE STAVBY</t>
  </si>
  <si>
    <t xml:space="preserve">v ---  níže se nacházejí doplnkové a pomocné údaje k sestavám  --- v</t>
  </si>
  <si>
    <t>Návod na vyplnění</t>
  </si>
  <si>
    <t>0,001</t>
  </si>
  <si>
    <t>Kód:</t>
  </si>
  <si>
    <t>999245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</si>
  <si>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</si>
  <si>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</si>
  <si>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Karlovy Vary, Moskevská 913/34</t>
  </si>
  <si>
    <t>0,1</t>
  </si>
  <si>
    <t>KSO:</t>
  </si>
  <si>
    <t>801 29 1</t>
  </si>
  <si>
    <t>CC-CZ:</t>
  </si>
  <si>
    <t/>
  </si>
  <si>
    <t>1</t>
  </si>
  <si>
    <t>Místo:</t>
  </si>
  <si>
    <t>Karlovy Vary</t>
  </si>
  <si>
    <t>Datum:</t>
  </si>
  <si>
    <t>20. 9. 2018</t>
  </si>
  <si>
    <t>10</t>
  </si>
  <si>
    <t>100</t>
  </si>
  <si>
    <t>Zadavatel:</t>
  </si>
  <si>
    <t>IČ:</t>
  </si>
  <si>
    <t>Městská policie Karlovy Vary</t>
  </si>
  <si>
    <t>DIČ:</t>
  </si>
  <si>
    <t>Uchazeč:</t>
  </si>
  <si>
    <t>Vyplň údaj</t>
  </si>
  <si>
    <t>Projektant:</t>
  </si>
  <si>
    <t>Ivan Křesina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</si>
  <si>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</si>
  <si>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</si>
  <si>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</si>
  <si>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</si>
  <si>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</si>
  <si>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</si>
  <si>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</si>
  <si>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</si>
  <si>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</si>
  <si>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</si>
  <si>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</si>
  <si>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</si>
  <si>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</si>
  <si>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</si>
  <si>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</si>
  <si>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</si>
  <si>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</si>
  <si>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</si>
  <si>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</si>
  <si>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</si>
  <si>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</si>
  <si>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</si>
  <si>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</si>
  <si>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</si>
  <si>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</si>
  <si>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</si>
  <si>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</si>
  <si>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</si>
  <si>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</si>
  <si>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</si>
  <si>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</si>
  <si>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</si>
  <si>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</si>
  <si>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</si>
  <si>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</si>
  <si>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</si>
  <si>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</si>
  <si>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</si>
  <si>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</si>
  <si>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</si>
  <si>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</si>
  <si>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SO01</t>
  </si>
  <si>
    <t>Úpravy dozorčí služby 1.np</t>
  </si>
  <si>
    <t>STA</t>
  </si>
  <si>
    <t>{70fc1286-02d9-4d9e-abeb-bf52d5d4a302}</t>
  </si>
  <si>
    <t>2</t>
  </si>
  <si>
    <t>VZT</t>
  </si>
  <si>
    <t>Vzduchotechnika</t>
  </si>
  <si>
    <t>{5ad83840-f3b6-4745-8ece-18db2eb1481d}</t>
  </si>
  <si>
    <t>UT</t>
  </si>
  <si>
    <t>Ústřední topení</t>
  </si>
  <si>
    <t>{60e29f66-6a15-4fb3-8257-9b934698673f}</t>
  </si>
  <si>
    <t>EL</t>
  </si>
  <si>
    <t>Elektroinstalace</t>
  </si>
  <si>
    <t>{b980fc2e-2ad5-40e5-be9f-221dd7c931de}</t>
  </si>
  <si>
    <t>VON</t>
  </si>
  <si>
    <t>Vedlejší a ostatní náklady</t>
  </si>
  <si>
    <t>{0f13f47d-2481-4f86-b2aa-ca7738252dd0}</t>
  </si>
  <si>
    <t>1) Krycí list soupisu</t>
  </si>
  <si>
    <t>2) Rekapitulace</t>
  </si>
  <si>
    <t>3) Soupis prací</t>
  </si>
  <si>
    <t>Zpět na list:</t>
  </si>
  <si>
    <t>Rekapitulace stavby</t>
  </si>
  <si>
    <t>KRYCÍ LIST SOUPISU</t>
  </si>
  <si>
    <t>Objekt:</t>
  </si>
  <si>
    <t>SO01 - Úpravy dozorčí služby 1.np</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</si>
  <si>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</si>
  <si>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</si>
  <si>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</si>
  <si>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</si>
  <si>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</si>
  <si>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</si>
  <si>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</si>
  <si>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</si>
  <si>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</si>
  <si>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61 - Úprava povrchů vnitřní</t>
  </si>
  <si>
    <t xml:space="preserve">      63 - Podlahy a podlahové konstrukce</t>
  </si>
  <si>
    <t xml:space="preserve">    9 - Ostatní konstrukce a práce-bourání</t>
  </si>
  <si>
    <t xml:space="preserve">      94 - Lešení a stavební výtahy</t>
  </si>
  <si>
    <t xml:space="preserve">      95 - Různé dokončovací konstrukce a práce pozemních staveb</t>
  </si>
  <si>
    <t xml:space="preserve">      97 - Prorážení otvorů a ostatní bourací práce</t>
  </si>
  <si>
    <t xml:space="preserve">    997 - Přesun sutě</t>
  </si>
  <si>
    <t xml:space="preserve">    998 - Přesun hmot</t>
  </si>
  <si>
    <t>PSV - Práce a dodávky PSV</t>
  </si>
  <si>
    <t xml:space="preserve">    751 - Vzduchotechnika</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</si>
  <si>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</si>
  <si>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</si>
  <si>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</si>
  <si>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</si>
  <si>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</si>
  <si>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t>
  </si>
  <si>
    <t>OST - Ostatní</t>
  </si>
  <si>
    <t xml:space="preserve">    O01 - Ostatní</t>
  </si>
  <si>
    <t>Ostatní - Ostatní</t>
  </si>
  <si>
    <t xml:space="preserve">    900 - Vybavení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</si>
  <si>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</si>
  <si>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</si>
  <si>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</si>
  <si>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</si>
  <si>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</si>
  <si>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</si>
  <si>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</si>
  <si>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</si>
  <si>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</si>
  <si>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</si>
  <si>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</si>
  <si>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</si>
  <si>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</si>
  <si>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</si>
  <si>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</si>
  <si>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</si>
  <si>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</si>
  <si>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</si>
  <si>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</si>
  <si>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</si>
  <si>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310238211</t>
  </si>
  <si>
    <t>Zazdívka otvorů pl do 1 m2 ve zdivu nadzákladovém cihlami pálenými na MVC</t>
  </si>
  <si>
    <t>m3</t>
  </si>
  <si>
    <t>CS ÚRS 2018 02</t>
  </si>
  <si>
    <t>4</t>
  </si>
  <si>
    <t>1070536758</t>
  </si>
  <si>
    <t>PP</t>
  </si>
  <si>
    <t>Zazdívka otvorů ve zdivu nadzákladovém cihlami pálenými plochy přes 0,25 m2 do 1 m2 na maltu vápenocementovou</t>
  </si>
  <si>
    <t>VV</t>
  </si>
  <si>
    <t>"pod parapetem" 0,3*0,6*0,6</t>
  </si>
  <si>
    <t>True</t>
  </si>
  <si>
    <t>317944323</t>
  </si>
  <si>
    <t>Válcované nosníky č.14 až 22 dodatečně osazované do připravených otvorů</t>
  </si>
  <si>
    <t>t</t>
  </si>
  <si>
    <t>892136322</t>
  </si>
  <si>
    <t>Válcované nosníky dodatečně osazované do připravených otvorů bez zazdění hlav č. 14 až 22</t>
  </si>
  <si>
    <t>PSC</t>
  </si>
  <si>
    <t xml:space="preserve">Poznámka k souboru cen:_x000d_
1. V cenách jsou zahrnuty náklady na dodávku a montáž válcovaných nosníků._x000d_
2. Ceny jsou určeny pouze pro ocenění konstrukce překladů nad otvory._x000d_
</t>
  </si>
  <si>
    <t>"překlady I 140" 1,6*3*14,3*0,001</t>
  </si>
  <si>
    <t>317234410</t>
  </si>
  <si>
    <t>Vyzdívka mezi nosníky z cihel pálených na MC</t>
  </si>
  <si>
    <t>918066081</t>
  </si>
  <si>
    <t>Vyzdívka mezi nosníky cihlami pálenými na maltu cementovou</t>
  </si>
  <si>
    <t xml:space="preserve">Poznámka k souboru cen:_x000d_
1. Cenu lze použít i pro nadezdívku nad nosníky pro jejich osazení (uklínování zdiva)._x000d_
2. Množství jednotek se určuje v m3 objemu vyzdívky jako součin světlosti neomítnutého otvoru; šířky (rovné tloušťce neomítnuté zdi zmenšené o tloušťku svislého plentování přírub) a výšky nosníku._x000d_
3. Plentování ocelových válcovaných nosníků jednostranné cihlami se oceňuje cenami 346 24-4381 až -4384, katalogu 801-1 Budovy a haly-zděné a monolitické._x000d_
</t>
  </si>
  <si>
    <t>0,36*1,6*0,15</t>
  </si>
  <si>
    <t>346244381</t>
  </si>
  <si>
    <t>Plentování jednostranné v do 200 mm válcovaných nosníků cihlami</t>
  </si>
  <si>
    <t>m2</t>
  </si>
  <si>
    <t>-840697906</t>
  </si>
  <si>
    <t>Plentování ocelových válcovaných nosníků jednostranné cihlami na maltu, výška stojiny do 200 mm</t>
  </si>
  <si>
    <t>1,6*0,15*2</t>
  </si>
  <si>
    <t>5</t>
  </si>
  <si>
    <t>340271025</t>
  </si>
  <si>
    <t xml:space="preserve">Zazdívka otvorů v příčkách nebo stěnách plochy do 4 m2  tvárnicemi pórobetonovými tl 100 mm</t>
  </si>
  <si>
    <t>1433273149</t>
  </si>
  <si>
    <t>Zazdívka otvorů v příčkách nebo stěnách pórobetonovými tvárnicemi plochy přes 1 m2 do 4 m2, objemová hmotnost 500 kg/m3, tloušťka příčky 100 mm</t>
  </si>
  <si>
    <t>"dveří 980/1990" 1*2*2</t>
  </si>
  <si>
    <t>6</t>
  </si>
  <si>
    <t>346481112</t>
  </si>
  <si>
    <t>Zaplentování rýh, potrubí, výklenků nebo nik ve stěnách keramickým pletivem</t>
  </si>
  <si>
    <t>-1503470542</t>
  </si>
  <si>
    <t>Zaplentování rýh, potrubí, válcovaných nosníků, výklenků nebo nik jakéhokoliv tvaru, na maltu ve stěnách nebo před stěnami keramickým a funkčně podobným pletivem</t>
  </si>
  <si>
    <t xml:space="preserve">Poznámka k souboru cen:_x000d_
1. Ceny jsou určeny pro uchycení pletiva na sousední konstrukci (zdivo apod.), kde není nutné tvarování ocelové podkladní kostry._x000d_
2. V cenách jsou započteny i náklady na potřebné vypnutí pletiva přetažením a zakotvením drátů a provedení postřiku maltou._x000d_
3. V cenách nejsou započteny náklady na omítku._x000d_
</t>
  </si>
  <si>
    <t>1,6*(0,4+0,2*2)</t>
  </si>
  <si>
    <t>7</t>
  </si>
  <si>
    <t>349231811</t>
  </si>
  <si>
    <t>Přizdívka ostění s ozubem z cihel tl do 150 mm</t>
  </si>
  <si>
    <t>-920231159</t>
  </si>
  <si>
    <t>Přizdívka z cihel ostění s ozubem ve vybouraných otvorech, s vysekáním kapes pro zavázaní přes 80 do 150 mm</t>
  </si>
  <si>
    <t xml:space="preserve">Poznámka k souboru cen:_x000d_
1. Ceny jsou určeny pro přizdívku ostění zavazovaného do přilehlého zdiva._x000d_
2. Ceny neplatí pro přizdívku ostění do 80 mm tloušťky; tyto se oceňují příslušnými cenami souboru cen 319 20- . Vyrovnání nerovného povrchu vnitřního i vnějšího zdiva._x000d_
3. Množství měrných jednotek se určuje jako součin tloušťky zdi a výšky přizdívaného o ostění._x000d_
</t>
  </si>
  <si>
    <t>"dveře" 0,15*(2*2+1,1)</t>
  </si>
  <si>
    <t>8</t>
  </si>
  <si>
    <t>319201321</t>
  </si>
  <si>
    <t>Vyrovnání nerovného povrchu zdiva tl do 30 mm maltou</t>
  </si>
  <si>
    <t>-1826268419</t>
  </si>
  <si>
    <t>Vyrovnání nerovného povrchu vnitřního i vnějšího zdiva bez odsekání vadných cihel, maltou (s dodáním hmot) tl. do 30 mm</t>
  </si>
  <si>
    <t>"po odsekání obkladů" 2*0,6</t>
  </si>
  <si>
    <t>Vodorovné konstrukce</t>
  </si>
  <si>
    <t>9</t>
  </si>
  <si>
    <t>411388532</t>
  </si>
  <si>
    <t>Zabetonování otvorů pl do 1 m2 v klenbách</t>
  </si>
  <si>
    <t>-1885542286</t>
  </si>
  <si>
    <t>Zabetonování otvorů ve stropech nebo v klenbách včetně lešení, bednění, odbednění a výztuže (materiál v ceně) v klenbách cihelných, kamenných nebo betonových</t>
  </si>
  <si>
    <t>0,3*0,3*2</t>
  </si>
  <si>
    <t>413232211</t>
  </si>
  <si>
    <t>Zazdívka zhlaví válcovaných nosníků v do 150 mm</t>
  </si>
  <si>
    <t>kus</t>
  </si>
  <si>
    <t>703305605</t>
  </si>
  <si>
    <t>Zazdívka zhlaví stropních trámů nebo válcovaných nosníků pálenými cihlami válcovaných nosníků, výšky do 150 mm</t>
  </si>
  <si>
    <t>"OK rám" 2</t>
  </si>
  <si>
    <t>Úpravy povrchů, podlahy a osazování výplní</t>
  </si>
  <si>
    <t>61</t>
  </si>
  <si>
    <t>Úprava povrchů vnitřní</t>
  </si>
  <si>
    <t>11</t>
  </si>
  <si>
    <t>619991011</t>
  </si>
  <si>
    <t>Obalení konstrukcí a prvků fólií přilepenou lepící páskou</t>
  </si>
  <si>
    <t>1915514507</t>
  </si>
  <si>
    <t>Zakrytí vnitřních ploch před znečištěním včetně pozdějšího odkrytí konstrukcí a prvků obalením fólií a přelepením páskou</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</si>
  <si>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</si>
  <si>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"okno 2380/1860" 2,5*2</t>
  </si>
  <si>
    <t>"dveře 800/1970"1*2*6+0,6*2+2,75*2,75</t>
  </si>
  <si>
    <t>12</t>
  </si>
  <si>
    <t>611135101</t>
  </si>
  <si>
    <t>Hrubá výplň rýh ve stropech maltou jakékoli šířky rýhy</t>
  </si>
  <si>
    <t>-711695611</t>
  </si>
  <si>
    <t>Hrubá výplň rýh maltou jakékoli šířky rýhy ve stropech</t>
  </si>
  <si>
    <t xml:space="preserve">Poznámka k souboru cen:_x000d_
1. V cenách nejsou započteny náklady na omítku rýh, tyto se ocení příšlušnými cenami tohoto katalogu._x000d_
</t>
  </si>
  <si>
    <t>"příčka " (2,11+0,15)*0,1+0,62*0,15</t>
  </si>
  <si>
    <t>13</t>
  </si>
  <si>
    <t>611315121</t>
  </si>
  <si>
    <t>Vápenná štuková omítka rýh ve stropech šířky do 150 mm</t>
  </si>
  <si>
    <t>649826114</t>
  </si>
  <si>
    <t>Vápenná omítka rýh štuková ve stropech, šířky rýhy do 150 mm</t>
  </si>
  <si>
    <t>14</t>
  </si>
  <si>
    <t>612135101</t>
  </si>
  <si>
    <t>Hrubá výplň rýh ve stěnách maltou jakékoli šířky rýhy</t>
  </si>
  <si>
    <t>925722333</t>
  </si>
  <si>
    <t>Hrubá výplň rýh maltou jakékoli šířky rýhy ve stěnách</t>
  </si>
  <si>
    <t>"příčka " 0,1*3,42*2+0,15*3,42</t>
  </si>
  <si>
    <t>612315121</t>
  </si>
  <si>
    <t>Vápenná štuková omítka rýh ve stěnách šířky do 150 mm</t>
  </si>
  <si>
    <t>-2039707810</t>
  </si>
  <si>
    <t>Vápenná omítka rýh štuková ve stěnách, šířky rýhy do 150 mm</t>
  </si>
  <si>
    <t>16</t>
  </si>
  <si>
    <t>611315421</t>
  </si>
  <si>
    <t>Oprava vnitřní vápenné štukové omítky stropů v rozsahu plochy do 10%</t>
  </si>
  <si>
    <t>-766071299</t>
  </si>
  <si>
    <t>Oprava vápenné omítky vnitřních ploch štukové dvouvrstvé, tloušťky do 20 mm a tloušťky štuku do 3 mm stropů, v rozsahu opravované plochy do 10%</t>
  </si>
  <si>
    <t xml:space="preserve">Poznámka k souboru cen:_x000d_
1. Pro ocenění opravy omítek plochy do 4 m2 se použijí ceny souboru cen 61. 31-52.. Vápenná omítka jednotlivých malých ploch._x000d_
</t>
  </si>
  <si>
    <t>"dozorčí služby" 24,72</t>
  </si>
  <si>
    <t>"vstup" 15,76</t>
  </si>
  <si>
    <t>"chodba" 4,25*2</t>
  </si>
  <si>
    <t>17</t>
  </si>
  <si>
    <t>619995001</t>
  </si>
  <si>
    <t>Začištění omítek kolem oken, dveří, podlah nebo obkladů</t>
  </si>
  <si>
    <t>m</t>
  </si>
  <si>
    <t>42993026</t>
  </si>
  <si>
    <t>Začištění omítek (s dodáním hmot) kolem oken, dveří, podlah, obkladů apod.</t>
  </si>
  <si>
    <t xml:space="preserve">Poznámka k souboru cen:_x000d_
1. Cenu -5001 lze použít pouze v případě provádění opravy nebo osazování nových oken, dveří, obkladů, podlah apod.; nelze ji použít v případech provádění opravy omítek nebo nové omítky v celé ploše._x000d_
</t>
  </si>
  <si>
    <t>"okno"(2,38+1,76)*2</t>
  </si>
  <si>
    <t>"dveře"(0,8+2)*2*6+(0,6+2)*2+(0,98+1,99)*2+(2,75+2,35)*2</t>
  </si>
  <si>
    <t>"zazdívka" (0,98+1,99)*2*2</t>
  </si>
  <si>
    <t>"průchod" (1,1+2,75)*2</t>
  </si>
  <si>
    <t>18</t>
  </si>
  <si>
    <t>612315421</t>
  </si>
  <si>
    <t>Oprava vnitřní vápenné štukové omítky stěn v rozsahu plochy do 10%</t>
  </si>
  <si>
    <t>1815699529</t>
  </si>
  <si>
    <t>Oprava vápenné omítky vnitřních ploch štukové dvouvrstvé, tloušťky do 20 mm a tloušťky štuku do 3 mm stěn, v rozsahu opravované plochy do 10%</t>
  </si>
  <si>
    <t>"dozorčí služby" (5,76+4,4)*2*3,42+0,4*(2,38*2+1,76)+0,25*(1,04+2,02*2)+0,2*(1,1+2,1*2)-(2,38*1,76+0,8*1,97*3)</t>
  </si>
  <si>
    <t>"vstup" (4,34+4,4)*2*3,18+0,5*(0,98+1,99*2)-((0,8*2+0,98)*1,99+2,75*2,75)</t>
  </si>
  <si>
    <t>"chodba" (4,25+2)*2*3,42-((0,6+0,8*2+0,98)*1,99+1,1*2,75)</t>
  </si>
  <si>
    <t>19</t>
  </si>
  <si>
    <t>612315302</t>
  </si>
  <si>
    <t>Vápenná štuková omítka ostění nebo nadpraží</t>
  </si>
  <si>
    <t>1417944640</t>
  </si>
  <si>
    <t>Vápenná omítka ostění nebo nadpraží štuková</t>
  </si>
  <si>
    <t xml:space="preserve">Poznámka k souboru cen:_x000d_
1. Ceny lze použít jen pro ocenění samostatně upravovaného ostění a nadpraží ( např. při dodatečné výměně oken nebo zárubní ) v šířce do 300 mm okolo upravovaného otvoru._x000d_
</t>
  </si>
  <si>
    <t>"dveře" 0,2*(1,1+2,1*2)+0,15*(2*2+1,1)*2+0,5*(1+2*2)</t>
  </si>
  <si>
    <t>20</t>
  </si>
  <si>
    <t>612142002</t>
  </si>
  <si>
    <t>Potažení vnitřních stěn sklovláknitým pletivem</t>
  </si>
  <si>
    <t>-214355885</t>
  </si>
  <si>
    <t>Potažení vnitřních ploch pletivem v ploše nebo pruzích, na plném podkladu sklovláknitým provizorním přichycením stěn</t>
  </si>
  <si>
    <t xml:space="preserve">Poznámka k souboru cen:_x000d_
1. V cenách -2001 jsou započteny i náklady na tmel._x000d_
</t>
  </si>
  <si>
    <t>63</t>
  </si>
  <si>
    <t>Podlahy a podlahové konstrukce</t>
  </si>
  <si>
    <t>632451024</t>
  </si>
  <si>
    <t>Vyrovnávací potěr tl do 50 mm z MC 15 provedený v pásu</t>
  </si>
  <si>
    <t>-1870230744</t>
  </si>
  <si>
    <t>Potěr cementový vyrovnávací z malty (MC-15) v pásu o průměrné (střední) tl. přes 40 do 50 mm</t>
  </si>
  <si>
    <t xml:space="preserve">Poznámka k souboru cen:_x000d_
1. Užití cen –1021 až –1024 – viz poznámka č. 1 souboru cen 632 45-01._x000d_
2. Užití cen –1031 až –1034 – viz poznámka č. 2 a 3 souboru cen 632 45-01._x000d_
3. V cenách jsou započteny i náklady na základní stržení povrchu potěru s urovnáním vibrační lištou nebo dřevěným hladítkem._x000d_
</t>
  </si>
  <si>
    <t>"nové dveře" 0,36*1,1+0,5*0,98</t>
  </si>
  <si>
    <t>22</t>
  </si>
  <si>
    <t>632450134</t>
  </si>
  <si>
    <t>Vyrovnávací cementový potěr tl do 50 mm ze suchých směsí provedený v ploše</t>
  </si>
  <si>
    <t>320179843</t>
  </si>
  <si>
    <t>Potěr cementový vyrovnávací ze suchých směsí v ploše o průměrné (střední) tl. přes 40 do 50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</si>
  <si>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apod._x000d_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kanálech)._x000d_
3. Ceny –0131 až –0134 lze použít i pro podlévání provizorně podklínovaných patek usazených strojů a technologických zařízení, s náležitým zatemováním hutné malty._x000d_
4. V cenách jsou započteny i náklady na základní stržení povrchu potěru s urovnáním vibrační lištou nebo dřevěným hladítkem._x000d_
</t>
  </si>
  <si>
    <t>"po odsekání dlažby" 2*2</t>
  </si>
  <si>
    <t>23</t>
  </si>
  <si>
    <t>612315223</t>
  </si>
  <si>
    <t>Vápenná štuková omítka malých ploch do 1,0 m2 na stěnách</t>
  </si>
  <si>
    <t>1976339823</t>
  </si>
  <si>
    <t>Vápenná omítka jednotlivých malých ploch štuková na stěnách, plochy jednotlivě přes 0,25 do 1 m2</t>
  </si>
  <si>
    <t>"pod parapetem 600/600" 1</t>
  </si>
  <si>
    <t>Ostatní konstrukce a práce-bourání</t>
  </si>
  <si>
    <t>94</t>
  </si>
  <si>
    <t>Lešení a stavební výtahy</t>
  </si>
  <si>
    <t>24</t>
  </si>
  <si>
    <t>949121112</t>
  </si>
  <si>
    <t>Montáž lešení lehkého kozového dílcového v do 1,9 m</t>
  </si>
  <si>
    <t>sada</t>
  </si>
  <si>
    <t>296301591</t>
  </si>
  <si>
    <t>Montáž lešení lehkého kozového dílcového o výšce lešeňové podlahy přes 1,2 do 1,9 m</t>
  </si>
  <si>
    <t xml:space="preserve">Poznámka k souboru cen:_x000d_
1. Množství měrných jednotek se určuje v počtu sad lešení (2 kozy a dřevěná podlaha)._x000d_
2. V cenách nájmu jsou započteny i náklady na manipulaci s lešením._x000d_
</t>
  </si>
  <si>
    <t>"dozorčí služby 24,72m2" 3</t>
  </si>
  <si>
    <t xml:space="preserve">"vstup  15,76m2" 2</t>
  </si>
  <si>
    <t>"chodba 4,25*2m2" 1*2</t>
  </si>
  <si>
    <t>25</t>
  </si>
  <si>
    <t>949121212</t>
  </si>
  <si>
    <t>Příplatek k lešení lehkému kozovému dílcovému v do 1,9 m za první a ZKD den použití</t>
  </si>
  <si>
    <t>-2024994067</t>
  </si>
  <si>
    <t>Montáž lešení lehkého kozového dílcového Příplatek za první a každý další den použití lešení k ceně -1112</t>
  </si>
  <si>
    <t>7*30*1</t>
  </si>
  <si>
    <t>26</t>
  </si>
  <si>
    <t>949121812</t>
  </si>
  <si>
    <t>Demontáž lešení lehkého kozového dílcového v do 1,9 m</t>
  </si>
  <si>
    <t>1754995494</t>
  </si>
  <si>
    <t>Demontáž lešení lehkého kozového dílcového o výšce lešeňové podlahy přes 1,2 do 1,9 m</t>
  </si>
  <si>
    <t xml:space="preserve">Poznámka k souboru cen:_x000d_
1. Množství měrných jednotek se určuje v počtu sad lešení (2 kozy a dřevěná podlaha)._x000d_
</t>
  </si>
  <si>
    <t>95</t>
  </si>
  <si>
    <t>Různé dokončovací konstrukce a práce pozemních staveb</t>
  </si>
  <si>
    <t>27</t>
  </si>
  <si>
    <t>952901111</t>
  </si>
  <si>
    <t>Vyčištění budov bytové a občanské výstavby při výšce podlaží do 4 m</t>
  </si>
  <si>
    <t>-1559414289</t>
  </si>
  <si>
    <t>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</si>
  <si>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</si>
  <si>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"ostatní plochy"15,76+4,25*2+0,98*0,5</t>
  </si>
  <si>
    <t>28</t>
  </si>
  <si>
    <t>953943124</t>
  </si>
  <si>
    <t>Osazování výrobků do 30 kg/kus do betonu bez jejich dodání</t>
  </si>
  <si>
    <t>1998326126</t>
  </si>
  <si>
    <t>Osazování drobných kovových předmětů výrobků ostatních jinde neuvedených do betonu se zajištěním polohy k bednění či k výztuži před zabetonováním hmotnosti přes 15 do 30 kg/kus</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</si>
  <si>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</si>
  <si>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"sloupek OK" 1</t>
  </si>
  <si>
    <t>97</t>
  </si>
  <si>
    <t>Prorážení otvorů a ostatní bourací práce</t>
  </si>
  <si>
    <t>29</t>
  </si>
  <si>
    <t>962031132</t>
  </si>
  <si>
    <t>Bourání příček z cihel pálených na MVC tl do 100 mm</t>
  </si>
  <si>
    <t>-2142157265</t>
  </si>
  <si>
    <t>Bourání příček z cihel, tvárnic nebo příčkovek z cihel pálených, plných nebo dutých na maltu vápennou nebo vápenocementovou, tl. do 100 mm</t>
  </si>
  <si>
    <t>"příčka 100" 2,11*3,42+0,15*1,99</t>
  </si>
  <si>
    <t>30</t>
  </si>
  <si>
    <t>962031133</t>
  </si>
  <si>
    <t>Bourání příček z cihel pálených na MVC tl do 150 mm</t>
  </si>
  <si>
    <t>1103976837</t>
  </si>
  <si>
    <t>Bourání příček z cihel, tvárnic nebo příčkovek z cihel pálených, plných nebo dutých na maltu vápennou nebo vápenocementovou, tl. do 150 mm</t>
  </si>
  <si>
    <t>"příčka 150" 0,62*3,42</t>
  </si>
  <si>
    <t>31</t>
  </si>
  <si>
    <t>964072221</t>
  </si>
  <si>
    <t>Vybourání válcovaných nosníků ze zdiva smíšeného dl do 4 m hmotnosti do 20 kg/m</t>
  </si>
  <si>
    <t>293118098</t>
  </si>
  <si>
    <t>Vybourání válcovaných nosníků uložených ve zdivu smíšeném nebo kamenném délky do 4 m, hmotnosti do 20 kg/m</t>
  </si>
  <si>
    <t>32</t>
  </si>
  <si>
    <t>965042131</t>
  </si>
  <si>
    <t>Bourání podkladů pod dlažby nebo mazanin betonových nebo z litého asfaltu tl do 100 mm pl do 4 m2</t>
  </si>
  <si>
    <t>869883459</t>
  </si>
  <si>
    <t>Bourání mazanin betonových nebo z litého asfaltu tl. do 100 mm, plochy do 4 m2</t>
  </si>
  <si>
    <t>2*2*0,05</t>
  </si>
  <si>
    <t>33</t>
  </si>
  <si>
    <t>965081213</t>
  </si>
  <si>
    <t>Bourání podlah z dlaždic keramických nebo xylolitových tl do 10 mm plochy přes 1 m2</t>
  </si>
  <si>
    <t>-150791101</t>
  </si>
  <si>
    <t>Bourání podlah z dlaždic bez podkladního lože nebo mazaniny, s jakoukoliv výplní spár keramických nebo xylolitových tl. do 10 mm, plochy přes 1 m2</t>
  </si>
  <si>
    <t xml:space="preserve">Poznámka k souboru cen:_x000d_
1. Odsekání soklíků se oceňuje cenami souboru cen 965 08._x000d_
</t>
  </si>
  <si>
    <t>34</t>
  </si>
  <si>
    <t>968062244</t>
  </si>
  <si>
    <t>Vybourání dřevěných rámů oken jednoduchých včetně křídel pl do 1 m2</t>
  </si>
  <si>
    <t>-1804115215</t>
  </si>
  <si>
    <t>Vybourání dřevěných rámů oken s křídly, dveřních zárubní, vrat, stěn, ostění nebo obkladů rámů oken s křídly jednoduchých, plochy do 1 m2</t>
  </si>
  <si>
    <t xml:space="preserve">Poznámka k souboru cen:_x000d_
1. V cenách -2244 až -2747 jsou započteny i náklady na vyvěšení křídel._x000d_
</t>
  </si>
  <si>
    <t xml:space="preserve">"podávací  okno 1100/620" 1,1*0,62</t>
  </si>
  <si>
    <t>35</t>
  </si>
  <si>
    <t>968062991</t>
  </si>
  <si>
    <t>Vybourání vnitřních deštění výkladů, ostění a obkladů stěn</t>
  </si>
  <si>
    <t>-1173446556</t>
  </si>
  <si>
    <t>Vybourání dřevěných rámů oken s křídly, dveřních zárubní, vrat, stěn, ostění nebo obkladů vnitřních deštění výkladů, ostění a obkladů stěn jakékoliv plochy</t>
  </si>
  <si>
    <t>"ostění podávacího okna" (1,1+0,62)*2*0,5</t>
  </si>
  <si>
    <t>36</t>
  </si>
  <si>
    <t>766441822</t>
  </si>
  <si>
    <t>Demontáž parapetních desek dřevěných nebo plastových šířky přes 30 cm délky přes 1,0 m</t>
  </si>
  <si>
    <t>836518441</t>
  </si>
  <si>
    <t>Demontáž parapetních desek dřevěných nebo plastových šířky přes 300 mm délky přes 1m</t>
  </si>
  <si>
    <t>" podávací okno" 1</t>
  </si>
  <si>
    <t>37</t>
  </si>
  <si>
    <t>967031132</t>
  </si>
  <si>
    <t>Přisekání rovných ostění v cihelném zdivu na MV nebo MVC</t>
  </si>
  <si>
    <t>-679994752</t>
  </si>
  <si>
    <t>Přisekání (špicování) plošné nebo rovných ostění zdiva z cihel pálených rovných ostění, bez odstupu, po hrubém vybourání otvorů, na maltu vápennou nebo vápenocementovou</t>
  </si>
  <si>
    <t>"po vybourání" 0,36*(2,1*2+1,1)+0,5*(2*2+0,98)</t>
  </si>
  <si>
    <t>38</t>
  </si>
  <si>
    <t>968072455</t>
  </si>
  <si>
    <t>Vybourání kovových dveřních zárubní pl do 2 m2</t>
  </si>
  <si>
    <t>-610412523</t>
  </si>
  <si>
    <t>Vybourání kovových rámů oken s křídly, dveřních zárubní, vrat, stěn, ostění nebo obkladů dveřních zárubní, plochy do 2 m2</t>
  </si>
  <si>
    <t xml:space="preserve">Poznámka k souboru cen:_x000d_
1. V cenách -2244 až -2559 jsou započteny i náklady na vyvěšení křídel._x000d_
2. Cenou -2641 se oceňuje i vybourání nosné ocelové konstrukce pro sádrokartonové příčky._x000d_
</t>
  </si>
  <si>
    <t>"980/1990" 0,98*1,199</t>
  </si>
  <si>
    <t>"880/1990" 0,88*1,199</t>
  </si>
  <si>
    <t>39</t>
  </si>
  <si>
    <t>971033561</t>
  </si>
  <si>
    <t>Vybourání otvorů ve zdivu cihelném pl do 1 m2 na MVC nebo MV tl do 600 mm</t>
  </si>
  <si>
    <t>-1803809803</t>
  </si>
  <si>
    <t>Vybourání otvorů ve zdivu základovém nebo nadzákladovém z cihel, tvárnic, příčkovek z cihel pálených na maltu vápennou nebo vápenocementovou plochy do 1 m2, tl. do 600 mm</t>
  </si>
  <si>
    <t>"nadpraží 1100/350" 0,36*1,1*0,35</t>
  </si>
  <si>
    <t>40</t>
  </si>
  <si>
    <t>971033651</t>
  </si>
  <si>
    <t>Vybourání otvorů ve zdivu cihelném pl do 4 m2 na MVC nebo MV tl do 600 mm</t>
  </si>
  <si>
    <t>845975171</t>
  </si>
  <si>
    <t>Vybourání otvorů ve zdivu základovém nebo nadzákladovém z cihel, tvárnic, příčkovek z cihel pálených na maltu vápennou nebo vápenocementovou plochy do 4 m2, tl. do 600 mm</t>
  </si>
  <si>
    <t>"parapet 1100/1000" 0,36*1,1*1</t>
  </si>
  <si>
    <t>41</t>
  </si>
  <si>
    <t>972033271</t>
  </si>
  <si>
    <t>Vybourání otvorů v klenbách z cihel pl do 0,09 m2 tl do 450 mm</t>
  </si>
  <si>
    <t>-1726937237</t>
  </si>
  <si>
    <t>Vybourání otvorů v klenbách z cihel bez odstranění podlahy a násypu, plochy do 0,09 m2, tl. do 450 mm</t>
  </si>
  <si>
    <t xml:space="preserve">"pro  ÚT 300/300" 2</t>
  </si>
  <si>
    <t>42</t>
  </si>
  <si>
    <t>973031324</t>
  </si>
  <si>
    <t>Vysekání kapes ve zdivu cihelném na MV nebo MVC pl do 0,10 m2 hl do 150 mm</t>
  </si>
  <si>
    <t>-236945824</t>
  </si>
  <si>
    <t>Vysekání výklenků nebo kapes ve zdivu z cihel na maltu vápennou nebo vápenocementovou kapes, plochy do 0,10 m2, hl. do 150 mm</t>
  </si>
  <si>
    <t>"ocelový rám" 2</t>
  </si>
  <si>
    <t>43</t>
  </si>
  <si>
    <t>974031664</t>
  </si>
  <si>
    <t>Vysekání rýh ve zdivu cihelném pro vtahování nosníků hl do 150 mm v do 150 mm</t>
  </si>
  <si>
    <t>1482624813</t>
  </si>
  <si>
    <t>Vysekání rýh ve zdivu cihelném na maltu vápennou nebo vápenocementovou pro vtahování nosníků do zdí, před vybouráním otvoru do hl. 150 mm, při v. nosníku do 150 mm</t>
  </si>
  <si>
    <t>"překlady I 140" 1,6*3</t>
  </si>
  <si>
    <t>44</t>
  </si>
  <si>
    <t>977151125</t>
  </si>
  <si>
    <t>Jádrové vrty diamantovými korunkami do D 200 mm do stavebních materiálů</t>
  </si>
  <si>
    <t>1371686177</t>
  </si>
  <si>
    <t>Jádrové vrty diamantovými korunkami do stavebních materiálů (železobetonu, betonu, cihel, obkladů, dlažeb, kamene) průměru přes 180 do 200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</si>
  <si>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</si>
  <si>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"pro sloupek OK" 0,25</t>
  </si>
  <si>
    <t>45</t>
  </si>
  <si>
    <t>977151126</t>
  </si>
  <si>
    <t>Jádrové vrty diamantovými korunkami do D 225 mm do stavebních materiálů</t>
  </si>
  <si>
    <t>798575181</t>
  </si>
  <si>
    <t>Jádrové vrty diamantovými korunkami do stavebních materiálů (železobetonu, betonu, cihel, obkladů, dlažeb, kamene) průměru přes 200 do 225 mm</t>
  </si>
  <si>
    <t>"pro VZT" 0,62+0,52+0,15</t>
  </si>
  <si>
    <t>46</t>
  </si>
  <si>
    <t>978011121</t>
  </si>
  <si>
    <t>Otlučení (osekání) vnitřní vápenné nebo vápenocementové omítky stropů v rozsahu do 10 %</t>
  </si>
  <si>
    <t>-234239499</t>
  </si>
  <si>
    <t>Otlučení vápenných nebo vápenocementových omítek vnitřních ploch stropů, v rozsahu přes 5 do 10 %</t>
  </si>
  <si>
    <t xml:space="preserve">Poznámka k souboru cen:_x000d_
1. Položky lze použít i pro ocenění otlučení sádrových, hliněných apod. vnitřních omítek._x000d_
</t>
  </si>
  <si>
    <t>47</t>
  </si>
  <si>
    <t>978013121</t>
  </si>
  <si>
    <t>Otlučení (osekání) vnitřní vápenné nebo vápenocementové omítky stěn v rozsahu do 10 %</t>
  </si>
  <si>
    <t>-8768182</t>
  </si>
  <si>
    <t>Otlučení vápenných nebo vápenocementových omítek vnitřních ploch stěn s vyškrabáním spar, s očištěním zdiva, v rozsahu přes 5 do 10 %</t>
  </si>
  <si>
    <t>48</t>
  </si>
  <si>
    <t>978059541</t>
  </si>
  <si>
    <t>Odsekání a odebrání obkladů stěn z vnitřních obkládaček plochy přes 1 m2</t>
  </si>
  <si>
    <t>-184009753</t>
  </si>
  <si>
    <t>Odsekání obkladů stěn včetně otlučení podkladní omítky až na zdivo z obkládaček vnitřních, z jakýchkoliv materiálů, plochy přes 1 m2</t>
  </si>
  <si>
    <t>"obklady za kuch.linkou" 2*0,6</t>
  </si>
  <si>
    <t>997</t>
  </si>
  <si>
    <t>Přesun sutě</t>
  </si>
  <si>
    <t>49</t>
  </si>
  <si>
    <t>997013211</t>
  </si>
  <si>
    <t>Vnitrostaveništní doprava suti a vybouraných hmot pro budovy v do 6 m ručně</t>
  </si>
  <si>
    <t>-2039047523</t>
  </si>
  <si>
    <t>Vnitrostaveništní doprava suti a vybouraných hmot vodorovně do 50 m svisle ručně (nošením po schodech) pro budovy a haly výšky do 6 m</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</si>
  <si>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</si>
  <si>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50</t>
  </si>
  <si>
    <t>997013501</t>
  </si>
  <si>
    <t>Odvoz suti a vybouraných hmot na skládku nebo meziskládku do 1 km se složením</t>
  </si>
  <si>
    <t>-1761031587</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</si>
  <si>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</si>
  <si>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</si>
  <si>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51</t>
  </si>
  <si>
    <t>997013509</t>
  </si>
  <si>
    <t>Příplatek k odvozu suti a vybouraných hmot na skládku ZKD 1 km přes 1 km</t>
  </si>
  <si>
    <t>-817651475</t>
  </si>
  <si>
    <t>Odvoz suti a vybouraných hmot na skládku nebo meziskládku se složením, na vzdálenost Příplatek k ceně za každý další i započatý 1 km přes 1 km</t>
  </si>
  <si>
    <t>P</t>
  </si>
  <si>
    <t>Poznámka k položce:
celkem 24Km</t>
  </si>
  <si>
    <t>5,302*23 'Přepočtené koeficientem množství</t>
  </si>
  <si>
    <t>52</t>
  </si>
  <si>
    <t>997013831</t>
  </si>
  <si>
    <t>Poplatek za uložení na skládce (skládkovné) stavebního odpadu směsného kód odpadu 170 904</t>
  </si>
  <si>
    <t>195807219</t>
  </si>
  <si>
    <t>Poplatek za uložení stavebního odpadu na skládce (skládkovné) směsného stavebního a demoličního zatříděného do Katalogu odpadů pod kódem 170 904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</si>
  <si>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</si>
  <si>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</si>
  <si>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</si>
  <si>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53</t>
  </si>
  <si>
    <t>998018001</t>
  </si>
  <si>
    <t>Přesun hmot ruční pro budovy v do 6 m</t>
  </si>
  <si>
    <t>926792932</t>
  </si>
  <si>
    <t>Přesun hmot pro budovy občanské výstavby, bydlení, výrobu a služby ruční - bez užití mechanizace vodorovná dopravní vzdálenost do 100 m pro budovy s jakoukoliv nosnou konstrukcí výšky do 6 m</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</si>
  <si>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</si>
  <si>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</si>
  <si>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</si>
  <si>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751</t>
  </si>
  <si>
    <t>54</t>
  </si>
  <si>
    <t>751621812</t>
  </si>
  <si>
    <t>Demontáž vytápěcí a větrací přívodní jednotky s ohřevem nástěnné s výměnou vzduchu přes 7000 m3/h</t>
  </si>
  <si>
    <t>-1394491608</t>
  </si>
  <si>
    <t>Demontáž vytápěcí a větrací přívodní jednotky s ohřevem plynovým, elektrickým nebo vodním nástěnné s výměnou vzduchu přes 7 000 m3/h</t>
  </si>
  <si>
    <t>766</t>
  </si>
  <si>
    <t>Konstrukce truhlářské</t>
  </si>
  <si>
    <t>55</t>
  </si>
  <si>
    <t>766660181</t>
  </si>
  <si>
    <t>Montáž dveřních křídel otvíravých 1křídlových š do 0,8 m požárních do obložkové zárubně</t>
  </si>
  <si>
    <t>-293269112</t>
  </si>
  <si>
    <t>Montáž dveřních křídel dřevěných nebo plastových otevíravých do obložkové zárubně protipožárních jednokřídlových, šířky do 800 mm</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</si>
  <si>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-0311 až -0324 jsou započtené i náklady na osazení kování, vodícího trnu, dorazů, seřízení pojezdů a následné vyrovnání a seřízení dveřních křídel._x000d_
4. V cenách -0351 až -0358 jsou započtené i náklady na osazení kování, vodícího trnu, dorazů, seřízení pojezdů na stěnu a následné vyrovnání a seřízení dveřních křídel._x000d_
5.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</si>
  <si>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56</t>
  </si>
  <si>
    <t>M</t>
  </si>
  <si>
    <t>611645050</t>
  </si>
  <si>
    <t>dveře vnitřní profilované 2/3sklo 1křídlé 80x197 dub</t>
  </si>
  <si>
    <t>-1520990556</t>
  </si>
  <si>
    <t>57</t>
  </si>
  <si>
    <t>766660722</t>
  </si>
  <si>
    <t>Montáž dveřního kování - zámku</t>
  </si>
  <si>
    <t>908732562</t>
  </si>
  <si>
    <t>Montáž dveřních doplňků dveřního kování zámku</t>
  </si>
  <si>
    <t xml:space="preserve">Poznámka k souboru cen:_x000d_
1. V ceně -0722 je započtena montáž zámku, zámkové vložky a osazení štítku s klikou._x000d_
</t>
  </si>
  <si>
    <t>58</t>
  </si>
  <si>
    <t>54914620</t>
  </si>
  <si>
    <t>kování vrchní dveřní klika včetně rozet a montážního materiálu R PZ nerez PK</t>
  </si>
  <si>
    <t>-461469761</t>
  </si>
  <si>
    <t>59</t>
  </si>
  <si>
    <t>766682211</t>
  </si>
  <si>
    <t>Montáž zárubní obložkových protipožárních pro dveře jednokřídlové tl stěny do 170 mm</t>
  </si>
  <si>
    <t>-1420673301</t>
  </si>
  <si>
    <t>Montáž zárubní dřevěných, plastových nebo z lamina obložkových protipožárních, pro dveře jednokřídlové, tloušťky stěny do 170 mm</t>
  </si>
  <si>
    <t xml:space="preserve">Poznámka k souboru cen:_x000d_
1. V cenách montáže zárubní jsou započteny i náklady na zaměření, vyklínování, horizontální i vertikální vyrovnání zárubně, ukotvení a vyplnění spáry mezi rámem a ostěním polyuretanovou pěnou, včetně zednického začištění._x000d_
</t>
  </si>
  <si>
    <t>"1P 800/1970 - DP3" 1</t>
  </si>
  <si>
    <t>60</t>
  </si>
  <si>
    <t>611822590</t>
  </si>
  <si>
    <t>zárubeň protipožární pro dveře 1křídlové 60,70,80,90x197cm tl 6-17cm,dub,buk</t>
  </si>
  <si>
    <t>84820026</t>
  </si>
  <si>
    <t>766695212</t>
  </si>
  <si>
    <t>Montáž truhlářských prahů dveří 1křídlových šířky do 10 cm</t>
  </si>
  <si>
    <t>-64406312</t>
  </si>
  <si>
    <t>Montáž ostatních truhlářských konstrukcí prahů dveří jednokřídlových, šířky do 100 mm</t>
  </si>
  <si>
    <t xml:space="preserve">Poznámka k souboru cen:_x000d_
1. Cenami -8111 a -8112 se oceňuje montáž vrat oboru JKPOV 611._x000d_
2. Cenami -97 . . nelze oceňovat venkovní krycí lišty balkónových dveří; tato montáž se oceňuje cenou -1610._x000d_
</t>
  </si>
  <si>
    <t>62</t>
  </si>
  <si>
    <t>55343119</t>
  </si>
  <si>
    <t>profil přechodový Al narážecí 40 mm dub, buk, javor, třešeň</t>
  </si>
  <si>
    <t>-908184468</t>
  </si>
  <si>
    <t>1,1*1,1</t>
  </si>
  <si>
    <t>998766101</t>
  </si>
  <si>
    <t>Přesun hmot tonážní pro konstrukce truhlářské v objektech v do 6 m</t>
  </si>
  <si>
    <t>1999672912</t>
  </si>
  <si>
    <t>Přesun hmot pro konstrukce truhlářské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</si>
  <si>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</si>
  <si>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</si>
  <si>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</si>
  <si>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64</t>
  </si>
  <si>
    <t>76796001</t>
  </si>
  <si>
    <t>D+M posuvné AlU automatické dveře 980/1990</t>
  </si>
  <si>
    <t>kpl.</t>
  </si>
  <si>
    <t>497655313</t>
  </si>
  <si>
    <t>65</t>
  </si>
  <si>
    <t>76796002</t>
  </si>
  <si>
    <t>D+M atyp ALU dílec 1150/2250 pevně zasklený 2/3 s pultíkem</t>
  </si>
  <si>
    <t>1385527216</t>
  </si>
  <si>
    <t xml:space="preserve">Poznámka k položce:
viz TZ -  výpis výplní otvorů</t>
  </si>
  <si>
    <t>"PS1 1150/2250 včetně svislé výztuhy" 3</t>
  </si>
  <si>
    <t>66</t>
  </si>
  <si>
    <t>76796003</t>
  </si>
  <si>
    <t xml:space="preserve">D+M  atyp. ALU dílec 1150/2250 pevně zasklený 2/3 </t>
  </si>
  <si>
    <t>1387214435</t>
  </si>
  <si>
    <t xml:space="preserve">D+M atyp. ALU dílec 1150/2250 pevně zasklený 2/3 </t>
  </si>
  <si>
    <t>"PS2 1150/2250 včetně svislé výztuhy" 2</t>
  </si>
  <si>
    <t>67</t>
  </si>
  <si>
    <t>767995101</t>
  </si>
  <si>
    <t>Montáž atypických zámečnických konstrukcí hmotnosti do 5 kg</t>
  </si>
  <si>
    <t>kg</t>
  </si>
  <si>
    <t>-506483346</t>
  </si>
  <si>
    <t>Montáž ostatních atypických zámečnických konstrukcí hmotnosti do 5 kg</t>
  </si>
  <si>
    <t xml:space="preserve">Poznámka k souboru cen:_x000d_
1. Určení cen se řídí hmotností jednotlivě montovaného dílu konstrukce._x000d_
</t>
  </si>
  <si>
    <t>68</t>
  </si>
  <si>
    <t>136112200</t>
  </si>
  <si>
    <t>plech ocelový hladký jakost S 235 JR tl 6mm tabule</t>
  </si>
  <si>
    <t>-1357888418</t>
  </si>
  <si>
    <t>"roznášecí deska 200/200" 0,2*0,2*8*8*1,09*0,001</t>
  </si>
  <si>
    <t>69</t>
  </si>
  <si>
    <t>767996801</t>
  </si>
  <si>
    <t>Demontáž atypických zámečnických konstrukcí rozebráním hmotnosti jednotlivých dílů do 50 kg</t>
  </si>
  <si>
    <t>-2062650839</t>
  </si>
  <si>
    <t>Demontáž ostatních zámečnických konstrukcí o hmotnosti jednotlivých dílů rozebráním do 50 kg</t>
  </si>
  <si>
    <t xml:space="preserve">Poznámka k souboru cen:_x000d_
1. Cenami nelze oceňovat demontáž jmenovité konstrukce, pro kterou jsou ceny v katalogu již stanoveny._x000d_
2. Ceny lze užít pro sortiment zámečnických konstrukcí, nikoliv pro sloupy, kolejnice, vazníky apod._x000d_
3. Volba cen se řídí hmotností jednotlivě demontovaného dílu konstrukce._x000d_
</t>
  </si>
  <si>
    <t>"mříží 980/1990" 0,98*1,199*13</t>
  </si>
  <si>
    <t>"mříží 880/1990" 0,88*1,199*13</t>
  </si>
  <si>
    <t>70</t>
  </si>
  <si>
    <t>767995114</t>
  </si>
  <si>
    <t>Montáž atypických zámečnických konstrukcí hmotnosti do 50 kg</t>
  </si>
  <si>
    <t>1167876269</t>
  </si>
  <si>
    <t>Montáž ostatních atypických zámečnických konstrukcí hmotnosti přes 20 do 50 kg</t>
  </si>
  <si>
    <t>"rám 80/80/4" 9,89*(2,38+2,5+3,45)</t>
  </si>
  <si>
    <t>71</t>
  </si>
  <si>
    <t>14564084R</t>
  </si>
  <si>
    <t>profil ocelový čtvercový tažený jakost 11320.0 80x4 mm</t>
  </si>
  <si>
    <t>-39185347</t>
  </si>
  <si>
    <t>"rám 80/80/4" 9,89*(2,38+2,5+3,45)*1,09*0,001</t>
  </si>
  <si>
    <t>72</t>
  </si>
  <si>
    <t>341941001</t>
  </si>
  <si>
    <t>Nosné nebo spojovací svary tl do 10 mm ocelových doplňkových konstrukcí při montáži dílců</t>
  </si>
  <si>
    <t>1127533983</t>
  </si>
  <si>
    <t>Nosné nebo spojovací svary ocelových doplňkových konstrukcí kromě betonářské oceli, tloušťky svaru do 10 mm</t>
  </si>
  <si>
    <t xml:space="preserve">Poznámka k souboru cen:_x000d_
1. Ceny jsou určeny pro dodatečné svařování dílců._x000d_
2. Ceny neplatí pro nosné tupé svary betonářské oceli do ocelové podložky. Tyto stavební práce se oceňují cenami souboru cen 341 94-101. Nosné tupé svary betonářské oceli._x000d_
</t>
  </si>
  <si>
    <t>"OK "0,4*4</t>
  </si>
  <si>
    <t>73</t>
  </si>
  <si>
    <t>998767101</t>
  </si>
  <si>
    <t>Přesun hmot tonážní pro zámečnické konstrukce v objektech v do 6 m</t>
  </si>
  <si>
    <t>-626466684</t>
  </si>
  <si>
    <t>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</si>
  <si>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</si>
  <si>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</si>
  <si>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</si>
  <si>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74</t>
  </si>
  <si>
    <t>771473112</t>
  </si>
  <si>
    <t>Montáž soklíků z dlaždic keramických lepených rovných v do 90 mm</t>
  </si>
  <si>
    <t>120968190</t>
  </si>
  <si>
    <t>Montáž soklíků z dlaždic keramických lepených standardním lepidlem rovných výšky přes 65 do 90 mm</t>
  </si>
  <si>
    <t>75</t>
  </si>
  <si>
    <t>597614160</t>
  </si>
  <si>
    <t xml:space="preserve">sokl -  dlaždice keramické slinuté neglazované mrazuvzdorné  300 x 80mm</t>
  </si>
  <si>
    <t>-6668695</t>
  </si>
  <si>
    <t>11,1/0,298*1,1+0,027</t>
  </si>
  <si>
    <t>76</t>
  </si>
  <si>
    <t>771574131</t>
  </si>
  <si>
    <t>Montáž podlah keramických režných protiskluzných lepených flexibilním lepidlem do 50 ks/m2</t>
  </si>
  <si>
    <t>-1320322362</t>
  </si>
  <si>
    <t>Montáž podlah z dlaždic keramických lepených flexibilním lepidlem režných nebo glazovaných protiskluzných nebo reliefovaných do 50 ks/ m2</t>
  </si>
  <si>
    <t>"dozorčí služba - ker. dlažba" 3,45*2,3+1,1*0,2</t>
  </si>
  <si>
    <t>77</t>
  </si>
  <si>
    <t>597614080</t>
  </si>
  <si>
    <t>dlaždice keramické slinuté neglazované mrazuvzdorné barevná přes 9 do 12 ks/m2</t>
  </si>
  <si>
    <t>-638481479</t>
  </si>
  <si>
    <t>8,155*1,1 'Přepočtené koeficientem množství</t>
  </si>
  <si>
    <t>78</t>
  </si>
  <si>
    <t>771591111</t>
  </si>
  <si>
    <t>Podlahy penetrace podkladu</t>
  </si>
  <si>
    <t>-1829893341</t>
  </si>
  <si>
    <t>Podlahy - ostatní práce penetrace podkladu</t>
  </si>
  <si>
    <t xml:space="preserve">Poznámka k souboru cen:_x000d_
1. Množství měrných jednotek u ceny -1185 se stanoví podle počtu řezaných dlaždic, nezávisle na jejich velikosti._x000d_
2. Položku -1185 lze použít při nuceném použítí jiného nástroje než řezačky._x000d_
</t>
  </si>
  <si>
    <t>79</t>
  </si>
  <si>
    <t>771591115</t>
  </si>
  <si>
    <t>Podlahy spárování silikonem</t>
  </si>
  <si>
    <t>-598634457</t>
  </si>
  <si>
    <t>Podlahy - ostatní práce spárování silikonem</t>
  </si>
  <si>
    <t>(3,45+2,3+0,2)*2</t>
  </si>
  <si>
    <t>80</t>
  </si>
  <si>
    <t>771990113</t>
  </si>
  <si>
    <t>Vyrovnání podkladu samonivelační stěrkou tl 4 mm pevnosti 40 Mpa</t>
  </si>
  <si>
    <t>-1435062920</t>
  </si>
  <si>
    <t>Vyrovnání podkladní vrstvy samonivelační stěrkou tl. 4 mm, min. pevnosti 40 MPa</t>
  </si>
  <si>
    <t xml:space="preserve">Poznámka k souboru cen:_x000d_
1. V cenách souboru cen 771 99-01 jsou započteny i náklady na dodání samonivelační stěrky._x000d_
</t>
  </si>
  <si>
    <t>"dozorčí služba" 24,72</t>
  </si>
  <si>
    <t>81</t>
  </si>
  <si>
    <t>998771101</t>
  </si>
  <si>
    <t>Přesun hmot tonážní pro podlahy z dlaždic v objektech v do 6 m</t>
  </si>
  <si>
    <t>244899118</t>
  </si>
  <si>
    <t>Přesun hmot pro podlahy z dlaždic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</si>
  <si>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</si>
  <si>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776</t>
  </si>
  <si>
    <t>Podlahy povlakové</t>
  </si>
  <si>
    <t>82</t>
  </si>
  <si>
    <t>776410811</t>
  </si>
  <si>
    <t>Odstranění soklíků a lišt pryžových nebo plastových</t>
  </si>
  <si>
    <t>-157118150</t>
  </si>
  <si>
    <t>Demontáž soklíků nebo lišt pryžových nebo plastových</t>
  </si>
  <si>
    <t>"dozorčí služby" 5,76+5,52+4,4*2+0,3*2-0,8*2</t>
  </si>
  <si>
    <t>83</t>
  </si>
  <si>
    <t>776201812</t>
  </si>
  <si>
    <t>Demontáž lepených povlakových podlah s podložkou ručně</t>
  </si>
  <si>
    <t>-1836178597</t>
  </si>
  <si>
    <t>Demontáž povlakových podlahovin lepených ručně s podložkou</t>
  </si>
  <si>
    <t>"dozorčí služba" 24,72-4</t>
  </si>
  <si>
    <t>84</t>
  </si>
  <si>
    <t>776421111</t>
  </si>
  <si>
    <t>Montáž obvodových lišt lepením</t>
  </si>
  <si>
    <t>1364017594</t>
  </si>
  <si>
    <t>Montáž lišt obvodových lepených</t>
  </si>
  <si>
    <t>"dozorčí služby" (5,76+4,4+0,25)*2-0,8*2</t>
  </si>
  <si>
    <t>85</t>
  </si>
  <si>
    <t>28411006</t>
  </si>
  <si>
    <t>lišta soklová PVC samolepící 15 x 50 mm</t>
  </si>
  <si>
    <t>448017843</t>
  </si>
  <si>
    <t>19,22*1,02 'Přepočtené koeficientem množství</t>
  </si>
  <si>
    <t>86</t>
  </si>
  <si>
    <t>776241121</t>
  </si>
  <si>
    <t>Lepení vzorovaných pásů ze sametového vinylu</t>
  </si>
  <si>
    <t>1145237455</t>
  </si>
  <si>
    <t>Montáž podlahovin ze sametového vinylu lepením pásů vzorovaných</t>
  </si>
  <si>
    <t>"dozorčí služby" 16,59+1,04*0,25</t>
  </si>
  <si>
    <t>87</t>
  </si>
  <si>
    <t>28411080</t>
  </si>
  <si>
    <t>vinyl samet.vyrob.syst.vločkování tl 4,30mm vlákno nylon 6.6,hustota vlákna 70mil./m2,zátěž 33,R10,Bfl S1,útlum 20dB</t>
  </si>
  <si>
    <t>-818299639</t>
  </si>
  <si>
    <t>16,85*1,1 'Přepočtené koeficientem množství</t>
  </si>
  <si>
    <t>88</t>
  </si>
  <si>
    <t>998776101</t>
  </si>
  <si>
    <t>Přesun hmot tonážní pro podlahy povlakové v objektech v do 6 m</t>
  </si>
  <si>
    <t>1018308758</t>
  </si>
  <si>
    <t>Přesun hmot pro podlahy povlakové stanovený z hmotnosti přesunovaného materiálu vodorovná dopravní vzdálenost do 50 m v objektech výšky do 6 m</t>
  </si>
  <si>
    <t>783</t>
  </si>
  <si>
    <t>Dokončovací práce - nátěry</t>
  </si>
  <si>
    <t>89</t>
  </si>
  <si>
    <t>783301313</t>
  </si>
  <si>
    <t>Odmaštění zámečnických konstrukcí ředidlovým odmašťovačem</t>
  </si>
  <si>
    <t>-1177184190</t>
  </si>
  <si>
    <t>Příprava podkladu zámečnických konstrukcí před provedením nátěru odmaštění odmašťovačem ředidlovým</t>
  </si>
  <si>
    <t>"překlady I 140" 1,6*3*0,506</t>
  </si>
  <si>
    <t>"rám 80/80/4" (2,38+2,5+3,45)*0,4</t>
  </si>
  <si>
    <t>90</t>
  </si>
  <si>
    <t>783314203</t>
  </si>
  <si>
    <t>Základní antikorozní jednonásobný syntetický samozákladující nátěr zámečnických konstrukcí</t>
  </si>
  <si>
    <t>-1365674899</t>
  </si>
  <si>
    <t>Základní antikorozní nátěr zámečnických konstrukcí jednonásobný syntetický samozákladující</t>
  </si>
  <si>
    <t>91</t>
  </si>
  <si>
    <t>783317101</t>
  </si>
  <si>
    <t>Krycí jednonásobný syntetický standardní nátěr zámečnických konstrukcí</t>
  </si>
  <si>
    <t>-2083309676</t>
  </si>
  <si>
    <t>Krycí nátěr (email) zámečnických konstrukcí jednonásobný syntetický standardní</t>
  </si>
  <si>
    <t>Poznámka k položce:
dvojnásobný</t>
  </si>
  <si>
    <t>3,332*2 'Přepočtené koeficientem množství</t>
  </si>
  <si>
    <t>784</t>
  </si>
  <si>
    <t>Dokončovací práce - malby</t>
  </si>
  <si>
    <t>92</t>
  </si>
  <si>
    <t>784121001</t>
  </si>
  <si>
    <t>Oškrabání malby v mísnostech výšky do 3,80 m</t>
  </si>
  <si>
    <t>149130321</t>
  </si>
  <si>
    <t>Oškrabání malby v místnostech výšky do 3,80 m</t>
  </si>
  <si>
    <t xml:space="preserve">Poznámka k souboru cen:_x000d_
1. Cenami souboru cen se oceňuje jakýkoli počet současně škrabaných vrstev barvy._x000d_
</t>
  </si>
  <si>
    <t>"dozorčí služby" (5,76+4,4)*2*3,42+24,72</t>
  </si>
  <si>
    <t>"vstup" (4,34+4,4)*2*3,18+15,76-2,75*2,75</t>
  </si>
  <si>
    <t>"chodba" (4,25+2)*2*3,42+4,25*2</t>
  </si>
  <si>
    <t>93</t>
  </si>
  <si>
    <t>784181121</t>
  </si>
  <si>
    <t>Hloubková jednonásobná penetrace podkladu v místnostech výšky do 3,80 m</t>
  </si>
  <si>
    <t>-1138542213</t>
  </si>
  <si>
    <t>Penetrace podkladu jednonásobná hloubková v místnostech výšky do 3,80 m</t>
  </si>
  <si>
    <t>"dozorčí služby - strop" 24,72</t>
  </si>
  <si>
    <t>"vstup" 15,76+0,5*(0,98+1,99*2)</t>
  </si>
  <si>
    <t>"dozorčí služby" (5,76+4,4)*2*3,42</t>
  </si>
  <si>
    <t>"vstup" (4,34+4,4)*2*3,18-2,75*2,75</t>
  </si>
  <si>
    <t>"chodba" (4,25+2)*2*3,42</t>
  </si>
  <si>
    <t>"odpočet omyvatelné stěny" -69,714</t>
  </si>
  <si>
    <t>"dozorčí služby" (3,45+2,3)*2*1,8</t>
  </si>
  <si>
    <t>"vstup" (4,34+4,4)*2*1,8-2,75*1,8</t>
  </si>
  <si>
    <t>"chodba" (4,25+2)*2*1,8</t>
  </si>
  <si>
    <t>784221101</t>
  </si>
  <si>
    <t xml:space="preserve">Dvojnásobné bílé malby  ze směsí za sucha dobře otěruvzdorných v místnostech do 3,80 m</t>
  </si>
  <si>
    <t>1404649544</t>
  </si>
  <si>
    <t>Malby z malířských směsí otěruvzdorných za sucha dvojnásobné, bílé za sucha otěruvzdorné dobře v místnostech výšky do 3,80 m</t>
  </si>
  <si>
    <t>784221155</t>
  </si>
  <si>
    <t>Příplatek k cenám 2x maleb za sucha otěruvzdorných za barevnou malbu v odstínu sytém</t>
  </si>
  <si>
    <t>1563430614</t>
  </si>
  <si>
    <t>Malby z malířských směsí otěruvzdorných za sucha Příplatek k cenám dvojnásobných maleb na tónovacích automatech, v odstínu sytém</t>
  </si>
  <si>
    <t>96</t>
  </si>
  <si>
    <t>784211101</t>
  </si>
  <si>
    <t>Dvojnásobné bílé malby ze směsí za mokra výborně otěruvzdorných v místnostech výšky do 3,80 m</t>
  </si>
  <si>
    <t>1370774407</t>
  </si>
  <si>
    <t>Malby z malířských směsí otěruvzdorných za mokra dvojnásobné, bílé za mokra otěruvzdorné výborně v místnostech výšky do 3,80 m</t>
  </si>
  <si>
    <t>Poznámka k položce:
omyvatelné</t>
  </si>
  <si>
    <t>784211165</t>
  </si>
  <si>
    <t>Příplatek k cenám 2x maleb ze směsí za mokra otěruvzdorných za barevnou malbu v sytém odstínu</t>
  </si>
  <si>
    <t>-1110203618</t>
  </si>
  <si>
    <t>Malby z malířských směsí otěruvzdorných za mokra Příplatek k cenám dvojnásobných maleb za provádění barevné malby tónované na tónovacích automatech, v odstínu sytém</t>
  </si>
  <si>
    <t>OST</t>
  </si>
  <si>
    <t>Ostatní</t>
  </si>
  <si>
    <t>O01</t>
  </si>
  <si>
    <t>98</t>
  </si>
  <si>
    <t>HZS2491</t>
  </si>
  <si>
    <t>Hodinová zúčtovací sazba dělník zednických výpomocí</t>
  </si>
  <si>
    <t>hod</t>
  </si>
  <si>
    <t>512</t>
  </si>
  <si>
    <t>-1516817548</t>
  </si>
  <si>
    <t>Hodinové zúčtovací sazby profesí PSV zednické výpomoci a pomocné práce PSV dělník zednických výpomocí</t>
  </si>
  <si>
    <t>"přípomocné práce " 4</t>
  </si>
  <si>
    <t>900</t>
  </si>
  <si>
    <t>Vybavení</t>
  </si>
  <si>
    <t>99</t>
  </si>
  <si>
    <t>9009601</t>
  </si>
  <si>
    <t>D+M kancelářský stůl 600/1600</t>
  </si>
  <si>
    <t>ks</t>
  </si>
  <si>
    <t>-711338470</t>
  </si>
  <si>
    <t>9009602</t>
  </si>
  <si>
    <t>D+M kontejner se 4 zásuvkami</t>
  </si>
  <si>
    <t>1197290285</t>
  </si>
  <si>
    <t>101</t>
  </si>
  <si>
    <t>9009603</t>
  </si>
  <si>
    <t>D+M kancelářská židle</t>
  </si>
  <si>
    <t>44949713</t>
  </si>
  <si>
    <t>VZT - Vzduchotechnika</t>
  </si>
  <si>
    <t xml:space="preserve">    713 - Izolace tepelné</t>
  </si>
  <si>
    <t>HZS - Hodinové zúčtovací sazby</t>
  </si>
  <si>
    <t>713</t>
  </si>
  <si>
    <t>Izolace tepelné</t>
  </si>
  <si>
    <t>713411141</t>
  </si>
  <si>
    <t>Montáž izolace tepelné potrubí pásy nebo rohožemi s Al fólií staženými Al páskou 1x</t>
  </si>
  <si>
    <t>-1790864266</t>
  </si>
  <si>
    <t>Montáž izolace tepelné potrubí a ohybů pásy nebo rohožemi s povrchovou úpravou hliníkovou fólií připevněnými samolepící hliníkovou páskou potrubí jednovrstvá</t>
  </si>
  <si>
    <t>63151671</t>
  </si>
  <si>
    <t>rohož izolační lamelová s jednostrannou Al fólií 55 kg/m3 tl.40 mm</t>
  </si>
  <si>
    <t>835803822</t>
  </si>
  <si>
    <t>7*1,1 'Přepočtené koeficientem množství</t>
  </si>
  <si>
    <t>998713101</t>
  </si>
  <si>
    <t>Přesun hmot tonážní pro izolace tepelné v objektech v do 6 m</t>
  </si>
  <si>
    <t>1537428792</t>
  </si>
  <si>
    <t>Přesun hmot pro izolace tepelné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</si>
  <si>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</si>
  <si>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751621112</t>
  </si>
  <si>
    <t>Montáž vytápěcí a větrací přívodní jednotky s ohřevem nástěnné s výměnou vzduchu přes 7000 m3/h</t>
  </si>
  <si>
    <t>1209534675</t>
  </si>
  <si>
    <t>Montáž vytápěcí a větrací přívodní jednotky s ohřevem plynovým, elektrickým nebo vodním nástěnné s výměnou vzduchu přes 7 000 m3/h</t>
  </si>
  <si>
    <t xml:space="preserve">Poznámka k souboru cen:_x000d_
1. V cenách nejsou započteny náklady na zapojení._x000d_
</t>
  </si>
  <si>
    <t>4299601R</t>
  </si>
  <si>
    <t>PŘÍVODNÍ JEDNOTKA TYP RME 250/200 vč. regulace, uzavírací klapky VBM a přísl.</t>
  </si>
  <si>
    <t>-1260148842</t>
  </si>
  <si>
    <t>Poznámka k položce:
viz příloha TZ</t>
  </si>
  <si>
    <t>751344112</t>
  </si>
  <si>
    <t>Mtž tlumiče hluku pro kruhové potrubí D do 200 mm</t>
  </si>
  <si>
    <t>292554023</t>
  </si>
  <si>
    <t>Montáž tlumičů hluku pro kruhové potrubí, průměru přes 100 do 200 mm</t>
  </si>
  <si>
    <t>4299602R</t>
  </si>
  <si>
    <t xml:space="preserve">TLUMIČ HLUKU MAA 200/600 ED  tlumič hluku</t>
  </si>
  <si>
    <t>1738710724</t>
  </si>
  <si>
    <t>4299603R</t>
  </si>
  <si>
    <t xml:space="preserve">TLUMIČ HLUKU MAA 200/900 ED  tlumič hluku</t>
  </si>
  <si>
    <t>-1912031748</t>
  </si>
  <si>
    <t>751398041</t>
  </si>
  <si>
    <t>Mtž protidešťové žaluzie potrubí D do 300 mm</t>
  </si>
  <si>
    <t>-2103076823</t>
  </si>
  <si>
    <t>Montáž ostatních zařízení protidešťové žaluzie nebo žaluziové klapky na kruhové potrubí, průměru do 300 mm</t>
  </si>
  <si>
    <t>4297291R</t>
  </si>
  <si>
    <t>PROTIDEŠŤOVÁ ŽALUZIE PLASTOVÁ PRG 200 W</t>
  </si>
  <si>
    <t>-1371942630</t>
  </si>
  <si>
    <t>751322012</t>
  </si>
  <si>
    <t>Mtž talířového ventilu D do 200 mm</t>
  </si>
  <si>
    <t>514624546</t>
  </si>
  <si>
    <t>Montáž talířových ventilů, anemostatů, dýz talířového ventilu, průměru přes 100 do 200 mm</t>
  </si>
  <si>
    <t>4299604</t>
  </si>
  <si>
    <t xml:space="preserve">DÝZA S DALEKÝM DOSAHEM  DDM II TPM072/08 DDM II 125 / N nastavitelná</t>
  </si>
  <si>
    <t>-404876371</t>
  </si>
  <si>
    <t>4299605</t>
  </si>
  <si>
    <t xml:space="preserve">DÝZA S DALEKÝM DOSAHEM  DDM II TPM072/08 DDM II 160 / N nastavitelná</t>
  </si>
  <si>
    <t>673975046</t>
  </si>
  <si>
    <t>751510042</t>
  </si>
  <si>
    <t>Vzduchotechnické potrubí pozink kruhové spirálně vinuté D do 200 mm</t>
  </si>
  <si>
    <t>-485376430</t>
  </si>
  <si>
    <t>Vzduchotechnické potrubí z pozinkovaného plechu kruhové, trouba spirálně vinutá bez příruby, průměru přes 100 do 200 mm</t>
  </si>
  <si>
    <t xml:space="preserve">Poznámka k souboru cen:_x000d_
1. V cenách jsou započteny i náklady na dodání a montáž trub včetně tvarovek._x000d_
2. V cenách -0010 až -0023 jsou započteny i náklady na: a) dodání a osazení přírubových lišt, b) tmelení akrylátovým tmelem._x000d_
3. V cenách -0041 až -0053 nejsou započteny náklady na příruby, spoje jsou prováděné pomocí spojek._x000d_
</t>
  </si>
  <si>
    <t>Poznámka k položce:
 do průměru200 20% tvarovek</t>
  </si>
  <si>
    <t>998751101</t>
  </si>
  <si>
    <t>Přesun hmot tonážní pro vzduchotechniku v objektech v do 12 m</t>
  </si>
  <si>
    <t>-1632876459</t>
  </si>
  <si>
    <t>Přesun hmot pro vzduchotechniku stanovený z hmotnosti přesunovaného materiálu vodorovná dopravní vzdálenost do 100 m v objektech výšky do 12 m</t>
  </si>
  <si>
    <t>HZS</t>
  </si>
  <si>
    <t>Hodinové zúčtovací sazby</t>
  </si>
  <si>
    <t>1122924229</t>
  </si>
  <si>
    <t>Poznámka k položce:
zednické přípomoce</t>
  </si>
  <si>
    <t>UT - Ústřední topení</t>
  </si>
  <si>
    <t xml:space="preserve">    733 - Ústřední vytápění - rozvodné potrubí</t>
  </si>
  <si>
    <t xml:space="preserve">    734 - Ústřední vytápění - armatury</t>
  </si>
  <si>
    <t xml:space="preserve">    735 - Ústřední vytápění - otopná tělesa</t>
  </si>
  <si>
    <t>733</t>
  </si>
  <si>
    <t>Ústřední vytápění - rozvodné potrubí</t>
  </si>
  <si>
    <t>733110806</t>
  </si>
  <si>
    <t>Demontáž potrubí ocelového závitového do DN 32</t>
  </si>
  <si>
    <t>-1901893240</t>
  </si>
  <si>
    <t>Demontáž potrubí z trubek ocelových závitových DN přes 15 do 32</t>
  </si>
  <si>
    <t>733890801</t>
  </si>
  <si>
    <t>Přemístění potrubí demontovaného vodorovně do 100 m v objektech výšky do 6 m</t>
  </si>
  <si>
    <t>-631774762</t>
  </si>
  <si>
    <t>Vnitrostaveništní přemístění vybouraných (demontovaných) hmot rozvodů potrubí vodorovně do 100 m v objektech výšky do 6 m</t>
  </si>
  <si>
    <t>733111104</t>
  </si>
  <si>
    <t>Potrubí ocelové závitové bezešvé běžné nízkotlaké DN 20</t>
  </si>
  <si>
    <t>2054884386</t>
  </si>
  <si>
    <t>Potrubí z trubek ocelových závitových bezešvých běžných nízkotlakých DN 20</t>
  </si>
  <si>
    <t>998733101</t>
  </si>
  <si>
    <t>Přesun hmot tonážní pro rozvody potrubí v objektech v do 6 m</t>
  </si>
  <si>
    <t>813582178</t>
  </si>
  <si>
    <t>Přesun hmot pro rozvody potrubí stanovený z hmotnosti přesunovaného materiálu vodorovná dopravní vzdálenost do 50 m v objektech výšky do 6 m</t>
  </si>
  <si>
    <t>734</t>
  </si>
  <si>
    <t>Ústřední vytápění - armatury</t>
  </si>
  <si>
    <t>734261713</t>
  </si>
  <si>
    <t>Šroubení regulační radiátorové přímé G 3/4 bez vypouštění</t>
  </si>
  <si>
    <t>390465749</t>
  </si>
  <si>
    <t>Šroubení regulační radiátorové přímé bez vypouštění G 3/4</t>
  </si>
  <si>
    <t>734261718</t>
  </si>
  <si>
    <t>Šroubení regulační radiátorové přímé G 3/4 s vypouštěním</t>
  </si>
  <si>
    <t>-1580009019</t>
  </si>
  <si>
    <t>Šroubení regulační radiátorové přímé s vypouštěním G 3/4</t>
  </si>
  <si>
    <t>73422168R</t>
  </si>
  <si>
    <t>Termostatická hlavice kapalinová PN 10 do 110°C otopných těles VK</t>
  </si>
  <si>
    <t>1050914841</t>
  </si>
  <si>
    <t>Ventily regulační závitové hlavice termostatické, pro ovládání ventilů PN 10 do 110°C otopných těles VK</t>
  </si>
  <si>
    <t xml:space="preserve">Poznámka k souboru cen:_x000d_
1. V cenách -0101 až -0105 nejsou započteny náklady na dodávku a montáž měřící a vypouštěcí armatury.Tyto se oceňují samostatně souborem cen 734 49 1101 až -1105._x000d_
</t>
  </si>
  <si>
    <t>Poznámka k položce:
Hlavice s paroplynovou náplní a zacvakávacím mechanizmem.
Termostatické paroplynové hlavice s vestavěným čidlem, pojistka proti krádeži,
Použití hlavice pouze na termostatické ventily Danfoss RA-N,</t>
  </si>
  <si>
    <t>998734101</t>
  </si>
  <si>
    <t>Přesun hmot tonážní pro armatury v objektech v do 6 m</t>
  </si>
  <si>
    <t>-54220907</t>
  </si>
  <si>
    <t>Přesun hmot pro armatury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</si>
  <si>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</si>
  <si>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735</t>
  </si>
  <si>
    <t>Ústřední vytápění - otopná tělesa</t>
  </si>
  <si>
    <t>735152498</t>
  </si>
  <si>
    <t>Otopné těleso panelové VK dvoudeskové 1 přídavná přestupní plocha výška/délka 900/1100mm výkon 1929W</t>
  </si>
  <si>
    <t>-1060167324</t>
  </si>
  <si>
    <t>Otopná tělesa panelová VK dvoudesková PN 1,0 MPa, T do 110°C s jednou přídavnou přestupní plochou výšky tělesa 900 mm stavební délky / výkonu 1100 mm / 1929 W</t>
  </si>
  <si>
    <t>735494811</t>
  </si>
  <si>
    <t>Vypuštění vody z otopných těles</t>
  </si>
  <si>
    <t>-448084765</t>
  </si>
  <si>
    <t>Vypuštění vody z otopných soustav bez kotlů, ohříváků, zásobníků a nádrží</t>
  </si>
  <si>
    <t xml:space="preserve">Poznámka k souboru cen:_x000d_
1. V ceně je započteno vypuštění vody z otopných těles včetně rozvodu potrubí._x000d_
2. Cenami se oceňuje:_x000d_
a) vypuštění vody z otopných těles při jejich demontáži a opravách v úseku od rozdělovače po otopné těleso včetně, popřípadě od protipříruby potrubí připojeného ke zdroji,_x000d_
b) vypouštění vody ze stoupacích potrubí v úseku od uzávěru stoupacích potrubí k otopným tělesům včetně._x000d_
3. Množství se určí součtem výhřevných ploch všech otopných těles vypouštěného systému nebo stoupacího potrubí._x000d_
</t>
  </si>
  <si>
    <t xml:space="preserve">Poznámka k položce:
cca 1m3
</t>
  </si>
  <si>
    <t>998735101</t>
  </si>
  <si>
    <t>Přesun hmot tonážní pro otopná tělesa v objektech v do 6 m</t>
  </si>
  <si>
    <t>-139008761</t>
  </si>
  <si>
    <t>Přesun hmot pro otopná tělesa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</si>
  <si>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</si>
  <si>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HZS2211</t>
  </si>
  <si>
    <t>Hodinová zúčtovací sazba instalatér</t>
  </si>
  <si>
    <t>1564172534</t>
  </si>
  <si>
    <t>Hodinové zúčtovací sazby profesí PSV provádění stavebních instalací instalatér</t>
  </si>
  <si>
    <t>Poznámka k položce:
komplexní zkoušky</t>
  </si>
  <si>
    <t>1436869054</t>
  </si>
  <si>
    <t>Poznámka k položce:
stavební přípomoce</t>
  </si>
  <si>
    <t>EL - Elektroinstalace</t>
  </si>
  <si>
    <t xml:space="preserve">    741 - Elektroinstalace - silnoproud</t>
  </si>
  <si>
    <t>741</t>
  </si>
  <si>
    <t>Elektroinstalace - silnoproud</t>
  </si>
  <si>
    <t>741371843</t>
  </si>
  <si>
    <t>Demontáž svítidla bytového se standardní paticí přisazeného do 0,36 m2 bez zachováním funkčnosti</t>
  </si>
  <si>
    <t>-1537070904</t>
  </si>
  <si>
    <t>Demontáž svítidel bez zachování funkčnosti (do suti) v bytových nebo společenských místnostech se standardní paticí (E27, T5, GU10) přisazených, ploše přes 0,09 do 0,36 m2</t>
  </si>
  <si>
    <t>741370002</t>
  </si>
  <si>
    <t>Montáž svítidlo žárovkové bytové stropní přisazené 1 zdroj se sklem</t>
  </si>
  <si>
    <t>1096844653</t>
  </si>
  <si>
    <t>Montáž svítidel žárovkových se zapojením vodičů bytových nebo společenských místností stropních přisazených 1 zdroj se sklem</t>
  </si>
  <si>
    <t>34823742</t>
  </si>
  <si>
    <t>svítidlo zářivkové interiérové s kompenzací, barva bílá, 2x58W, délka 2070 mm</t>
  </si>
  <si>
    <t>171890520</t>
  </si>
  <si>
    <t>741810001</t>
  </si>
  <si>
    <t>Celková prohlídka elektrického rozvodu a zařízení do 100 000,- Kč</t>
  </si>
  <si>
    <t>1063817487</t>
  </si>
  <si>
    <t>Zkoušky a prohlídky elektrických rozvodů a zařízení celková prohlídka a vyhotovení revizní zprávy pro objem montážních prací do 100 tis. Kč</t>
  </si>
  <si>
    <t xml:space="preserve">Poznámka k souboru cen:_x000d_
1. Ceny -0001 až -0011 jsou určeny pro objem montážních prací včetně všech nákladů._x000d_
</t>
  </si>
  <si>
    <t>Poznámka k položce:
revize</t>
  </si>
  <si>
    <t>998741101</t>
  </si>
  <si>
    <t>Přesun hmot tonážní pro silnoproud v objektech v do 6 m</t>
  </si>
  <si>
    <t>871201452</t>
  </si>
  <si>
    <t>Přesun hmot pro silnoproud stanovený z hmotnosti přesunovaného materiálu vodorovná dopravní vzdálenost do 50 m v objektech výšky do 6 m</t>
  </si>
  <si>
    <t>VON - Vedlejší a ostatní náklady</t>
  </si>
  <si>
    <t>VRN - Vedlejší rozpočtové náklady</t>
  </si>
  <si>
    <t xml:space="preserve">    VRN3 - Zařízení staveniště</t>
  </si>
  <si>
    <t xml:space="preserve">    VRN7 - Provozní vlivy</t>
  </si>
  <si>
    <t>VRN</t>
  </si>
  <si>
    <t>Vedlejší rozpočtové náklady</t>
  </si>
  <si>
    <t>VRN3</t>
  </si>
  <si>
    <t>Zařízení staveniště</t>
  </si>
  <si>
    <t>032002000</t>
  </si>
  <si>
    <t>Vybavení staveniště</t>
  </si>
  <si>
    <t>soubor</t>
  </si>
  <si>
    <t>1024</t>
  </si>
  <si>
    <t>817055661</t>
  </si>
  <si>
    <t>VRN7</t>
  </si>
  <si>
    <t>Provozní vlivy</t>
  </si>
  <si>
    <t>071002000</t>
  </si>
  <si>
    <t>Provoz investora, třetích osob</t>
  </si>
  <si>
    <t>1376427088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</si>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</sst>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4" fillId="0" borderId="0" applyNumberFormat="0" applyFill="0" applyBorder="0" applyAlignment="0" applyProtection="0"/>
  </cellStyleXfs>
  <cellXfs count="34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0" fillId="0" borderId="0" xfId="0" applyAlignment="1">
      <alignment horizontal="center" vertical="center"/>
      <protection locked="0"/>
    </xf>
    <xf numFmtId="0" fontId="10"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2" borderId="0" xfId="0" applyFont="1" applyFill="1" applyAlignment="1" applyProtection="1">
      <alignment horizontal="left" vertical="center"/>
    </xf>
    <xf numFmtId="0" fontId="13" fillId="2" borderId="0" xfId="1" applyFont="1" applyFill="1" applyAlignment="1" applyProtection="1">
      <alignment vertical="center"/>
    </xf>
    <xf numFmtId="0" fontId="44"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4" fillId="0" borderId="0" xfId="0" applyFont="1" applyBorder="1" applyAlignment="1" applyProtection="1">
      <alignment horizontal="left" vertical="center"/>
    </xf>
    <xf numFmtId="0" fontId="0" fillId="0" borderId="6" xfId="0" applyBorder="1" applyProtection="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18"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18" fillId="0" borderId="0" xfId="0" applyFont="1" applyAlignment="1">
      <alignment horizontal="left" vertical="center"/>
    </xf>
    <xf numFmtId="0" fontId="17"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9" fillId="0" borderId="8" xfId="0" applyFont="1" applyBorder="1" applyAlignment="1" applyProtection="1">
      <alignment horizontal="left" vertical="center"/>
    </xf>
    <xf numFmtId="0" fontId="0" fillId="0" borderId="8" xfId="0" applyFont="1" applyBorder="1" applyAlignment="1" applyProtection="1">
      <alignment vertical="center"/>
    </xf>
    <xf numFmtId="4" fontId="19"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18"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4"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wrapText="1"/>
    </xf>
    <xf numFmtId="0" fontId="26" fillId="0" borderId="0" xfId="0" applyFont="1" applyAlignment="1" applyProtection="1">
      <alignment vertical="center"/>
    </xf>
    <xf numFmtId="4" fontId="26" fillId="0" borderId="0" xfId="0" applyNumberFormat="1"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1" applyFont="1" applyFill="1" applyAlignment="1">
      <alignment vertical="center"/>
    </xf>
    <xf numFmtId="0" fontId="11"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7"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19"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7" fillId="0" borderId="0" xfId="0" applyFont="1" applyAlignment="1" applyProtection="1">
      <alignment horizontal="left" vertical="center" wrapText="1"/>
    </xf>
    <xf numFmtId="0" fontId="2" fillId="0" borderId="0" xfId="0" applyFont="1" applyAlignment="1" applyProtection="1">
      <alignment horizontal="left" vertical="center"/>
    </xf>
    <xf numFmtId="0" fontId="17"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1" fillId="0" borderId="16" xfId="0" applyNumberFormat="1" applyFont="1" applyBorder="1" applyAlignment="1" applyProtection="1"/>
    <xf numFmtId="166" fontId="31" fillId="0" borderId="17" xfId="0" applyNumberFormat="1" applyFont="1" applyBorder="1" applyAlignment="1" applyProtection="1"/>
    <xf numFmtId="4" fontId="32"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5" fillId="0" borderId="0" xfId="0" applyFont="1" applyAlignment="1" applyProtection="1">
      <alignment vertical="center" wrapText="1"/>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37" fillId="0" borderId="29" xfId="0" applyFont="1" applyBorder="1" applyAlignment="1">
      <alignment vertical="center" wrapText="1"/>
      <protection locked="0"/>
    </xf>
    <xf numFmtId="0" fontId="37" fillId="0" borderId="30" xfId="0" applyFont="1" applyBorder="1" applyAlignment="1">
      <alignment vertical="center" wrapText="1"/>
      <protection locked="0"/>
    </xf>
    <xf numFmtId="0" fontId="37" fillId="0" borderId="31" xfId="0" applyFont="1" applyBorder="1" applyAlignment="1">
      <alignment vertical="center" wrapText="1"/>
      <protection locked="0"/>
    </xf>
    <xf numFmtId="0" fontId="37" fillId="0" borderId="32" xfId="0" applyFont="1" applyBorder="1" applyAlignment="1">
      <alignment horizontal="center" vertical="center" wrapText="1"/>
      <protection locked="0"/>
    </xf>
    <xf numFmtId="0" fontId="38" fillId="0" borderId="1" xfId="0" applyFont="1" applyBorder="1" applyAlignment="1">
      <alignment horizontal="center" vertical="center" wrapText="1"/>
      <protection locked="0"/>
    </xf>
    <xf numFmtId="0" fontId="37" fillId="0" borderId="33" xfId="0" applyFont="1" applyBorder="1" applyAlignment="1">
      <alignment horizontal="center" vertical="center" wrapText="1"/>
      <protection locked="0"/>
    </xf>
    <xf numFmtId="0" fontId="37" fillId="0" borderId="32" xfId="0" applyFont="1" applyBorder="1" applyAlignment="1">
      <alignment vertical="center" wrapText="1"/>
      <protection locked="0"/>
    </xf>
    <xf numFmtId="0" fontId="39" fillId="0" borderId="34" xfId="0" applyFont="1" applyBorder="1" applyAlignment="1">
      <alignment horizontal="left" wrapText="1"/>
      <protection locked="0"/>
    </xf>
    <xf numFmtId="0" fontId="37" fillId="0" borderId="33" xfId="0" applyFont="1" applyBorder="1" applyAlignment="1">
      <alignment vertical="center" wrapText="1"/>
      <protection locked="0"/>
    </xf>
    <xf numFmtId="0" fontId="39" fillId="0" borderId="1" xfId="0" applyFont="1" applyBorder="1" applyAlignment="1">
      <alignment horizontal="left" vertical="center" wrapText="1"/>
      <protection locked="0"/>
    </xf>
    <xf numFmtId="0" fontId="40" fillId="0" borderId="1" xfId="0" applyFont="1" applyBorder="1" applyAlignment="1">
      <alignment horizontal="left" vertical="center" wrapText="1"/>
      <protection locked="0"/>
    </xf>
    <xf numFmtId="0" fontId="40" fillId="0" borderId="32" xfId="0" applyFont="1" applyBorder="1" applyAlignment="1">
      <alignment vertical="center" wrapText="1"/>
      <protection locked="0"/>
    </xf>
    <xf numFmtId="0" fontId="40" fillId="0" borderId="1" xfId="0" applyFont="1" applyBorder="1" applyAlignment="1">
      <alignment vertical="center" wrapText="1"/>
      <protection locked="0"/>
    </xf>
    <xf numFmtId="0" fontId="40" fillId="0" borderId="1" xfId="0" applyFont="1" applyBorder="1" applyAlignment="1">
      <alignment vertical="center"/>
      <protection locked="0"/>
    </xf>
    <xf numFmtId="0" fontId="40" fillId="0" borderId="1" xfId="0" applyFont="1" applyBorder="1" applyAlignment="1">
      <alignment horizontal="left" vertical="center"/>
      <protection locked="0"/>
    </xf>
    <xf numFmtId="49" fontId="40" fillId="0" borderId="1" xfId="0" applyNumberFormat="1" applyFont="1" applyBorder="1" applyAlignment="1">
      <alignment horizontal="left" vertical="center" wrapText="1"/>
      <protection locked="0"/>
    </xf>
    <xf numFmtId="49" fontId="40" fillId="0" borderId="1" xfId="0" applyNumberFormat="1" applyFont="1" applyBorder="1" applyAlignment="1">
      <alignment vertical="center" wrapText="1"/>
      <protection locked="0"/>
    </xf>
    <xf numFmtId="0" fontId="37" fillId="0" borderId="35" xfId="0" applyFont="1" applyBorder="1" applyAlignment="1">
      <alignment vertical="center" wrapText="1"/>
      <protection locked="0"/>
    </xf>
    <xf numFmtId="0" fontId="41" fillId="0" borderId="34" xfId="0" applyFont="1" applyBorder="1" applyAlignment="1">
      <alignment vertical="center" wrapText="1"/>
      <protection locked="0"/>
    </xf>
    <xf numFmtId="0" fontId="37" fillId="0" borderId="36" xfId="0" applyFont="1" applyBorder="1" applyAlignment="1">
      <alignment vertical="center" wrapText="1"/>
      <protection locked="0"/>
    </xf>
    <xf numFmtId="0" fontId="37" fillId="0" borderId="1" xfId="0" applyFont="1" applyBorder="1" applyAlignment="1">
      <alignment vertical="top"/>
      <protection locked="0"/>
    </xf>
    <xf numFmtId="0" fontId="37" fillId="0" borderId="0" xfId="0" applyFont="1" applyAlignment="1">
      <alignment vertical="top"/>
      <protection locked="0"/>
    </xf>
    <xf numFmtId="0" fontId="37" fillId="0" borderId="29" xfId="0" applyFont="1" applyBorder="1" applyAlignment="1">
      <alignment horizontal="left" vertical="center"/>
      <protection locked="0"/>
    </xf>
    <xf numFmtId="0" fontId="37" fillId="0" borderId="30" xfId="0" applyFont="1" applyBorder="1" applyAlignment="1">
      <alignment horizontal="left" vertical="center"/>
      <protection locked="0"/>
    </xf>
    <xf numFmtId="0" fontId="37" fillId="0" borderId="31" xfId="0" applyFont="1" applyBorder="1" applyAlignment="1">
      <alignment horizontal="left" vertical="center"/>
      <protection locked="0"/>
    </xf>
    <xf numFmtId="0" fontId="37" fillId="0" borderId="32" xfId="0" applyFont="1" applyBorder="1" applyAlignment="1">
      <alignment horizontal="left" vertical="center"/>
      <protection locked="0"/>
    </xf>
    <xf numFmtId="0" fontId="38" fillId="0" borderId="1" xfId="0" applyFont="1" applyBorder="1" applyAlignment="1">
      <alignment horizontal="center" vertical="center"/>
      <protection locked="0"/>
    </xf>
    <xf numFmtId="0" fontId="37" fillId="0" borderId="33" xfId="0" applyFont="1" applyBorder="1" applyAlignment="1">
      <alignment horizontal="left" vertical="center"/>
      <protection locked="0"/>
    </xf>
    <xf numFmtId="0" fontId="39"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39" fillId="0" borderId="34" xfId="0" applyFont="1" applyBorder="1" applyAlignment="1">
      <alignment horizontal="left" vertical="center"/>
      <protection locked="0"/>
    </xf>
    <xf numFmtId="0" fontId="39" fillId="0" borderId="34" xfId="0" applyFont="1" applyBorder="1" applyAlignment="1">
      <alignment horizontal="center" vertical="center"/>
      <protection locked="0"/>
    </xf>
    <xf numFmtId="0" fontId="42" fillId="0" borderId="34" xfId="0" applyFont="1" applyBorder="1" applyAlignment="1">
      <alignment horizontal="left" vertical="center"/>
      <protection locked="0"/>
    </xf>
    <xf numFmtId="0" fontId="43" fillId="0" borderId="1" xfId="0" applyFont="1" applyBorder="1" applyAlignment="1">
      <alignment horizontal="left" vertical="center"/>
      <protection locked="0"/>
    </xf>
    <xf numFmtId="0" fontId="40" fillId="0" borderId="0" xfId="0" applyFont="1" applyAlignment="1">
      <alignment horizontal="left" vertical="center"/>
      <protection locked="0"/>
    </xf>
    <xf numFmtId="0" fontId="40" fillId="0" borderId="1" xfId="0" applyFont="1" applyBorder="1" applyAlignment="1">
      <alignment horizontal="center" vertical="center"/>
      <protection locked="0"/>
    </xf>
    <xf numFmtId="0" fontId="40" fillId="0" borderId="32" xfId="0" applyFont="1" applyBorder="1" applyAlignment="1">
      <alignment horizontal="left" vertical="center"/>
      <protection locked="0"/>
    </xf>
    <xf numFmtId="0" fontId="40" fillId="0" borderId="1" xfId="0" applyFont="1" applyFill="1" applyBorder="1" applyAlignment="1">
      <alignment horizontal="left" vertical="center"/>
      <protection locked="0"/>
    </xf>
    <xf numFmtId="0" fontId="40" fillId="0" borderId="1" xfId="0" applyFont="1" applyFill="1" applyBorder="1" applyAlignment="1">
      <alignment horizontal="center" vertical="center"/>
      <protection locked="0"/>
    </xf>
    <xf numFmtId="0" fontId="37" fillId="0" borderId="35" xfId="0" applyFont="1" applyBorder="1" applyAlignment="1">
      <alignment horizontal="left" vertical="center"/>
      <protection locked="0"/>
    </xf>
    <xf numFmtId="0" fontId="41" fillId="0" borderId="34" xfId="0" applyFont="1" applyBorder="1" applyAlignment="1">
      <alignment horizontal="left" vertical="center"/>
      <protection locked="0"/>
    </xf>
    <xf numFmtId="0" fontId="37" fillId="0" borderId="36" xfId="0" applyFont="1" applyBorder="1" applyAlignment="1">
      <alignment horizontal="left" vertical="center"/>
      <protection locked="0"/>
    </xf>
    <xf numFmtId="0" fontId="37" fillId="0" borderId="1" xfId="0" applyFont="1" applyBorder="1" applyAlignment="1">
      <alignment horizontal="left" vertical="center"/>
      <protection locked="0"/>
    </xf>
    <xf numFmtId="0" fontId="41"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0" fillId="0" borderId="34" xfId="0" applyFont="1" applyBorder="1" applyAlignment="1">
      <alignment horizontal="left" vertical="center"/>
      <protection locked="0"/>
    </xf>
    <xf numFmtId="0" fontId="37" fillId="0" borderId="1" xfId="0" applyFont="1" applyBorder="1" applyAlignment="1">
      <alignment horizontal="left" vertical="center" wrapText="1"/>
      <protection locked="0"/>
    </xf>
    <xf numFmtId="0" fontId="40" fillId="0" borderId="1" xfId="0" applyFont="1" applyBorder="1" applyAlignment="1">
      <alignment horizontal="center" vertical="center" wrapText="1"/>
      <protection locked="0"/>
    </xf>
    <xf numFmtId="0" fontId="37" fillId="0" borderId="29" xfId="0" applyFont="1" applyBorder="1" applyAlignment="1">
      <alignment horizontal="left" vertical="center" wrapText="1"/>
      <protection locked="0"/>
    </xf>
    <xf numFmtId="0" fontId="37" fillId="0" borderId="30" xfId="0" applyFont="1" applyBorder="1" applyAlignment="1">
      <alignment horizontal="left" vertical="center" wrapText="1"/>
      <protection locked="0"/>
    </xf>
    <xf numFmtId="0" fontId="37" fillId="0" borderId="31" xfId="0" applyFont="1" applyBorder="1" applyAlignment="1">
      <alignment horizontal="left" vertical="center" wrapText="1"/>
      <protection locked="0"/>
    </xf>
    <xf numFmtId="0" fontId="37" fillId="0" borderId="32" xfId="0" applyFont="1" applyBorder="1" applyAlignment="1">
      <alignment horizontal="left" vertical="center" wrapText="1"/>
      <protection locked="0"/>
    </xf>
    <xf numFmtId="0" fontId="37"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40" fillId="0" borderId="33" xfId="0" applyFont="1" applyBorder="1" applyAlignment="1">
      <alignment horizontal="left" vertical="center"/>
      <protection locked="0"/>
    </xf>
    <xf numFmtId="0" fontId="40" fillId="0" borderId="35" xfId="0" applyFont="1" applyBorder="1" applyAlignment="1">
      <alignment horizontal="left" vertical="center" wrapText="1"/>
      <protection locked="0"/>
    </xf>
    <xf numFmtId="0" fontId="40" fillId="0" borderId="34" xfId="0" applyFont="1" applyBorder="1" applyAlignment="1">
      <alignment horizontal="left" vertical="center" wrapText="1"/>
      <protection locked="0"/>
    </xf>
    <xf numFmtId="0" fontId="40" fillId="0" borderId="36" xfId="0" applyFont="1" applyBorder="1" applyAlignment="1">
      <alignment horizontal="left" vertical="center" wrapText="1"/>
      <protection locked="0"/>
    </xf>
    <xf numFmtId="0" fontId="40" fillId="0" borderId="1" xfId="0" applyFont="1" applyBorder="1" applyAlignment="1">
      <alignment horizontal="left" vertical="top"/>
      <protection locked="0"/>
    </xf>
    <xf numFmtId="0" fontId="40" fillId="0" borderId="1" xfId="0" applyFont="1" applyBorder="1" applyAlignment="1">
      <alignment horizontal="center" vertical="top"/>
      <protection locked="0"/>
    </xf>
    <xf numFmtId="0" fontId="40" fillId="0" borderId="35" xfId="0" applyFont="1" applyBorder="1" applyAlignment="1">
      <alignment horizontal="left" vertical="center"/>
      <protection locked="0"/>
    </xf>
    <xf numFmtId="0" fontId="40" fillId="0" borderId="36" xfId="0" applyFont="1" applyBorder="1" applyAlignment="1">
      <alignment horizontal="left" vertical="center"/>
      <protection locked="0"/>
    </xf>
    <xf numFmtId="0" fontId="42" fillId="0" borderId="0" xfId="0" applyFont="1" applyAlignment="1">
      <alignment vertical="center"/>
      <protection locked="0"/>
    </xf>
    <xf numFmtId="0" fontId="39" fillId="0" borderId="1" xfId="0" applyFont="1" applyBorder="1" applyAlignment="1">
      <alignment vertical="center"/>
      <protection locked="0"/>
    </xf>
    <xf numFmtId="0" fontId="42" fillId="0" borderId="34" xfId="0" applyFont="1" applyBorder="1" applyAlignment="1">
      <alignment vertical="center"/>
      <protection locked="0"/>
    </xf>
    <xf numFmtId="0" fontId="39" fillId="0" borderId="34" xfId="0" applyFont="1" applyBorder="1" applyAlignment="1">
      <alignment vertical="center"/>
      <protection locked="0"/>
    </xf>
    <xf numFmtId="0" fontId="0" fillId="0" borderId="1" xfId="0" applyBorder="1" applyAlignment="1">
      <alignment vertical="top"/>
      <protection locked="0"/>
    </xf>
    <xf numFmtId="49" fontId="40"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39" fillId="0" borderId="34" xfId="0" applyFont="1" applyBorder="1" applyAlignment="1">
      <alignment horizontal="left"/>
      <protection locked="0"/>
    </xf>
    <xf numFmtId="0" fontId="42" fillId="0" borderId="34" xfId="0" applyFont="1" applyBorder="1" applyAlignment="1">
      <protection locked="0"/>
    </xf>
    <xf numFmtId="0" fontId="37" fillId="0" borderId="32" xfId="0" applyFont="1" applyBorder="1" applyAlignment="1">
      <alignment vertical="top"/>
      <protection locked="0"/>
    </xf>
    <xf numFmtId="0" fontId="37" fillId="0" borderId="33" xfId="0" applyFont="1" applyBorder="1" applyAlignment="1">
      <alignment vertical="top"/>
      <protection locked="0"/>
    </xf>
    <xf numFmtId="0" fontId="37" fillId="0" borderId="1" xfId="0" applyFont="1" applyBorder="1" applyAlignment="1">
      <alignment horizontal="center" vertical="center"/>
      <protection locked="0"/>
    </xf>
    <xf numFmtId="0" fontId="37" fillId="0" borderId="1" xfId="0" applyFont="1" applyBorder="1" applyAlignment="1">
      <alignment horizontal="left" vertical="top"/>
      <protection locked="0"/>
    </xf>
    <xf numFmtId="0" fontId="37" fillId="0" borderId="35" xfId="0" applyFont="1" applyBorder="1" applyAlignment="1">
      <alignment vertical="top"/>
      <protection locked="0"/>
    </xf>
    <xf numFmtId="0" fontId="37" fillId="0" borderId="34" xfId="0" applyFont="1" applyBorder="1" applyAlignment="1">
      <alignment vertical="top"/>
      <protection locked="0"/>
    </xf>
    <xf numFmtId="0" fontId="37"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theme" Target="theme/theme1.xml" /><Relationship Id="rId10" Type="http://schemas.openxmlformats.org/officeDocument/2006/relationships/calcChain" Target="calcChain.xml" /><Relationship Id="rId11"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ht="36.96" customHeight="1">
      <c r="AR2"/>
      <c r="BS2" s="21" t="s">
        <v>8</v>
      </c>
      <c r="BT2" s="21" t="s">
        <v>9</v>
      </c>
    </row>
    <row r="3" ht="6.96"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ht="36.96"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ht="14.4" customHeight="1">
      <c r="B5" s="25"/>
      <c r="C5" s="26"/>
      <c r="D5" s="31" t="s">
        <v>15</v>
      </c>
      <c r="E5" s="26"/>
      <c r="F5" s="26"/>
      <c r="G5" s="26"/>
      <c r="H5" s="26"/>
      <c r="I5" s="26"/>
      <c r="J5" s="26"/>
      <c r="K5" s="32" t="s">
        <v>16</v>
      </c>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8"/>
      <c r="BE5" s="33" t="s">
        <v>17</v>
      </c>
      <c r="BS5" s="21" t="s">
        <v>8</v>
      </c>
    </row>
    <row r="6" ht="36.96" customHeight="1">
      <c r="B6" s="25"/>
      <c r="C6" s="26"/>
      <c r="D6" s="34" t="s">
        <v>18</v>
      </c>
      <c r="E6" s="26"/>
      <c r="F6" s="26"/>
      <c r="G6" s="26"/>
      <c r="H6" s="26"/>
      <c r="I6" s="26"/>
      <c r="J6" s="26"/>
      <c r="K6" s="35" t="s">
        <v>19</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8"/>
      <c r="BE6" s="36"/>
      <c r="BS6" s="21" t="s">
        <v>20</v>
      </c>
    </row>
    <row r="7" ht="14.4" customHeight="1">
      <c r="B7" s="25"/>
      <c r="C7" s="26"/>
      <c r="D7" s="37" t="s">
        <v>21</v>
      </c>
      <c r="E7" s="26"/>
      <c r="F7" s="26"/>
      <c r="G7" s="26"/>
      <c r="H7" s="26"/>
      <c r="I7" s="26"/>
      <c r="J7" s="26"/>
      <c r="K7" s="32" t="s">
        <v>22</v>
      </c>
      <c r="L7" s="26"/>
      <c r="M7" s="26"/>
      <c r="N7" s="26"/>
      <c r="O7" s="26"/>
      <c r="P7" s="26"/>
      <c r="Q7" s="26"/>
      <c r="R7" s="26"/>
      <c r="S7" s="26"/>
      <c r="T7" s="26"/>
      <c r="U7" s="26"/>
      <c r="V7" s="26"/>
      <c r="W7" s="26"/>
      <c r="X7" s="26"/>
      <c r="Y7" s="26"/>
      <c r="Z7" s="26"/>
      <c r="AA7" s="26"/>
      <c r="AB7" s="26"/>
      <c r="AC7" s="26"/>
      <c r="AD7" s="26"/>
      <c r="AE7" s="26"/>
      <c r="AF7" s="26"/>
      <c r="AG7" s="26"/>
      <c r="AH7" s="26"/>
      <c r="AI7" s="26"/>
      <c r="AJ7" s="26"/>
      <c r="AK7" s="37" t="s">
        <v>23</v>
      </c>
      <c r="AL7" s="26"/>
      <c r="AM7" s="26"/>
      <c r="AN7" s="32" t="s">
        <v>24</v>
      </c>
      <c r="AO7" s="26"/>
      <c r="AP7" s="26"/>
      <c r="AQ7" s="28"/>
      <c r="BE7" s="36"/>
      <c r="BS7" s="21" t="s">
        <v>25</v>
      </c>
    </row>
    <row r="8" ht="14.4" customHeight="1">
      <c r="B8" s="25"/>
      <c r="C8" s="26"/>
      <c r="D8" s="37" t="s">
        <v>26</v>
      </c>
      <c r="E8" s="26"/>
      <c r="F8" s="26"/>
      <c r="G8" s="26"/>
      <c r="H8" s="26"/>
      <c r="I8" s="26"/>
      <c r="J8" s="26"/>
      <c r="K8" s="32" t="s">
        <v>27</v>
      </c>
      <c r="L8" s="26"/>
      <c r="M8" s="26"/>
      <c r="N8" s="26"/>
      <c r="O8" s="26"/>
      <c r="P8" s="26"/>
      <c r="Q8" s="26"/>
      <c r="R8" s="26"/>
      <c r="S8" s="26"/>
      <c r="T8" s="26"/>
      <c r="U8" s="26"/>
      <c r="V8" s="26"/>
      <c r="W8" s="26"/>
      <c r="X8" s="26"/>
      <c r="Y8" s="26"/>
      <c r="Z8" s="26"/>
      <c r="AA8" s="26"/>
      <c r="AB8" s="26"/>
      <c r="AC8" s="26"/>
      <c r="AD8" s="26"/>
      <c r="AE8" s="26"/>
      <c r="AF8" s="26"/>
      <c r="AG8" s="26"/>
      <c r="AH8" s="26"/>
      <c r="AI8" s="26"/>
      <c r="AJ8" s="26"/>
      <c r="AK8" s="37" t="s">
        <v>28</v>
      </c>
      <c r="AL8" s="26"/>
      <c r="AM8" s="26"/>
      <c r="AN8" s="38" t="s">
        <v>29</v>
      </c>
      <c r="AO8" s="26"/>
      <c r="AP8" s="26"/>
      <c r="AQ8" s="28"/>
      <c r="BE8" s="36"/>
      <c r="BS8" s="21" t="s">
        <v>30</v>
      </c>
    </row>
    <row r="9" ht="14.4"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6"/>
      <c r="BS9" s="21" t="s">
        <v>31</v>
      </c>
    </row>
    <row r="10" ht="14.4" customHeight="1">
      <c r="B10" s="25"/>
      <c r="C10" s="26"/>
      <c r="D10" s="37" t="s">
        <v>32</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7" t="s">
        <v>33</v>
      </c>
      <c r="AL10" s="26"/>
      <c r="AM10" s="26"/>
      <c r="AN10" s="32" t="s">
        <v>24</v>
      </c>
      <c r="AO10" s="26"/>
      <c r="AP10" s="26"/>
      <c r="AQ10" s="28"/>
      <c r="BE10" s="36"/>
      <c r="BS10" s="21" t="s">
        <v>20</v>
      </c>
    </row>
    <row r="11" ht="18.48" customHeight="1">
      <c r="B11" s="25"/>
      <c r="C11" s="26"/>
      <c r="D11" s="26"/>
      <c r="E11" s="32" t="s">
        <v>34</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7" t="s">
        <v>35</v>
      </c>
      <c r="AL11" s="26"/>
      <c r="AM11" s="26"/>
      <c r="AN11" s="32" t="s">
        <v>24</v>
      </c>
      <c r="AO11" s="26"/>
      <c r="AP11" s="26"/>
      <c r="AQ11" s="28"/>
      <c r="BE11" s="36"/>
      <c r="BS11" s="21" t="s">
        <v>20</v>
      </c>
    </row>
    <row r="12" ht="6.96"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6"/>
      <c r="BS12" s="21" t="s">
        <v>20</v>
      </c>
    </row>
    <row r="13" ht="14.4" customHeight="1">
      <c r="B13" s="25"/>
      <c r="C13" s="26"/>
      <c r="D13" s="37" t="s">
        <v>36</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7" t="s">
        <v>33</v>
      </c>
      <c r="AL13" s="26"/>
      <c r="AM13" s="26"/>
      <c r="AN13" s="39" t="s">
        <v>37</v>
      </c>
      <c r="AO13" s="26"/>
      <c r="AP13" s="26"/>
      <c r="AQ13" s="28"/>
      <c r="BE13" s="36"/>
      <c r="BS13" s="21" t="s">
        <v>20</v>
      </c>
    </row>
    <row r="14">
      <c r="B14" s="25"/>
      <c r="C14" s="26"/>
      <c r="D14" s="26"/>
      <c r="E14" s="39" t="s">
        <v>37</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37" t="s">
        <v>35</v>
      </c>
      <c r="AL14" s="26"/>
      <c r="AM14" s="26"/>
      <c r="AN14" s="39" t="s">
        <v>37</v>
      </c>
      <c r="AO14" s="26"/>
      <c r="AP14" s="26"/>
      <c r="AQ14" s="28"/>
      <c r="BE14" s="36"/>
      <c r="BS14" s="21" t="s">
        <v>20</v>
      </c>
    </row>
    <row r="15" ht="6.96"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6"/>
      <c r="BS15" s="21" t="s">
        <v>6</v>
      </c>
    </row>
    <row r="16" ht="14.4" customHeight="1">
      <c r="B16" s="25"/>
      <c r="C16" s="26"/>
      <c r="D16" s="37" t="s">
        <v>38</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7" t="s">
        <v>33</v>
      </c>
      <c r="AL16" s="26"/>
      <c r="AM16" s="26"/>
      <c r="AN16" s="32" t="s">
        <v>24</v>
      </c>
      <c r="AO16" s="26"/>
      <c r="AP16" s="26"/>
      <c r="AQ16" s="28"/>
      <c r="BE16" s="36"/>
      <c r="BS16" s="21" t="s">
        <v>6</v>
      </c>
    </row>
    <row r="17" ht="18.48" customHeight="1">
      <c r="B17" s="25"/>
      <c r="C17" s="26"/>
      <c r="D17" s="26"/>
      <c r="E17" s="32" t="s">
        <v>39</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7" t="s">
        <v>35</v>
      </c>
      <c r="AL17" s="26"/>
      <c r="AM17" s="26"/>
      <c r="AN17" s="32" t="s">
        <v>24</v>
      </c>
      <c r="AO17" s="26"/>
      <c r="AP17" s="26"/>
      <c r="AQ17" s="28"/>
      <c r="BE17" s="36"/>
      <c r="BS17" s="21" t="s">
        <v>6</v>
      </c>
    </row>
    <row r="18" ht="6.96"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6"/>
      <c r="BS18" s="21" t="s">
        <v>8</v>
      </c>
    </row>
    <row r="19" ht="14.4" customHeight="1">
      <c r="B19" s="25"/>
      <c r="C19" s="26"/>
      <c r="D19" s="37" t="s">
        <v>40</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6"/>
      <c r="BS19" s="21" t="s">
        <v>8</v>
      </c>
    </row>
    <row r="20" ht="63" customHeight="1">
      <c r="B20" s="25"/>
      <c r="C20" s="26"/>
      <c r="D20" s="26"/>
      <c r="E20" s="41" t="s">
        <v>41</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26"/>
      <c r="AP20" s="26"/>
      <c r="AQ20" s="28"/>
      <c r="BE20" s="36"/>
      <c r="BS20" s="21" t="s">
        <v>6</v>
      </c>
    </row>
    <row r="21" ht="6.96"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6"/>
    </row>
    <row r="22" ht="6.96" customHeight="1">
      <c r="B22" s="25"/>
      <c r="C22" s="26"/>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26"/>
      <c r="AQ22" s="28"/>
      <c r="BE22" s="36"/>
    </row>
    <row r="23" s="1" customFormat="1" ht="25.92" customHeight="1">
      <c r="B23" s="43"/>
      <c r="C23" s="44"/>
      <c r="D23" s="45" t="s">
        <v>42</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7">
        <f>ROUND(AG51,2)</f>
        <v>0</v>
      </c>
      <c r="AL23" s="46"/>
      <c r="AM23" s="46"/>
      <c r="AN23" s="46"/>
      <c r="AO23" s="46"/>
      <c r="AP23" s="44"/>
      <c r="AQ23" s="48"/>
      <c r="BE23" s="36"/>
    </row>
    <row r="24" s="1" customFormat="1" ht="6.96"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8"/>
      <c r="BE24" s="36"/>
    </row>
    <row r="25" s="1" customFormat="1">
      <c r="B25" s="43"/>
      <c r="C25" s="44"/>
      <c r="D25" s="44"/>
      <c r="E25" s="44"/>
      <c r="F25" s="44"/>
      <c r="G25" s="44"/>
      <c r="H25" s="44"/>
      <c r="I25" s="44"/>
      <c r="J25" s="44"/>
      <c r="K25" s="44"/>
      <c r="L25" s="49" t="s">
        <v>43</v>
      </c>
      <c r="M25" s="49"/>
      <c r="N25" s="49"/>
      <c r="O25" s="49"/>
      <c r="P25" s="44"/>
      <c r="Q25" s="44"/>
      <c r="R25" s="44"/>
      <c r="S25" s="44"/>
      <c r="T25" s="44"/>
      <c r="U25" s="44"/>
      <c r="V25" s="44"/>
      <c r="W25" s="49" t="s">
        <v>44</v>
      </c>
      <c r="X25" s="49"/>
      <c r="Y25" s="49"/>
      <c r="Z25" s="49"/>
      <c r="AA25" s="49"/>
      <c r="AB25" s="49"/>
      <c r="AC25" s="49"/>
      <c r="AD25" s="49"/>
      <c r="AE25" s="49"/>
      <c r="AF25" s="44"/>
      <c r="AG25" s="44"/>
      <c r="AH25" s="44"/>
      <c r="AI25" s="44"/>
      <c r="AJ25" s="44"/>
      <c r="AK25" s="49" t="s">
        <v>45</v>
      </c>
      <c r="AL25" s="49"/>
      <c r="AM25" s="49"/>
      <c r="AN25" s="49"/>
      <c r="AO25" s="49"/>
      <c r="AP25" s="44"/>
      <c r="AQ25" s="48"/>
      <c r="BE25" s="36"/>
    </row>
    <row r="26" s="2" customFormat="1" ht="14.4" customHeight="1">
      <c r="B26" s="50"/>
      <c r="C26" s="51"/>
      <c r="D26" s="52" t="s">
        <v>46</v>
      </c>
      <c r="E26" s="51"/>
      <c r="F26" s="52" t="s">
        <v>47</v>
      </c>
      <c r="G26" s="51"/>
      <c r="H26" s="51"/>
      <c r="I26" s="51"/>
      <c r="J26" s="51"/>
      <c r="K26" s="51"/>
      <c r="L26" s="53">
        <v>0.20999999999999999</v>
      </c>
      <c r="M26" s="51"/>
      <c r="N26" s="51"/>
      <c r="O26" s="51"/>
      <c r="P26" s="51"/>
      <c r="Q26" s="51"/>
      <c r="R26" s="51"/>
      <c r="S26" s="51"/>
      <c r="T26" s="51"/>
      <c r="U26" s="51"/>
      <c r="V26" s="51"/>
      <c r="W26" s="54">
        <f>ROUND(AZ51,2)</f>
        <v>0</v>
      </c>
      <c r="X26" s="51"/>
      <c r="Y26" s="51"/>
      <c r="Z26" s="51"/>
      <c r="AA26" s="51"/>
      <c r="AB26" s="51"/>
      <c r="AC26" s="51"/>
      <c r="AD26" s="51"/>
      <c r="AE26" s="51"/>
      <c r="AF26" s="51"/>
      <c r="AG26" s="51"/>
      <c r="AH26" s="51"/>
      <c r="AI26" s="51"/>
      <c r="AJ26" s="51"/>
      <c r="AK26" s="54">
        <f>ROUND(AV51,2)</f>
        <v>0</v>
      </c>
      <c r="AL26" s="51"/>
      <c r="AM26" s="51"/>
      <c r="AN26" s="51"/>
      <c r="AO26" s="51"/>
      <c r="AP26" s="51"/>
      <c r="AQ26" s="55"/>
      <c r="BE26" s="36"/>
    </row>
    <row r="27" s="2" customFormat="1" ht="14.4" customHeight="1">
      <c r="B27" s="50"/>
      <c r="C27" s="51"/>
      <c r="D27" s="51"/>
      <c r="E27" s="51"/>
      <c r="F27" s="52" t="s">
        <v>48</v>
      </c>
      <c r="G27" s="51"/>
      <c r="H27" s="51"/>
      <c r="I27" s="51"/>
      <c r="J27" s="51"/>
      <c r="K27" s="51"/>
      <c r="L27" s="53">
        <v>0.14999999999999999</v>
      </c>
      <c r="M27" s="51"/>
      <c r="N27" s="51"/>
      <c r="O27" s="51"/>
      <c r="P27" s="51"/>
      <c r="Q27" s="51"/>
      <c r="R27" s="51"/>
      <c r="S27" s="51"/>
      <c r="T27" s="51"/>
      <c r="U27" s="51"/>
      <c r="V27" s="51"/>
      <c r="W27" s="54">
        <f>ROUND(BA51,2)</f>
        <v>0</v>
      </c>
      <c r="X27" s="51"/>
      <c r="Y27" s="51"/>
      <c r="Z27" s="51"/>
      <c r="AA27" s="51"/>
      <c r="AB27" s="51"/>
      <c r="AC27" s="51"/>
      <c r="AD27" s="51"/>
      <c r="AE27" s="51"/>
      <c r="AF27" s="51"/>
      <c r="AG27" s="51"/>
      <c r="AH27" s="51"/>
      <c r="AI27" s="51"/>
      <c r="AJ27" s="51"/>
      <c r="AK27" s="54">
        <f>ROUND(AW51,2)</f>
        <v>0</v>
      </c>
      <c r="AL27" s="51"/>
      <c r="AM27" s="51"/>
      <c r="AN27" s="51"/>
      <c r="AO27" s="51"/>
      <c r="AP27" s="51"/>
      <c r="AQ27" s="55"/>
      <c r="BE27" s="36"/>
    </row>
    <row r="28" hidden="1" s="2" customFormat="1" ht="14.4" customHeight="1">
      <c r="B28" s="50"/>
      <c r="C28" s="51"/>
      <c r="D28" s="51"/>
      <c r="E28" s="51"/>
      <c r="F28" s="52" t="s">
        <v>49</v>
      </c>
      <c r="G28" s="51"/>
      <c r="H28" s="51"/>
      <c r="I28" s="51"/>
      <c r="J28" s="51"/>
      <c r="K28" s="51"/>
      <c r="L28" s="53">
        <v>0.20999999999999999</v>
      </c>
      <c r="M28" s="51"/>
      <c r="N28" s="51"/>
      <c r="O28" s="51"/>
      <c r="P28" s="51"/>
      <c r="Q28" s="51"/>
      <c r="R28" s="51"/>
      <c r="S28" s="51"/>
      <c r="T28" s="51"/>
      <c r="U28" s="51"/>
      <c r="V28" s="51"/>
      <c r="W28" s="54">
        <f>ROUND(BB51,2)</f>
        <v>0</v>
      </c>
      <c r="X28" s="51"/>
      <c r="Y28" s="51"/>
      <c r="Z28" s="51"/>
      <c r="AA28" s="51"/>
      <c r="AB28" s="51"/>
      <c r="AC28" s="51"/>
      <c r="AD28" s="51"/>
      <c r="AE28" s="51"/>
      <c r="AF28" s="51"/>
      <c r="AG28" s="51"/>
      <c r="AH28" s="51"/>
      <c r="AI28" s="51"/>
      <c r="AJ28" s="51"/>
      <c r="AK28" s="54">
        <v>0</v>
      </c>
      <c r="AL28" s="51"/>
      <c r="AM28" s="51"/>
      <c r="AN28" s="51"/>
      <c r="AO28" s="51"/>
      <c r="AP28" s="51"/>
      <c r="AQ28" s="55"/>
      <c r="BE28" s="36"/>
    </row>
    <row r="29" hidden="1" s="2" customFormat="1" ht="14.4" customHeight="1">
      <c r="B29" s="50"/>
      <c r="C29" s="51"/>
      <c r="D29" s="51"/>
      <c r="E29" s="51"/>
      <c r="F29" s="52" t="s">
        <v>50</v>
      </c>
      <c r="G29" s="51"/>
      <c r="H29" s="51"/>
      <c r="I29" s="51"/>
      <c r="J29" s="51"/>
      <c r="K29" s="51"/>
      <c r="L29" s="53">
        <v>0.14999999999999999</v>
      </c>
      <c r="M29" s="51"/>
      <c r="N29" s="51"/>
      <c r="O29" s="51"/>
      <c r="P29" s="51"/>
      <c r="Q29" s="51"/>
      <c r="R29" s="51"/>
      <c r="S29" s="51"/>
      <c r="T29" s="51"/>
      <c r="U29" s="51"/>
      <c r="V29" s="51"/>
      <c r="W29" s="54">
        <f>ROUND(BC51,2)</f>
        <v>0</v>
      </c>
      <c r="X29" s="51"/>
      <c r="Y29" s="51"/>
      <c r="Z29" s="51"/>
      <c r="AA29" s="51"/>
      <c r="AB29" s="51"/>
      <c r="AC29" s="51"/>
      <c r="AD29" s="51"/>
      <c r="AE29" s="51"/>
      <c r="AF29" s="51"/>
      <c r="AG29" s="51"/>
      <c r="AH29" s="51"/>
      <c r="AI29" s="51"/>
      <c r="AJ29" s="51"/>
      <c r="AK29" s="54">
        <v>0</v>
      </c>
      <c r="AL29" s="51"/>
      <c r="AM29" s="51"/>
      <c r="AN29" s="51"/>
      <c r="AO29" s="51"/>
      <c r="AP29" s="51"/>
      <c r="AQ29" s="55"/>
      <c r="BE29" s="36"/>
    </row>
    <row r="30" hidden="1" s="2" customFormat="1" ht="14.4" customHeight="1">
      <c r="B30" s="50"/>
      <c r="C30" s="51"/>
      <c r="D30" s="51"/>
      <c r="E30" s="51"/>
      <c r="F30" s="52" t="s">
        <v>51</v>
      </c>
      <c r="G30" s="51"/>
      <c r="H30" s="51"/>
      <c r="I30" s="51"/>
      <c r="J30" s="51"/>
      <c r="K30" s="51"/>
      <c r="L30" s="53">
        <v>0</v>
      </c>
      <c r="M30" s="51"/>
      <c r="N30" s="51"/>
      <c r="O30" s="51"/>
      <c r="P30" s="51"/>
      <c r="Q30" s="51"/>
      <c r="R30" s="51"/>
      <c r="S30" s="51"/>
      <c r="T30" s="51"/>
      <c r="U30" s="51"/>
      <c r="V30" s="51"/>
      <c r="W30" s="54">
        <f>ROUND(BD51,2)</f>
        <v>0</v>
      </c>
      <c r="X30" s="51"/>
      <c r="Y30" s="51"/>
      <c r="Z30" s="51"/>
      <c r="AA30" s="51"/>
      <c r="AB30" s="51"/>
      <c r="AC30" s="51"/>
      <c r="AD30" s="51"/>
      <c r="AE30" s="51"/>
      <c r="AF30" s="51"/>
      <c r="AG30" s="51"/>
      <c r="AH30" s="51"/>
      <c r="AI30" s="51"/>
      <c r="AJ30" s="51"/>
      <c r="AK30" s="54">
        <v>0</v>
      </c>
      <c r="AL30" s="51"/>
      <c r="AM30" s="51"/>
      <c r="AN30" s="51"/>
      <c r="AO30" s="51"/>
      <c r="AP30" s="51"/>
      <c r="AQ30" s="55"/>
      <c r="BE30" s="36"/>
    </row>
    <row r="31" s="1" customFormat="1" ht="6.96"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8"/>
      <c r="BE31" s="36"/>
    </row>
    <row r="32" s="1" customFormat="1" ht="25.92" customHeight="1">
      <c r="B32" s="43"/>
      <c r="C32" s="56"/>
      <c r="D32" s="57" t="s">
        <v>52</v>
      </c>
      <c r="E32" s="58"/>
      <c r="F32" s="58"/>
      <c r="G32" s="58"/>
      <c r="H32" s="58"/>
      <c r="I32" s="58"/>
      <c r="J32" s="58"/>
      <c r="K32" s="58"/>
      <c r="L32" s="58"/>
      <c r="M32" s="58"/>
      <c r="N32" s="58"/>
      <c r="O32" s="58"/>
      <c r="P32" s="58"/>
      <c r="Q32" s="58"/>
      <c r="R32" s="58"/>
      <c r="S32" s="58"/>
      <c r="T32" s="59" t="s">
        <v>53</v>
      </c>
      <c r="U32" s="58"/>
      <c r="V32" s="58"/>
      <c r="W32" s="58"/>
      <c r="X32" s="60" t="s">
        <v>54</v>
      </c>
      <c r="Y32" s="58"/>
      <c r="Z32" s="58"/>
      <c r="AA32" s="58"/>
      <c r="AB32" s="58"/>
      <c r="AC32" s="58"/>
      <c r="AD32" s="58"/>
      <c r="AE32" s="58"/>
      <c r="AF32" s="58"/>
      <c r="AG32" s="58"/>
      <c r="AH32" s="58"/>
      <c r="AI32" s="58"/>
      <c r="AJ32" s="58"/>
      <c r="AK32" s="61">
        <f>SUM(AK23:AK30)</f>
        <v>0</v>
      </c>
      <c r="AL32" s="58"/>
      <c r="AM32" s="58"/>
      <c r="AN32" s="58"/>
      <c r="AO32" s="62"/>
      <c r="AP32" s="56"/>
      <c r="AQ32" s="63"/>
      <c r="BE32" s="36"/>
    </row>
    <row r="33" s="1" customFormat="1" ht="6.96"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8"/>
    </row>
    <row r="34" s="1" customFormat="1" ht="6.96" customHeight="1">
      <c r="B34" s="64"/>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6"/>
    </row>
    <row r="38" s="1" customFormat="1" ht="6.96" customHeight="1">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9"/>
    </row>
    <row r="39" s="1" customFormat="1" ht="36.96" customHeight="1">
      <c r="B39" s="43"/>
      <c r="C39" s="70" t="s">
        <v>55</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69"/>
    </row>
    <row r="40" s="1" customFormat="1" ht="6.96" customHeight="1">
      <c r="B40" s="43"/>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69"/>
    </row>
    <row r="41" s="3" customFormat="1" ht="14.4" customHeight="1">
      <c r="B41" s="72"/>
      <c r="C41" s="73" t="s">
        <v>15</v>
      </c>
      <c r="D41" s="74"/>
      <c r="E41" s="74"/>
      <c r="F41" s="74"/>
      <c r="G41" s="74"/>
      <c r="H41" s="74"/>
      <c r="I41" s="74"/>
      <c r="J41" s="74"/>
      <c r="K41" s="74"/>
      <c r="L41" s="74" t="str">
        <f>K5</f>
        <v>999245</v>
      </c>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5"/>
    </row>
    <row r="42" s="4" customFormat="1" ht="36.96" customHeight="1">
      <c r="B42" s="76"/>
      <c r="C42" s="77" t="s">
        <v>18</v>
      </c>
      <c r="D42" s="78"/>
      <c r="E42" s="78"/>
      <c r="F42" s="78"/>
      <c r="G42" s="78"/>
      <c r="H42" s="78"/>
      <c r="I42" s="78"/>
      <c r="J42" s="78"/>
      <c r="K42" s="78"/>
      <c r="L42" s="79" t="str">
        <f>K6</f>
        <v>Karlovy Vary, Moskevská 913/34</v>
      </c>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80"/>
    </row>
    <row r="43" s="1" customFormat="1" ht="6.96" customHeight="1">
      <c r="B43" s="43"/>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69"/>
    </row>
    <row r="44" s="1" customFormat="1">
      <c r="B44" s="43"/>
      <c r="C44" s="73" t="s">
        <v>26</v>
      </c>
      <c r="D44" s="71"/>
      <c r="E44" s="71"/>
      <c r="F44" s="71"/>
      <c r="G44" s="71"/>
      <c r="H44" s="71"/>
      <c r="I44" s="71"/>
      <c r="J44" s="71"/>
      <c r="K44" s="71"/>
      <c r="L44" s="81" t="str">
        <f>IF(K8="","",K8)</f>
        <v>Karlovy Vary</v>
      </c>
      <c r="M44" s="71"/>
      <c r="N44" s="71"/>
      <c r="O44" s="71"/>
      <c r="P44" s="71"/>
      <c r="Q44" s="71"/>
      <c r="R44" s="71"/>
      <c r="S44" s="71"/>
      <c r="T44" s="71"/>
      <c r="U44" s="71"/>
      <c r="V44" s="71"/>
      <c r="W44" s="71"/>
      <c r="X44" s="71"/>
      <c r="Y44" s="71"/>
      <c r="Z44" s="71"/>
      <c r="AA44" s="71"/>
      <c r="AB44" s="71"/>
      <c r="AC44" s="71"/>
      <c r="AD44" s="71"/>
      <c r="AE44" s="71"/>
      <c r="AF44" s="71"/>
      <c r="AG44" s="71"/>
      <c r="AH44" s="71"/>
      <c r="AI44" s="73" t="s">
        <v>28</v>
      </c>
      <c r="AJ44" s="71"/>
      <c r="AK44" s="71"/>
      <c r="AL44" s="71"/>
      <c r="AM44" s="82" t="str">
        <f>IF(AN8= "","",AN8)</f>
        <v>20. 9. 2018</v>
      </c>
      <c r="AN44" s="82"/>
      <c r="AO44" s="71"/>
      <c r="AP44" s="71"/>
      <c r="AQ44" s="71"/>
      <c r="AR44" s="69"/>
    </row>
    <row r="45" s="1" customFormat="1" ht="6.96" customHeight="1">
      <c r="B45" s="43"/>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69"/>
    </row>
    <row r="46" s="1" customFormat="1">
      <c r="B46" s="43"/>
      <c r="C46" s="73" t="s">
        <v>32</v>
      </c>
      <c r="D46" s="71"/>
      <c r="E46" s="71"/>
      <c r="F46" s="71"/>
      <c r="G46" s="71"/>
      <c r="H46" s="71"/>
      <c r="I46" s="71"/>
      <c r="J46" s="71"/>
      <c r="K46" s="71"/>
      <c r="L46" s="74" t="str">
        <f>IF(E11= "","",E11)</f>
        <v>Městská policie Karlovy Vary</v>
      </c>
      <c r="M46" s="71"/>
      <c r="N46" s="71"/>
      <c r="O46" s="71"/>
      <c r="P46" s="71"/>
      <c r="Q46" s="71"/>
      <c r="R46" s="71"/>
      <c r="S46" s="71"/>
      <c r="T46" s="71"/>
      <c r="U46" s="71"/>
      <c r="V46" s="71"/>
      <c r="W46" s="71"/>
      <c r="X46" s="71"/>
      <c r="Y46" s="71"/>
      <c r="Z46" s="71"/>
      <c r="AA46" s="71"/>
      <c r="AB46" s="71"/>
      <c r="AC46" s="71"/>
      <c r="AD46" s="71"/>
      <c r="AE46" s="71"/>
      <c r="AF46" s="71"/>
      <c r="AG46" s="71"/>
      <c r="AH46" s="71"/>
      <c r="AI46" s="73" t="s">
        <v>38</v>
      </c>
      <c r="AJ46" s="71"/>
      <c r="AK46" s="71"/>
      <c r="AL46" s="71"/>
      <c r="AM46" s="74" t="str">
        <f>IF(E17="","",E17)</f>
        <v>Ivan Křesina</v>
      </c>
      <c r="AN46" s="74"/>
      <c r="AO46" s="74"/>
      <c r="AP46" s="74"/>
      <c r="AQ46" s="71"/>
      <c r="AR46" s="69"/>
      <c r="AS46" s="83" t="s">
        <v>56</v>
      </c>
      <c r="AT46" s="84"/>
      <c r="AU46" s="85"/>
      <c r="AV46" s="85"/>
      <c r="AW46" s="85"/>
      <c r="AX46" s="85"/>
      <c r="AY46" s="85"/>
      <c r="AZ46" s="85"/>
      <c r="BA46" s="85"/>
      <c r="BB46" s="85"/>
      <c r="BC46" s="85"/>
      <c r="BD46" s="86"/>
    </row>
    <row r="47" s="1" customFormat="1">
      <c r="B47" s="43"/>
      <c r="C47" s="73" t="s">
        <v>36</v>
      </c>
      <c r="D47" s="71"/>
      <c r="E47" s="71"/>
      <c r="F47" s="71"/>
      <c r="G47" s="71"/>
      <c r="H47" s="71"/>
      <c r="I47" s="71"/>
      <c r="J47" s="71"/>
      <c r="K47" s="71"/>
      <c r="L47" s="74" t="str">
        <f>IF(E14= "Vyplň údaj","",E14)</f>
        <v/>
      </c>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69"/>
      <c r="AS47" s="87"/>
      <c r="AT47" s="88"/>
      <c r="AU47" s="89"/>
      <c r="AV47" s="89"/>
      <c r="AW47" s="89"/>
      <c r="AX47" s="89"/>
      <c r="AY47" s="89"/>
      <c r="AZ47" s="89"/>
      <c r="BA47" s="89"/>
      <c r="BB47" s="89"/>
      <c r="BC47" s="89"/>
      <c r="BD47" s="90"/>
    </row>
    <row r="48" s="1" customFormat="1" ht="10.8" customHeight="1">
      <c r="B48" s="43"/>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69"/>
      <c r="AS48" s="91"/>
      <c r="AT48" s="52"/>
      <c r="AU48" s="44"/>
      <c r="AV48" s="44"/>
      <c r="AW48" s="44"/>
      <c r="AX48" s="44"/>
      <c r="AY48" s="44"/>
      <c r="AZ48" s="44"/>
      <c r="BA48" s="44"/>
      <c r="BB48" s="44"/>
      <c r="BC48" s="44"/>
      <c r="BD48" s="92"/>
    </row>
    <row r="49" s="1" customFormat="1" ht="29.28" customHeight="1">
      <c r="B49" s="43"/>
      <c r="C49" s="93" t="s">
        <v>57</v>
      </c>
      <c r="D49" s="94"/>
      <c r="E49" s="94"/>
      <c r="F49" s="94"/>
      <c r="G49" s="94"/>
      <c r="H49" s="95"/>
      <c r="I49" s="96" t="s">
        <v>58</v>
      </c>
      <c r="J49" s="94"/>
      <c r="K49" s="94"/>
      <c r="L49" s="94"/>
      <c r="M49" s="94"/>
      <c r="N49" s="94"/>
      <c r="O49" s="94"/>
      <c r="P49" s="94"/>
      <c r="Q49" s="94"/>
      <c r="R49" s="94"/>
      <c r="S49" s="94"/>
      <c r="T49" s="94"/>
      <c r="U49" s="94"/>
      <c r="V49" s="94"/>
      <c r="W49" s="94"/>
      <c r="X49" s="94"/>
      <c r="Y49" s="94"/>
      <c r="Z49" s="94"/>
      <c r="AA49" s="94"/>
      <c r="AB49" s="94"/>
      <c r="AC49" s="94"/>
      <c r="AD49" s="94"/>
      <c r="AE49" s="94"/>
      <c r="AF49" s="94"/>
      <c r="AG49" s="97" t="s">
        <v>59</v>
      </c>
      <c r="AH49" s="94"/>
      <c r="AI49" s="94"/>
      <c r="AJ49" s="94"/>
      <c r="AK49" s="94"/>
      <c r="AL49" s="94"/>
      <c r="AM49" s="94"/>
      <c r="AN49" s="96" t="s">
        <v>60</v>
      </c>
      <c r="AO49" s="94"/>
      <c r="AP49" s="94"/>
      <c r="AQ49" s="98" t="s">
        <v>61</v>
      </c>
      <c r="AR49" s="69"/>
      <c r="AS49" s="99" t="s">
        <v>62</v>
      </c>
      <c r="AT49" s="100" t="s">
        <v>63</v>
      </c>
      <c r="AU49" s="100" t="s">
        <v>64</v>
      </c>
      <c r="AV49" s="100" t="s">
        <v>65</v>
      </c>
      <c r="AW49" s="100" t="s">
        <v>66</v>
      </c>
      <c r="AX49" s="100" t="s">
        <v>67</v>
      </c>
      <c r="AY49" s="100" t="s">
        <v>68</v>
      </c>
      <c r="AZ49" s="100" t="s">
        <v>69</v>
      </c>
      <c r="BA49" s="100" t="s">
        <v>70</v>
      </c>
      <c r="BB49" s="100" t="s">
        <v>71</v>
      </c>
      <c r="BC49" s="100" t="s">
        <v>72</v>
      </c>
      <c r="BD49" s="101" t="s">
        <v>73</v>
      </c>
    </row>
    <row r="50" s="1" customFormat="1" ht="10.8" customHeight="1">
      <c r="B50" s="43"/>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69"/>
      <c r="AS50" s="102"/>
      <c r="AT50" s="103"/>
      <c r="AU50" s="103"/>
      <c r="AV50" s="103"/>
      <c r="AW50" s="103"/>
      <c r="AX50" s="103"/>
      <c r="AY50" s="103"/>
      <c r="AZ50" s="103"/>
      <c r="BA50" s="103"/>
      <c r="BB50" s="103"/>
      <c r="BC50" s="103"/>
      <c r="BD50" s="104"/>
    </row>
    <row r="51" s="4" customFormat="1" ht="32.4" customHeight="1">
      <c r="B51" s="76"/>
      <c r="C51" s="105" t="s">
        <v>74</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7">
        <f>ROUND(SUM(AG52:AG56),2)</f>
        <v>0</v>
      </c>
      <c r="AH51" s="107"/>
      <c r="AI51" s="107"/>
      <c r="AJ51" s="107"/>
      <c r="AK51" s="107"/>
      <c r="AL51" s="107"/>
      <c r="AM51" s="107"/>
      <c r="AN51" s="108">
        <f>SUM(AG51,AT51)</f>
        <v>0</v>
      </c>
      <c r="AO51" s="108"/>
      <c r="AP51" s="108"/>
      <c r="AQ51" s="109" t="s">
        <v>24</v>
      </c>
      <c r="AR51" s="80"/>
      <c r="AS51" s="110">
        <f>ROUND(SUM(AS52:AS56),2)</f>
        <v>0</v>
      </c>
      <c r="AT51" s="111">
        <f>ROUND(SUM(AV51:AW51),2)</f>
        <v>0</v>
      </c>
      <c r="AU51" s="112">
        <f>ROUND(SUM(AU52:AU56),5)</f>
        <v>0</v>
      </c>
      <c r="AV51" s="111">
        <f>ROUND(AZ51*L26,2)</f>
        <v>0</v>
      </c>
      <c r="AW51" s="111">
        <f>ROUND(BA51*L27,2)</f>
        <v>0</v>
      </c>
      <c r="AX51" s="111">
        <f>ROUND(BB51*L26,2)</f>
        <v>0</v>
      </c>
      <c r="AY51" s="111">
        <f>ROUND(BC51*L27,2)</f>
        <v>0</v>
      </c>
      <c r="AZ51" s="111">
        <f>ROUND(SUM(AZ52:AZ56),2)</f>
        <v>0</v>
      </c>
      <c r="BA51" s="111">
        <f>ROUND(SUM(BA52:BA56),2)</f>
        <v>0</v>
      </c>
      <c r="BB51" s="111">
        <f>ROUND(SUM(BB52:BB56),2)</f>
        <v>0</v>
      </c>
      <c r="BC51" s="111">
        <f>ROUND(SUM(BC52:BC56),2)</f>
        <v>0</v>
      </c>
      <c r="BD51" s="113">
        <f>ROUND(SUM(BD52:BD56),2)</f>
        <v>0</v>
      </c>
      <c r="BS51" s="114" t="s">
        <v>75</v>
      </c>
      <c r="BT51" s="114" t="s">
        <v>76</v>
      </c>
      <c r="BU51" s="115" t="s">
        <v>77</v>
      </c>
      <c r="BV51" s="114" t="s">
        <v>78</v>
      </c>
      <c r="BW51" s="114" t="s">
        <v>7</v>
      </c>
      <c r="BX51" s="114" t="s">
        <v>79</v>
      </c>
      <c r="CL51" s="114" t="s">
        <v>22</v>
      </c>
    </row>
    <row r="52" s="5" customFormat="1" ht="14.4" customHeight="1">
      <c r="A52" s="116" t="s">
        <v>80</v>
      </c>
      <c r="B52" s="117"/>
      <c r="C52" s="118"/>
      <c r="D52" s="119" t="s">
        <v>81</v>
      </c>
      <c r="E52" s="119"/>
      <c r="F52" s="119"/>
      <c r="G52" s="119"/>
      <c r="H52" s="119"/>
      <c r="I52" s="120"/>
      <c r="J52" s="119" t="s">
        <v>82</v>
      </c>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21">
        <f>'SO01 - Úpravy dozorčí slu...'!J27</f>
        <v>0</v>
      </c>
      <c r="AH52" s="120"/>
      <c r="AI52" s="120"/>
      <c r="AJ52" s="120"/>
      <c r="AK52" s="120"/>
      <c r="AL52" s="120"/>
      <c r="AM52" s="120"/>
      <c r="AN52" s="121">
        <f>SUM(AG52,AT52)</f>
        <v>0</v>
      </c>
      <c r="AO52" s="120"/>
      <c r="AP52" s="120"/>
      <c r="AQ52" s="122" t="s">
        <v>83</v>
      </c>
      <c r="AR52" s="123"/>
      <c r="AS52" s="124">
        <v>0</v>
      </c>
      <c r="AT52" s="125">
        <f>ROUND(SUM(AV52:AW52),2)</f>
        <v>0</v>
      </c>
      <c r="AU52" s="126">
        <f>'SO01 - Úpravy dozorčí slu...'!P100</f>
        <v>0</v>
      </c>
      <c r="AV52" s="125">
        <f>'SO01 - Úpravy dozorčí slu...'!J30</f>
        <v>0</v>
      </c>
      <c r="AW52" s="125">
        <f>'SO01 - Úpravy dozorčí slu...'!J31</f>
        <v>0</v>
      </c>
      <c r="AX52" s="125">
        <f>'SO01 - Úpravy dozorčí slu...'!J32</f>
        <v>0</v>
      </c>
      <c r="AY52" s="125">
        <f>'SO01 - Úpravy dozorčí slu...'!J33</f>
        <v>0</v>
      </c>
      <c r="AZ52" s="125">
        <f>'SO01 - Úpravy dozorčí slu...'!F30</f>
        <v>0</v>
      </c>
      <c r="BA52" s="125">
        <f>'SO01 - Úpravy dozorčí slu...'!F31</f>
        <v>0</v>
      </c>
      <c r="BB52" s="125">
        <f>'SO01 - Úpravy dozorčí slu...'!F32</f>
        <v>0</v>
      </c>
      <c r="BC52" s="125">
        <f>'SO01 - Úpravy dozorčí slu...'!F33</f>
        <v>0</v>
      </c>
      <c r="BD52" s="127">
        <f>'SO01 - Úpravy dozorčí slu...'!F34</f>
        <v>0</v>
      </c>
      <c r="BT52" s="128" t="s">
        <v>25</v>
      </c>
      <c r="BV52" s="128" t="s">
        <v>78</v>
      </c>
      <c r="BW52" s="128" t="s">
        <v>84</v>
      </c>
      <c r="BX52" s="128" t="s">
        <v>7</v>
      </c>
      <c r="CL52" s="128" t="s">
        <v>24</v>
      </c>
      <c r="CM52" s="128" t="s">
        <v>85</v>
      </c>
    </row>
    <row r="53" s="5" customFormat="1" ht="14.4" customHeight="1">
      <c r="A53" s="116" t="s">
        <v>80</v>
      </c>
      <c r="B53" s="117"/>
      <c r="C53" s="118"/>
      <c r="D53" s="119" t="s">
        <v>86</v>
      </c>
      <c r="E53" s="119"/>
      <c r="F53" s="119"/>
      <c r="G53" s="119"/>
      <c r="H53" s="119"/>
      <c r="I53" s="120"/>
      <c r="J53" s="119" t="s">
        <v>87</v>
      </c>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21">
        <f>'VZT - Vzduchotechnika'!J27</f>
        <v>0</v>
      </c>
      <c r="AH53" s="120"/>
      <c r="AI53" s="120"/>
      <c r="AJ53" s="120"/>
      <c r="AK53" s="120"/>
      <c r="AL53" s="120"/>
      <c r="AM53" s="120"/>
      <c r="AN53" s="121">
        <f>SUM(AG53,AT53)</f>
        <v>0</v>
      </c>
      <c r="AO53" s="120"/>
      <c r="AP53" s="120"/>
      <c r="AQ53" s="122" t="s">
        <v>83</v>
      </c>
      <c r="AR53" s="123"/>
      <c r="AS53" s="124">
        <v>0</v>
      </c>
      <c r="AT53" s="125">
        <f>ROUND(SUM(AV53:AW53),2)</f>
        <v>0</v>
      </c>
      <c r="AU53" s="126">
        <f>'VZT - Vzduchotechnika'!P80</f>
        <v>0</v>
      </c>
      <c r="AV53" s="125">
        <f>'VZT - Vzduchotechnika'!J30</f>
        <v>0</v>
      </c>
      <c r="AW53" s="125">
        <f>'VZT - Vzduchotechnika'!J31</f>
        <v>0</v>
      </c>
      <c r="AX53" s="125">
        <f>'VZT - Vzduchotechnika'!J32</f>
        <v>0</v>
      </c>
      <c r="AY53" s="125">
        <f>'VZT - Vzduchotechnika'!J33</f>
        <v>0</v>
      </c>
      <c r="AZ53" s="125">
        <f>'VZT - Vzduchotechnika'!F30</f>
        <v>0</v>
      </c>
      <c r="BA53" s="125">
        <f>'VZT - Vzduchotechnika'!F31</f>
        <v>0</v>
      </c>
      <c r="BB53" s="125">
        <f>'VZT - Vzduchotechnika'!F32</f>
        <v>0</v>
      </c>
      <c r="BC53" s="125">
        <f>'VZT - Vzduchotechnika'!F33</f>
        <v>0</v>
      </c>
      <c r="BD53" s="127">
        <f>'VZT - Vzduchotechnika'!F34</f>
        <v>0</v>
      </c>
      <c r="BT53" s="128" t="s">
        <v>25</v>
      </c>
      <c r="BV53" s="128" t="s">
        <v>78</v>
      </c>
      <c r="BW53" s="128" t="s">
        <v>88</v>
      </c>
      <c r="BX53" s="128" t="s">
        <v>7</v>
      </c>
      <c r="CL53" s="128" t="s">
        <v>24</v>
      </c>
      <c r="CM53" s="128" t="s">
        <v>85</v>
      </c>
    </row>
    <row r="54" s="5" customFormat="1" ht="14.4" customHeight="1">
      <c r="A54" s="116" t="s">
        <v>80</v>
      </c>
      <c r="B54" s="117"/>
      <c r="C54" s="118"/>
      <c r="D54" s="119" t="s">
        <v>89</v>
      </c>
      <c r="E54" s="119"/>
      <c r="F54" s="119"/>
      <c r="G54" s="119"/>
      <c r="H54" s="119"/>
      <c r="I54" s="120"/>
      <c r="J54" s="119" t="s">
        <v>90</v>
      </c>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21">
        <f>'UT - Ústřední topení'!J27</f>
        <v>0</v>
      </c>
      <c r="AH54" s="120"/>
      <c r="AI54" s="120"/>
      <c r="AJ54" s="120"/>
      <c r="AK54" s="120"/>
      <c r="AL54" s="120"/>
      <c r="AM54" s="120"/>
      <c r="AN54" s="121">
        <f>SUM(AG54,AT54)</f>
        <v>0</v>
      </c>
      <c r="AO54" s="120"/>
      <c r="AP54" s="120"/>
      <c r="AQ54" s="122" t="s">
        <v>83</v>
      </c>
      <c r="AR54" s="123"/>
      <c r="AS54" s="124">
        <v>0</v>
      </c>
      <c r="AT54" s="125">
        <f>ROUND(SUM(AV54:AW54),2)</f>
        <v>0</v>
      </c>
      <c r="AU54" s="126">
        <f>'UT - Ústřední topení'!P81</f>
        <v>0</v>
      </c>
      <c r="AV54" s="125">
        <f>'UT - Ústřední topení'!J30</f>
        <v>0</v>
      </c>
      <c r="AW54" s="125">
        <f>'UT - Ústřední topení'!J31</f>
        <v>0</v>
      </c>
      <c r="AX54" s="125">
        <f>'UT - Ústřední topení'!J32</f>
        <v>0</v>
      </c>
      <c r="AY54" s="125">
        <f>'UT - Ústřední topení'!J33</f>
        <v>0</v>
      </c>
      <c r="AZ54" s="125">
        <f>'UT - Ústřední topení'!F30</f>
        <v>0</v>
      </c>
      <c r="BA54" s="125">
        <f>'UT - Ústřední topení'!F31</f>
        <v>0</v>
      </c>
      <c r="BB54" s="125">
        <f>'UT - Ústřední topení'!F32</f>
        <v>0</v>
      </c>
      <c r="BC54" s="125">
        <f>'UT - Ústřední topení'!F33</f>
        <v>0</v>
      </c>
      <c r="BD54" s="127">
        <f>'UT - Ústřední topení'!F34</f>
        <v>0</v>
      </c>
      <c r="BT54" s="128" t="s">
        <v>25</v>
      </c>
      <c r="BV54" s="128" t="s">
        <v>78</v>
      </c>
      <c r="BW54" s="128" t="s">
        <v>91</v>
      </c>
      <c r="BX54" s="128" t="s">
        <v>7</v>
      </c>
      <c r="CL54" s="128" t="s">
        <v>24</v>
      </c>
      <c r="CM54" s="128" t="s">
        <v>85</v>
      </c>
    </row>
    <row r="55" s="5" customFormat="1" ht="14.4" customHeight="1">
      <c r="A55" s="116" t="s">
        <v>80</v>
      </c>
      <c r="B55" s="117"/>
      <c r="C55" s="118"/>
      <c r="D55" s="119" t="s">
        <v>92</v>
      </c>
      <c r="E55" s="119"/>
      <c r="F55" s="119"/>
      <c r="G55" s="119"/>
      <c r="H55" s="119"/>
      <c r="I55" s="120"/>
      <c r="J55" s="119" t="s">
        <v>93</v>
      </c>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21">
        <f>'EL - Elektroinstalace'!J27</f>
        <v>0</v>
      </c>
      <c r="AH55" s="120"/>
      <c r="AI55" s="120"/>
      <c r="AJ55" s="120"/>
      <c r="AK55" s="120"/>
      <c r="AL55" s="120"/>
      <c r="AM55" s="120"/>
      <c r="AN55" s="121">
        <f>SUM(AG55,AT55)</f>
        <v>0</v>
      </c>
      <c r="AO55" s="120"/>
      <c r="AP55" s="120"/>
      <c r="AQ55" s="122" t="s">
        <v>83</v>
      </c>
      <c r="AR55" s="123"/>
      <c r="AS55" s="124">
        <v>0</v>
      </c>
      <c r="AT55" s="125">
        <f>ROUND(SUM(AV55:AW55),2)</f>
        <v>0</v>
      </c>
      <c r="AU55" s="126">
        <f>'EL - Elektroinstalace'!P78</f>
        <v>0</v>
      </c>
      <c r="AV55" s="125">
        <f>'EL - Elektroinstalace'!J30</f>
        <v>0</v>
      </c>
      <c r="AW55" s="125">
        <f>'EL - Elektroinstalace'!J31</f>
        <v>0</v>
      </c>
      <c r="AX55" s="125">
        <f>'EL - Elektroinstalace'!J32</f>
        <v>0</v>
      </c>
      <c r="AY55" s="125">
        <f>'EL - Elektroinstalace'!J33</f>
        <v>0</v>
      </c>
      <c r="AZ55" s="125">
        <f>'EL - Elektroinstalace'!F30</f>
        <v>0</v>
      </c>
      <c r="BA55" s="125">
        <f>'EL - Elektroinstalace'!F31</f>
        <v>0</v>
      </c>
      <c r="BB55" s="125">
        <f>'EL - Elektroinstalace'!F32</f>
        <v>0</v>
      </c>
      <c r="BC55" s="125">
        <f>'EL - Elektroinstalace'!F33</f>
        <v>0</v>
      </c>
      <c r="BD55" s="127">
        <f>'EL - Elektroinstalace'!F34</f>
        <v>0</v>
      </c>
      <c r="BT55" s="128" t="s">
        <v>25</v>
      </c>
      <c r="BV55" s="128" t="s">
        <v>78</v>
      </c>
      <c r="BW55" s="128" t="s">
        <v>94</v>
      </c>
      <c r="BX55" s="128" t="s">
        <v>7</v>
      </c>
      <c r="CL55" s="128" t="s">
        <v>24</v>
      </c>
      <c r="CM55" s="128" t="s">
        <v>85</v>
      </c>
    </row>
    <row r="56" s="5" customFormat="1" ht="14.4" customHeight="1">
      <c r="A56" s="116" t="s">
        <v>80</v>
      </c>
      <c r="B56" s="117"/>
      <c r="C56" s="118"/>
      <c r="D56" s="119" t="s">
        <v>95</v>
      </c>
      <c r="E56" s="119"/>
      <c r="F56" s="119"/>
      <c r="G56" s="119"/>
      <c r="H56" s="119"/>
      <c r="I56" s="120"/>
      <c r="J56" s="119" t="s">
        <v>96</v>
      </c>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21">
        <f>'VON - Vedlejší a ostatní ...'!J27</f>
        <v>0</v>
      </c>
      <c r="AH56" s="120"/>
      <c r="AI56" s="120"/>
      <c r="AJ56" s="120"/>
      <c r="AK56" s="120"/>
      <c r="AL56" s="120"/>
      <c r="AM56" s="120"/>
      <c r="AN56" s="121">
        <f>SUM(AG56,AT56)</f>
        <v>0</v>
      </c>
      <c r="AO56" s="120"/>
      <c r="AP56" s="120"/>
      <c r="AQ56" s="122" t="s">
        <v>95</v>
      </c>
      <c r="AR56" s="123"/>
      <c r="AS56" s="129">
        <v>0</v>
      </c>
      <c r="AT56" s="130">
        <f>ROUND(SUM(AV56:AW56),2)</f>
        <v>0</v>
      </c>
      <c r="AU56" s="131">
        <f>'VON - Vedlejší a ostatní ...'!P79</f>
        <v>0</v>
      </c>
      <c r="AV56" s="130">
        <f>'VON - Vedlejší a ostatní ...'!J30</f>
        <v>0</v>
      </c>
      <c r="AW56" s="130">
        <f>'VON - Vedlejší a ostatní ...'!J31</f>
        <v>0</v>
      </c>
      <c r="AX56" s="130">
        <f>'VON - Vedlejší a ostatní ...'!J32</f>
        <v>0</v>
      </c>
      <c r="AY56" s="130">
        <f>'VON - Vedlejší a ostatní ...'!J33</f>
        <v>0</v>
      </c>
      <c r="AZ56" s="130">
        <f>'VON - Vedlejší a ostatní ...'!F30</f>
        <v>0</v>
      </c>
      <c r="BA56" s="130">
        <f>'VON - Vedlejší a ostatní ...'!F31</f>
        <v>0</v>
      </c>
      <c r="BB56" s="130">
        <f>'VON - Vedlejší a ostatní ...'!F32</f>
        <v>0</v>
      </c>
      <c r="BC56" s="130">
        <f>'VON - Vedlejší a ostatní ...'!F33</f>
        <v>0</v>
      </c>
      <c r="BD56" s="132">
        <f>'VON - Vedlejší a ostatní ...'!F34</f>
        <v>0</v>
      </c>
      <c r="BT56" s="128" t="s">
        <v>25</v>
      </c>
      <c r="BV56" s="128" t="s">
        <v>78</v>
      </c>
      <c r="BW56" s="128" t="s">
        <v>97</v>
      </c>
      <c r="BX56" s="128" t="s">
        <v>7</v>
      </c>
      <c r="CL56" s="128" t="s">
        <v>24</v>
      </c>
      <c r="CM56" s="128" t="s">
        <v>85</v>
      </c>
    </row>
    <row r="57" s="1" customFormat="1" ht="30" customHeight="1">
      <c r="B57" s="43"/>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69"/>
    </row>
    <row r="58" s="1" customFormat="1" ht="6.96" customHeight="1">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9"/>
    </row>
  </sheetData>
  <sheetProtection sheet="1" formatColumns="0" formatRows="0" objects="1" scenarios="1" spinCount="100000" saltValue="wGLto6C86x5BXYcYqCwQFeM7dgK8rO7GzmXAmKN3KGV++jc5ojBpK7RKm5AjVAXqHYA4dcheqFcn5XKnFUm3LA==" hashValue="W7MxcnMwLOsWcAaBdlUgT69XXf30jfhBeuVSmN+eK+s+QcOw1LdOi+KF0dcuXYsG4YE/+BUXtaKeXM9oWdWFOw==" algorithmName="SHA-512" password="CC35"/>
  <mergeCells count="57">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N55:AP55"/>
    <mergeCell ref="AG55:AM55"/>
    <mergeCell ref="AN56:AP56"/>
    <mergeCell ref="AG56:AM56"/>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 ref="D55:H55"/>
    <mergeCell ref="J55:AF55"/>
    <mergeCell ref="D56:H56"/>
    <mergeCell ref="J56:AF56"/>
  </mergeCells>
  <hyperlinks>
    <hyperlink ref="K1:S1" location="C2" display="1) Rekapitulace stavby"/>
    <hyperlink ref="W1:AI1" location="C51" display="2) Rekapitulace objektů stavby a soupisů prací"/>
    <hyperlink ref="A52" location="'SO01 - Úpravy dozorčí slu...'!C2" display="/"/>
    <hyperlink ref="A53" location="'VZT - Vzduchotechnika'!C2" display="/"/>
    <hyperlink ref="A54" location="'UT - Ústřední topení'!C2" display="/"/>
    <hyperlink ref="A55" location="'EL - Elektroinstalace'!C2" display="/"/>
    <hyperlink ref="A56" location="'VON - Vedlejší a ostatní ...'!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3"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18"/>
      <c r="B1" s="134"/>
      <c r="C1" s="134"/>
      <c r="D1" s="135" t="s">
        <v>1</v>
      </c>
      <c r="E1" s="134"/>
      <c r="F1" s="136" t="s">
        <v>98</v>
      </c>
      <c r="G1" s="136" t="s">
        <v>99</v>
      </c>
      <c r="H1" s="136"/>
      <c r="I1" s="137"/>
      <c r="J1" s="136" t="s">
        <v>100</v>
      </c>
      <c r="K1" s="135" t="s">
        <v>101</v>
      </c>
      <c r="L1" s="136" t="s">
        <v>102</v>
      </c>
      <c r="M1" s="136"/>
      <c r="N1" s="136"/>
      <c r="O1" s="136"/>
      <c r="P1" s="136"/>
      <c r="Q1" s="136"/>
      <c r="R1" s="136"/>
      <c r="S1" s="136"/>
      <c r="T1" s="13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84</v>
      </c>
    </row>
    <row r="3" ht="6.96" customHeight="1">
      <c r="B3" s="22"/>
      <c r="C3" s="23"/>
      <c r="D3" s="23"/>
      <c r="E3" s="23"/>
      <c r="F3" s="23"/>
      <c r="G3" s="23"/>
      <c r="H3" s="23"/>
      <c r="I3" s="138"/>
      <c r="J3" s="23"/>
      <c r="K3" s="24"/>
      <c r="AT3" s="21" t="s">
        <v>85</v>
      </c>
    </row>
    <row r="4" ht="36.96" customHeight="1">
      <c r="B4" s="25"/>
      <c r="C4" s="26"/>
      <c r="D4" s="27" t="s">
        <v>103</v>
      </c>
      <c r="E4" s="26"/>
      <c r="F4" s="26"/>
      <c r="G4" s="26"/>
      <c r="H4" s="26"/>
      <c r="I4" s="139"/>
      <c r="J4" s="26"/>
      <c r="K4" s="28"/>
      <c r="M4" s="29" t="s">
        <v>12</v>
      </c>
      <c r="AT4" s="21" t="s">
        <v>6</v>
      </c>
    </row>
    <row r="5" ht="6.96" customHeight="1">
      <c r="B5" s="25"/>
      <c r="C5" s="26"/>
      <c r="D5" s="26"/>
      <c r="E5" s="26"/>
      <c r="F5" s="26"/>
      <c r="G5" s="26"/>
      <c r="H5" s="26"/>
      <c r="I5" s="139"/>
      <c r="J5" s="26"/>
      <c r="K5" s="28"/>
    </row>
    <row r="6">
      <c r="B6" s="25"/>
      <c r="C6" s="26"/>
      <c r="D6" s="37" t="s">
        <v>18</v>
      </c>
      <c r="E6" s="26"/>
      <c r="F6" s="26"/>
      <c r="G6" s="26"/>
      <c r="H6" s="26"/>
      <c r="I6" s="139"/>
      <c r="J6" s="26"/>
      <c r="K6" s="28"/>
    </row>
    <row r="7" ht="14.4" customHeight="1">
      <c r="B7" s="25"/>
      <c r="C7" s="26"/>
      <c r="D7" s="26"/>
      <c r="E7" s="140" t="str">
        <f>'Rekapitulace stavby'!K6</f>
        <v>Karlovy Vary, Moskevská 913/34</v>
      </c>
      <c r="F7" s="37"/>
      <c r="G7" s="37"/>
      <c r="H7" s="37"/>
      <c r="I7" s="139"/>
      <c r="J7" s="26"/>
      <c r="K7" s="28"/>
    </row>
    <row r="8" s="1" customFormat="1">
      <c r="B8" s="43"/>
      <c r="C8" s="44"/>
      <c r="D8" s="37" t="s">
        <v>104</v>
      </c>
      <c r="E8" s="44"/>
      <c r="F8" s="44"/>
      <c r="G8" s="44"/>
      <c r="H8" s="44"/>
      <c r="I8" s="141"/>
      <c r="J8" s="44"/>
      <c r="K8" s="48"/>
    </row>
    <row r="9" s="1" customFormat="1" ht="36.96" customHeight="1">
      <c r="B9" s="43"/>
      <c r="C9" s="44"/>
      <c r="D9" s="44"/>
      <c r="E9" s="142" t="s">
        <v>105</v>
      </c>
      <c r="F9" s="44"/>
      <c r="G9" s="44"/>
      <c r="H9" s="44"/>
      <c r="I9" s="141"/>
      <c r="J9" s="44"/>
      <c r="K9" s="48"/>
    </row>
    <row r="10" s="1" customFormat="1">
      <c r="B10" s="43"/>
      <c r="C10" s="44"/>
      <c r="D10" s="44"/>
      <c r="E10" s="44"/>
      <c r="F10" s="44"/>
      <c r="G10" s="44"/>
      <c r="H10" s="44"/>
      <c r="I10" s="141"/>
      <c r="J10" s="44"/>
      <c r="K10" s="48"/>
    </row>
    <row r="11" s="1" customFormat="1" ht="14.4" customHeight="1">
      <c r="B11" s="43"/>
      <c r="C11" s="44"/>
      <c r="D11" s="37" t="s">
        <v>21</v>
      </c>
      <c r="E11" s="44"/>
      <c r="F11" s="32" t="s">
        <v>24</v>
      </c>
      <c r="G11" s="44"/>
      <c r="H11" s="44"/>
      <c r="I11" s="143" t="s">
        <v>23</v>
      </c>
      <c r="J11" s="32" t="s">
        <v>24</v>
      </c>
      <c r="K11" s="48"/>
    </row>
    <row r="12" s="1" customFormat="1" ht="14.4" customHeight="1">
      <c r="B12" s="43"/>
      <c r="C12" s="44"/>
      <c r="D12" s="37" t="s">
        <v>26</v>
      </c>
      <c r="E12" s="44"/>
      <c r="F12" s="32" t="s">
        <v>27</v>
      </c>
      <c r="G12" s="44"/>
      <c r="H12" s="44"/>
      <c r="I12" s="143" t="s">
        <v>28</v>
      </c>
      <c r="J12" s="144" t="str">
        <f>'Rekapitulace stavby'!AN8</f>
        <v>20. 9. 2018</v>
      </c>
      <c r="K12" s="48"/>
    </row>
    <row r="13" s="1" customFormat="1" ht="10.8" customHeight="1">
      <c r="B13" s="43"/>
      <c r="C13" s="44"/>
      <c r="D13" s="44"/>
      <c r="E13" s="44"/>
      <c r="F13" s="44"/>
      <c r="G13" s="44"/>
      <c r="H13" s="44"/>
      <c r="I13" s="141"/>
      <c r="J13" s="44"/>
      <c r="K13" s="48"/>
    </row>
    <row r="14" s="1" customFormat="1" ht="14.4" customHeight="1">
      <c r="B14" s="43"/>
      <c r="C14" s="44"/>
      <c r="D14" s="37" t="s">
        <v>32</v>
      </c>
      <c r="E14" s="44"/>
      <c r="F14" s="44"/>
      <c r="G14" s="44"/>
      <c r="H14" s="44"/>
      <c r="I14" s="143" t="s">
        <v>33</v>
      </c>
      <c r="J14" s="32" t="s">
        <v>24</v>
      </c>
      <c r="K14" s="48"/>
    </row>
    <row r="15" s="1" customFormat="1" ht="18" customHeight="1">
      <c r="B15" s="43"/>
      <c r="C15" s="44"/>
      <c r="D15" s="44"/>
      <c r="E15" s="32" t="s">
        <v>34</v>
      </c>
      <c r="F15" s="44"/>
      <c r="G15" s="44"/>
      <c r="H15" s="44"/>
      <c r="I15" s="143" t="s">
        <v>35</v>
      </c>
      <c r="J15" s="32" t="s">
        <v>24</v>
      </c>
      <c r="K15" s="48"/>
    </row>
    <row r="16" s="1" customFormat="1" ht="6.96" customHeight="1">
      <c r="B16" s="43"/>
      <c r="C16" s="44"/>
      <c r="D16" s="44"/>
      <c r="E16" s="44"/>
      <c r="F16" s="44"/>
      <c r="G16" s="44"/>
      <c r="H16" s="44"/>
      <c r="I16" s="141"/>
      <c r="J16" s="44"/>
      <c r="K16" s="48"/>
    </row>
    <row r="17" s="1" customFormat="1" ht="14.4" customHeight="1">
      <c r="B17" s="43"/>
      <c r="C17" s="44"/>
      <c r="D17" s="37" t="s">
        <v>36</v>
      </c>
      <c r="E17" s="44"/>
      <c r="F17" s="44"/>
      <c r="G17" s="44"/>
      <c r="H17" s="44"/>
      <c r="I17" s="143" t="s">
        <v>33</v>
      </c>
      <c r="J17" s="32" t="str">
        <f>IF('Rekapitulace stavby'!AN13="Vyplň údaj","",IF('Rekapitulace stavby'!AN13="","",'Rekapitulace stavby'!AN13))</f>
        <v/>
      </c>
      <c r="K17" s="48"/>
    </row>
    <row r="18" s="1" customFormat="1" ht="18" customHeight="1">
      <c r="B18" s="43"/>
      <c r="C18" s="44"/>
      <c r="D18" s="44"/>
      <c r="E18" s="32" t="str">
        <f>IF('Rekapitulace stavby'!E14="Vyplň údaj","",IF('Rekapitulace stavby'!E14="","",'Rekapitulace stavby'!E14))</f>
        <v/>
      </c>
      <c r="F18" s="44"/>
      <c r="G18" s="44"/>
      <c r="H18" s="44"/>
      <c r="I18" s="143" t="s">
        <v>35</v>
      </c>
      <c r="J18" s="32" t="str">
        <f>IF('Rekapitulace stavby'!AN14="Vyplň údaj","",IF('Rekapitulace stavby'!AN14="","",'Rekapitulace stavby'!AN14))</f>
        <v/>
      </c>
      <c r="K18" s="48"/>
    </row>
    <row r="19" s="1" customFormat="1" ht="6.96" customHeight="1">
      <c r="B19" s="43"/>
      <c r="C19" s="44"/>
      <c r="D19" s="44"/>
      <c r="E19" s="44"/>
      <c r="F19" s="44"/>
      <c r="G19" s="44"/>
      <c r="H19" s="44"/>
      <c r="I19" s="141"/>
      <c r="J19" s="44"/>
      <c r="K19" s="48"/>
    </row>
    <row r="20" s="1" customFormat="1" ht="14.4" customHeight="1">
      <c r="B20" s="43"/>
      <c r="C20" s="44"/>
      <c r="D20" s="37" t="s">
        <v>38</v>
      </c>
      <c r="E20" s="44"/>
      <c r="F20" s="44"/>
      <c r="G20" s="44"/>
      <c r="H20" s="44"/>
      <c r="I20" s="143" t="s">
        <v>33</v>
      </c>
      <c r="J20" s="32" t="s">
        <v>24</v>
      </c>
      <c r="K20" s="48"/>
    </row>
    <row r="21" s="1" customFormat="1" ht="18" customHeight="1">
      <c r="B21" s="43"/>
      <c r="C21" s="44"/>
      <c r="D21" s="44"/>
      <c r="E21" s="32" t="s">
        <v>39</v>
      </c>
      <c r="F21" s="44"/>
      <c r="G21" s="44"/>
      <c r="H21" s="44"/>
      <c r="I21" s="143" t="s">
        <v>35</v>
      </c>
      <c r="J21" s="32" t="s">
        <v>24</v>
      </c>
      <c r="K21" s="48"/>
    </row>
    <row r="22" s="1" customFormat="1" ht="6.96" customHeight="1">
      <c r="B22" s="43"/>
      <c r="C22" s="44"/>
      <c r="D22" s="44"/>
      <c r="E22" s="44"/>
      <c r="F22" s="44"/>
      <c r="G22" s="44"/>
      <c r="H22" s="44"/>
      <c r="I22" s="141"/>
      <c r="J22" s="44"/>
      <c r="K22" s="48"/>
    </row>
    <row r="23" s="1" customFormat="1" ht="14.4" customHeight="1">
      <c r="B23" s="43"/>
      <c r="C23" s="44"/>
      <c r="D23" s="37" t="s">
        <v>40</v>
      </c>
      <c r="E23" s="44"/>
      <c r="F23" s="44"/>
      <c r="G23" s="44"/>
      <c r="H23" s="44"/>
      <c r="I23" s="141"/>
      <c r="J23" s="44"/>
      <c r="K23" s="48"/>
    </row>
    <row r="24" s="6" customFormat="1" ht="75.6" customHeight="1">
      <c r="B24" s="145"/>
      <c r="C24" s="146"/>
      <c r="D24" s="146"/>
      <c r="E24" s="41" t="s">
        <v>41</v>
      </c>
      <c r="F24" s="41"/>
      <c r="G24" s="41"/>
      <c r="H24" s="41"/>
      <c r="I24" s="147"/>
      <c r="J24" s="146"/>
      <c r="K24" s="148"/>
    </row>
    <row r="25" s="1" customFormat="1" ht="6.96" customHeight="1">
      <c r="B25" s="43"/>
      <c r="C25" s="44"/>
      <c r="D25" s="44"/>
      <c r="E25" s="44"/>
      <c r="F25" s="44"/>
      <c r="G25" s="44"/>
      <c r="H25" s="44"/>
      <c r="I25" s="141"/>
      <c r="J25" s="44"/>
      <c r="K25" s="48"/>
    </row>
    <row r="26" s="1" customFormat="1" ht="6.96" customHeight="1">
      <c r="B26" s="43"/>
      <c r="C26" s="44"/>
      <c r="D26" s="103"/>
      <c r="E26" s="103"/>
      <c r="F26" s="103"/>
      <c r="G26" s="103"/>
      <c r="H26" s="103"/>
      <c r="I26" s="149"/>
      <c r="J26" s="103"/>
      <c r="K26" s="150"/>
    </row>
    <row r="27" s="1" customFormat="1" ht="25.44" customHeight="1">
      <c r="B27" s="43"/>
      <c r="C27" s="44"/>
      <c r="D27" s="151" t="s">
        <v>42</v>
      </c>
      <c r="E27" s="44"/>
      <c r="F27" s="44"/>
      <c r="G27" s="44"/>
      <c r="H27" s="44"/>
      <c r="I27" s="141"/>
      <c r="J27" s="152">
        <f>ROUND(J100,2)</f>
        <v>0</v>
      </c>
      <c r="K27" s="48"/>
    </row>
    <row r="28" s="1" customFormat="1" ht="6.96" customHeight="1">
      <c r="B28" s="43"/>
      <c r="C28" s="44"/>
      <c r="D28" s="103"/>
      <c r="E28" s="103"/>
      <c r="F28" s="103"/>
      <c r="G28" s="103"/>
      <c r="H28" s="103"/>
      <c r="I28" s="149"/>
      <c r="J28" s="103"/>
      <c r="K28" s="150"/>
    </row>
    <row r="29" s="1" customFormat="1" ht="14.4" customHeight="1">
      <c r="B29" s="43"/>
      <c r="C29" s="44"/>
      <c r="D29" s="44"/>
      <c r="E29" s="44"/>
      <c r="F29" s="49" t="s">
        <v>44</v>
      </c>
      <c r="G29" s="44"/>
      <c r="H29" s="44"/>
      <c r="I29" s="153" t="s">
        <v>43</v>
      </c>
      <c r="J29" s="49" t="s">
        <v>45</v>
      </c>
      <c r="K29" s="48"/>
    </row>
    <row r="30" s="1" customFormat="1" ht="14.4" customHeight="1">
      <c r="B30" s="43"/>
      <c r="C30" s="44"/>
      <c r="D30" s="52" t="s">
        <v>46</v>
      </c>
      <c r="E30" s="52" t="s">
        <v>47</v>
      </c>
      <c r="F30" s="154">
        <f>ROUND(SUM(BE100:BE499), 2)</f>
        <v>0</v>
      </c>
      <c r="G30" s="44"/>
      <c r="H30" s="44"/>
      <c r="I30" s="155">
        <v>0.20999999999999999</v>
      </c>
      <c r="J30" s="154">
        <f>ROUND(ROUND((SUM(BE100:BE499)), 2)*I30, 2)</f>
        <v>0</v>
      </c>
      <c r="K30" s="48"/>
    </row>
    <row r="31" s="1" customFormat="1" ht="14.4" customHeight="1">
      <c r="B31" s="43"/>
      <c r="C31" s="44"/>
      <c r="D31" s="44"/>
      <c r="E31" s="52" t="s">
        <v>48</v>
      </c>
      <c r="F31" s="154">
        <f>ROUND(SUM(BF100:BF499), 2)</f>
        <v>0</v>
      </c>
      <c r="G31" s="44"/>
      <c r="H31" s="44"/>
      <c r="I31" s="155">
        <v>0.14999999999999999</v>
      </c>
      <c r="J31" s="154">
        <f>ROUND(ROUND((SUM(BF100:BF499)), 2)*I31, 2)</f>
        <v>0</v>
      </c>
      <c r="K31" s="48"/>
    </row>
    <row r="32" hidden="1" s="1" customFormat="1" ht="14.4" customHeight="1">
      <c r="B32" s="43"/>
      <c r="C32" s="44"/>
      <c r="D32" s="44"/>
      <c r="E32" s="52" t="s">
        <v>49</v>
      </c>
      <c r="F32" s="154">
        <f>ROUND(SUM(BG100:BG499), 2)</f>
        <v>0</v>
      </c>
      <c r="G32" s="44"/>
      <c r="H32" s="44"/>
      <c r="I32" s="155">
        <v>0.20999999999999999</v>
      </c>
      <c r="J32" s="154">
        <v>0</v>
      </c>
      <c r="K32" s="48"/>
    </row>
    <row r="33" hidden="1" s="1" customFormat="1" ht="14.4" customHeight="1">
      <c r="B33" s="43"/>
      <c r="C33" s="44"/>
      <c r="D33" s="44"/>
      <c r="E33" s="52" t="s">
        <v>50</v>
      </c>
      <c r="F33" s="154">
        <f>ROUND(SUM(BH100:BH499), 2)</f>
        <v>0</v>
      </c>
      <c r="G33" s="44"/>
      <c r="H33" s="44"/>
      <c r="I33" s="155">
        <v>0.14999999999999999</v>
      </c>
      <c r="J33" s="154">
        <v>0</v>
      </c>
      <c r="K33" s="48"/>
    </row>
    <row r="34" hidden="1" s="1" customFormat="1" ht="14.4" customHeight="1">
      <c r="B34" s="43"/>
      <c r="C34" s="44"/>
      <c r="D34" s="44"/>
      <c r="E34" s="52" t="s">
        <v>51</v>
      </c>
      <c r="F34" s="154">
        <f>ROUND(SUM(BI100:BI499), 2)</f>
        <v>0</v>
      </c>
      <c r="G34" s="44"/>
      <c r="H34" s="44"/>
      <c r="I34" s="155">
        <v>0</v>
      </c>
      <c r="J34" s="154">
        <v>0</v>
      </c>
      <c r="K34" s="48"/>
    </row>
    <row r="35" s="1" customFormat="1" ht="6.96" customHeight="1">
      <c r="B35" s="43"/>
      <c r="C35" s="44"/>
      <c r="D35" s="44"/>
      <c r="E35" s="44"/>
      <c r="F35" s="44"/>
      <c r="G35" s="44"/>
      <c r="H35" s="44"/>
      <c r="I35" s="141"/>
      <c r="J35" s="44"/>
      <c r="K35" s="48"/>
    </row>
    <row r="36" s="1" customFormat="1" ht="25.44" customHeight="1">
      <c r="B36" s="43"/>
      <c r="C36" s="156"/>
      <c r="D36" s="157" t="s">
        <v>52</v>
      </c>
      <c r="E36" s="95"/>
      <c r="F36" s="95"/>
      <c r="G36" s="158" t="s">
        <v>53</v>
      </c>
      <c r="H36" s="159" t="s">
        <v>54</v>
      </c>
      <c r="I36" s="160"/>
      <c r="J36" s="161">
        <f>SUM(J27:J34)</f>
        <v>0</v>
      </c>
      <c r="K36" s="162"/>
    </row>
    <row r="37" s="1" customFormat="1" ht="14.4" customHeight="1">
      <c r="B37" s="64"/>
      <c r="C37" s="65"/>
      <c r="D37" s="65"/>
      <c r="E37" s="65"/>
      <c r="F37" s="65"/>
      <c r="G37" s="65"/>
      <c r="H37" s="65"/>
      <c r="I37" s="163"/>
      <c r="J37" s="65"/>
      <c r="K37" s="66"/>
    </row>
    <row r="41" s="1" customFormat="1" ht="6.96" customHeight="1">
      <c r="B41" s="164"/>
      <c r="C41" s="165"/>
      <c r="D41" s="165"/>
      <c r="E41" s="165"/>
      <c r="F41" s="165"/>
      <c r="G41" s="165"/>
      <c r="H41" s="165"/>
      <c r="I41" s="166"/>
      <c r="J41" s="165"/>
      <c r="K41" s="167"/>
    </row>
    <row r="42" s="1" customFormat="1" ht="36.96" customHeight="1">
      <c r="B42" s="43"/>
      <c r="C42" s="27" t="s">
        <v>106</v>
      </c>
      <c r="D42" s="44"/>
      <c r="E42" s="44"/>
      <c r="F42" s="44"/>
      <c r="G42" s="44"/>
      <c r="H42" s="44"/>
      <c r="I42" s="141"/>
      <c r="J42" s="44"/>
      <c r="K42" s="48"/>
    </row>
    <row r="43" s="1" customFormat="1" ht="6.96" customHeight="1">
      <c r="B43" s="43"/>
      <c r="C43" s="44"/>
      <c r="D43" s="44"/>
      <c r="E43" s="44"/>
      <c r="F43" s="44"/>
      <c r="G43" s="44"/>
      <c r="H43" s="44"/>
      <c r="I43" s="141"/>
      <c r="J43" s="44"/>
      <c r="K43" s="48"/>
    </row>
    <row r="44" s="1" customFormat="1" ht="14.4" customHeight="1">
      <c r="B44" s="43"/>
      <c r="C44" s="37" t="s">
        <v>18</v>
      </c>
      <c r="D44" s="44"/>
      <c r="E44" s="44"/>
      <c r="F44" s="44"/>
      <c r="G44" s="44"/>
      <c r="H44" s="44"/>
      <c r="I44" s="141"/>
      <c r="J44" s="44"/>
      <c r="K44" s="48"/>
    </row>
    <row r="45" s="1" customFormat="1" ht="14.4" customHeight="1">
      <c r="B45" s="43"/>
      <c r="C45" s="44"/>
      <c r="D45" s="44"/>
      <c r="E45" s="140" t="str">
        <f>E7</f>
        <v>Karlovy Vary, Moskevská 913/34</v>
      </c>
      <c r="F45" s="37"/>
      <c r="G45" s="37"/>
      <c r="H45" s="37"/>
      <c r="I45" s="141"/>
      <c r="J45" s="44"/>
      <c r="K45" s="48"/>
    </row>
    <row r="46" s="1" customFormat="1" ht="14.4" customHeight="1">
      <c r="B46" s="43"/>
      <c r="C46" s="37" t="s">
        <v>104</v>
      </c>
      <c r="D46" s="44"/>
      <c r="E46" s="44"/>
      <c r="F46" s="44"/>
      <c r="G46" s="44"/>
      <c r="H46" s="44"/>
      <c r="I46" s="141"/>
      <c r="J46" s="44"/>
      <c r="K46" s="48"/>
    </row>
    <row r="47" s="1" customFormat="1" ht="16.2" customHeight="1">
      <c r="B47" s="43"/>
      <c r="C47" s="44"/>
      <c r="D47" s="44"/>
      <c r="E47" s="142" t="str">
        <f>E9</f>
        <v>SO01 - Úpravy dozorčí služby 1.np</v>
      </c>
      <c r="F47" s="44"/>
      <c r="G47" s="44"/>
      <c r="H47" s="44"/>
      <c r="I47" s="141"/>
      <c r="J47" s="44"/>
      <c r="K47" s="48"/>
    </row>
    <row r="48" s="1" customFormat="1" ht="6.96" customHeight="1">
      <c r="B48" s="43"/>
      <c r="C48" s="44"/>
      <c r="D48" s="44"/>
      <c r="E48" s="44"/>
      <c r="F48" s="44"/>
      <c r="G48" s="44"/>
      <c r="H48" s="44"/>
      <c r="I48" s="141"/>
      <c r="J48" s="44"/>
      <c r="K48" s="48"/>
    </row>
    <row r="49" s="1" customFormat="1" ht="18" customHeight="1">
      <c r="B49" s="43"/>
      <c r="C49" s="37" t="s">
        <v>26</v>
      </c>
      <c r="D49" s="44"/>
      <c r="E49" s="44"/>
      <c r="F49" s="32" t="str">
        <f>F12</f>
        <v>Karlovy Vary</v>
      </c>
      <c r="G49" s="44"/>
      <c r="H49" s="44"/>
      <c r="I49" s="143" t="s">
        <v>28</v>
      </c>
      <c r="J49" s="144" t="str">
        <f>IF(J12="","",J12)</f>
        <v>20. 9. 2018</v>
      </c>
      <c r="K49" s="48"/>
    </row>
    <row r="50" s="1" customFormat="1" ht="6.96" customHeight="1">
      <c r="B50" s="43"/>
      <c r="C50" s="44"/>
      <c r="D50" s="44"/>
      <c r="E50" s="44"/>
      <c r="F50" s="44"/>
      <c r="G50" s="44"/>
      <c r="H50" s="44"/>
      <c r="I50" s="141"/>
      <c r="J50" s="44"/>
      <c r="K50" s="48"/>
    </row>
    <row r="51" s="1" customFormat="1">
      <c r="B51" s="43"/>
      <c r="C51" s="37" t="s">
        <v>32</v>
      </c>
      <c r="D51" s="44"/>
      <c r="E51" s="44"/>
      <c r="F51" s="32" t="str">
        <f>E15</f>
        <v>Městská policie Karlovy Vary</v>
      </c>
      <c r="G51" s="44"/>
      <c r="H51" s="44"/>
      <c r="I51" s="143" t="s">
        <v>38</v>
      </c>
      <c r="J51" s="41" t="str">
        <f>E21</f>
        <v>Ivan Křesina</v>
      </c>
      <c r="K51" s="48"/>
    </row>
    <row r="52" s="1" customFormat="1" ht="14.4" customHeight="1">
      <c r="B52" s="43"/>
      <c r="C52" s="37" t="s">
        <v>36</v>
      </c>
      <c r="D52" s="44"/>
      <c r="E52" s="44"/>
      <c r="F52" s="32" t="str">
        <f>IF(E18="","",E18)</f>
        <v/>
      </c>
      <c r="G52" s="44"/>
      <c r="H52" s="44"/>
      <c r="I52" s="141"/>
      <c r="J52" s="168"/>
      <c r="K52" s="48"/>
    </row>
    <row r="53" s="1" customFormat="1" ht="10.32" customHeight="1">
      <c r="B53" s="43"/>
      <c r="C53" s="44"/>
      <c r="D53" s="44"/>
      <c r="E53" s="44"/>
      <c r="F53" s="44"/>
      <c r="G53" s="44"/>
      <c r="H53" s="44"/>
      <c r="I53" s="141"/>
      <c r="J53" s="44"/>
      <c r="K53" s="48"/>
    </row>
    <row r="54" s="1" customFormat="1" ht="29.28" customHeight="1">
      <c r="B54" s="43"/>
      <c r="C54" s="169" t="s">
        <v>107</v>
      </c>
      <c r="D54" s="156"/>
      <c r="E54" s="156"/>
      <c r="F54" s="156"/>
      <c r="G54" s="156"/>
      <c r="H54" s="156"/>
      <c r="I54" s="170"/>
      <c r="J54" s="171" t="s">
        <v>108</v>
      </c>
      <c r="K54" s="172"/>
    </row>
    <row r="55" s="1" customFormat="1" ht="10.32" customHeight="1">
      <c r="B55" s="43"/>
      <c r="C55" s="44"/>
      <c r="D55" s="44"/>
      <c r="E55" s="44"/>
      <c r="F55" s="44"/>
      <c r="G55" s="44"/>
      <c r="H55" s="44"/>
      <c r="I55" s="141"/>
      <c r="J55" s="44"/>
      <c r="K55" s="48"/>
    </row>
    <row r="56" s="1" customFormat="1" ht="29.28" customHeight="1">
      <c r="B56" s="43"/>
      <c r="C56" s="173" t="s">
        <v>109</v>
      </c>
      <c r="D56" s="44"/>
      <c r="E56" s="44"/>
      <c r="F56" s="44"/>
      <c r="G56" s="44"/>
      <c r="H56" s="44"/>
      <c r="I56" s="141"/>
      <c r="J56" s="152">
        <f>J100</f>
        <v>0</v>
      </c>
      <c r="K56" s="48"/>
      <c r="AU56" s="21" t="s">
        <v>110</v>
      </c>
    </row>
    <row r="57" s="7" customFormat="1" ht="24.96" customHeight="1">
      <c r="B57" s="174"/>
      <c r="C57" s="175"/>
      <c r="D57" s="176" t="s">
        <v>111</v>
      </c>
      <c r="E57" s="177"/>
      <c r="F57" s="177"/>
      <c r="G57" s="177"/>
      <c r="H57" s="177"/>
      <c r="I57" s="178"/>
      <c r="J57" s="179">
        <f>J101</f>
        <v>0</v>
      </c>
      <c r="K57" s="180"/>
    </row>
    <row r="58" s="8" customFormat="1" ht="19.92" customHeight="1">
      <c r="B58" s="181"/>
      <c r="C58" s="182"/>
      <c r="D58" s="183" t="s">
        <v>112</v>
      </c>
      <c r="E58" s="184"/>
      <c r="F58" s="184"/>
      <c r="G58" s="184"/>
      <c r="H58" s="184"/>
      <c r="I58" s="185"/>
      <c r="J58" s="186">
        <f>J102</f>
        <v>0</v>
      </c>
      <c r="K58" s="187"/>
    </row>
    <row r="59" s="8" customFormat="1" ht="19.92" customHeight="1">
      <c r="B59" s="181"/>
      <c r="C59" s="182"/>
      <c r="D59" s="183" t="s">
        <v>113</v>
      </c>
      <c r="E59" s="184"/>
      <c r="F59" s="184"/>
      <c r="G59" s="184"/>
      <c r="H59" s="184"/>
      <c r="I59" s="185"/>
      <c r="J59" s="186">
        <f>J131</f>
        <v>0</v>
      </c>
      <c r="K59" s="187"/>
    </row>
    <row r="60" s="8" customFormat="1" ht="19.92" customHeight="1">
      <c r="B60" s="181"/>
      <c r="C60" s="182"/>
      <c r="D60" s="183" t="s">
        <v>114</v>
      </c>
      <c r="E60" s="184"/>
      <c r="F60" s="184"/>
      <c r="G60" s="184"/>
      <c r="H60" s="184"/>
      <c r="I60" s="185"/>
      <c r="J60" s="186">
        <f>J138</f>
        <v>0</v>
      </c>
      <c r="K60" s="187"/>
    </row>
    <row r="61" s="8" customFormat="1" ht="14.88" customHeight="1">
      <c r="B61" s="181"/>
      <c r="C61" s="182"/>
      <c r="D61" s="183" t="s">
        <v>115</v>
      </c>
      <c r="E61" s="184"/>
      <c r="F61" s="184"/>
      <c r="G61" s="184"/>
      <c r="H61" s="184"/>
      <c r="I61" s="185"/>
      <c r="J61" s="186">
        <f>J139</f>
        <v>0</v>
      </c>
      <c r="K61" s="187"/>
    </row>
    <row r="62" s="8" customFormat="1" ht="14.88" customHeight="1">
      <c r="B62" s="181"/>
      <c r="C62" s="182"/>
      <c r="D62" s="183" t="s">
        <v>116</v>
      </c>
      <c r="E62" s="184"/>
      <c r="F62" s="184"/>
      <c r="G62" s="184"/>
      <c r="H62" s="184"/>
      <c r="I62" s="185"/>
      <c r="J62" s="186">
        <f>J186</f>
        <v>0</v>
      </c>
      <c r="K62" s="187"/>
    </row>
    <row r="63" s="8" customFormat="1" ht="19.92" customHeight="1">
      <c r="B63" s="181"/>
      <c r="C63" s="182"/>
      <c r="D63" s="183" t="s">
        <v>117</v>
      </c>
      <c r="E63" s="184"/>
      <c r="F63" s="184"/>
      <c r="G63" s="184"/>
      <c r="H63" s="184"/>
      <c r="I63" s="185"/>
      <c r="J63" s="186">
        <f>J198</f>
        <v>0</v>
      </c>
      <c r="K63" s="187"/>
    </row>
    <row r="64" s="8" customFormat="1" ht="14.88" customHeight="1">
      <c r="B64" s="181"/>
      <c r="C64" s="182"/>
      <c r="D64" s="183" t="s">
        <v>118</v>
      </c>
      <c r="E64" s="184"/>
      <c r="F64" s="184"/>
      <c r="G64" s="184"/>
      <c r="H64" s="184"/>
      <c r="I64" s="185"/>
      <c r="J64" s="186">
        <f>J199</f>
        <v>0</v>
      </c>
      <c r="K64" s="187"/>
    </row>
    <row r="65" s="8" customFormat="1" ht="14.88" customHeight="1">
      <c r="B65" s="181"/>
      <c r="C65" s="182"/>
      <c r="D65" s="183" t="s">
        <v>119</v>
      </c>
      <c r="E65" s="184"/>
      <c r="F65" s="184"/>
      <c r="G65" s="184"/>
      <c r="H65" s="184"/>
      <c r="I65" s="185"/>
      <c r="J65" s="186">
        <f>J213</f>
        <v>0</v>
      </c>
      <c r="K65" s="187"/>
    </row>
    <row r="66" s="8" customFormat="1" ht="14.88" customHeight="1">
      <c r="B66" s="181"/>
      <c r="C66" s="182"/>
      <c r="D66" s="183" t="s">
        <v>120</v>
      </c>
      <c r="E66" s="184"/>
      <c r="F66" s="184"/>
      <c r="G66" s="184"/>
      <c r="H66" s="184"/>
      <c r="I66" s="185"/>
      <c r="J66" s="186">
        <f>J223</f>
        <v>0</v>
      </c>
      <c r="K66" s="187"/>
    </row>
    <row r="67" s="8" customFormat="1" ht="19.92" customHeight="1">
      <c r="B67" s="181"/>
      <c r="C67" s="182"/>
      <c r="D67" s="183" t="s">
        <v>121</v>
      </c>
      <c r="E67" s="184"/>
      <c r="F67" s="184"/>
      <c r="G67" s="184"/>
      <c r="H67" s="184"/>
      <c r="I67" s="185"/>
      <c r="J67" s="186">
        <f>J297</f>
        <v>0</v>
      </c>
      <c r="K67" s="187"/>
    </row>
    <row r="68" s="8" customFormat="1" ht="19.92" customHeight="1">
      <c r="B68" s="181"/>
      <c r="C68" s="182"/>
      <c r="D68" s="183" t="s">
        <v>122</v>
      </c>
      <c r="E68" s="184"/>
      <c r="F68" s="184"/>
      <c r="G68" s="184"/>
      <c r="H68" s="184"/>
      <c r="I68" s="185"/>
      <c r="J68" s="186">
        <f>J312</f>
        <v>0</v>
      </c>
      <c r="K68" s="187"/>
    </row>
    <row r="69" s="7" customFormat="1" ht="24.96" customHeight="1">
      <c r="B69" s="174"/>
      <c r="C69" s="175"/>
      <c r="D69" s="176" t="s">
        <v>123</v>
      </c>
      <c r="E69" s="177"/>
      <c r="F69" s="177"/>
      <c r="G69" s="177"/>
      <c r="H69" s="177"/>
      <c r="I69" s="178"/>
      <c r="J69" s="179">
        <f>J316</f>
        <v>0</v>
      </c>
      <c r="K69" s="180"/>
    </row>
    <row r="70" s="8" customFormat="1" ht="19.92" customHeight="1">
      <c r="B70" s="181"/>
      <c r="C70" s="182"/>
      <c r="D70" s="183" t="s">
        <v>124</v>
      </c>
      <c r="E70" s="184"/>
      <c r="F70" s="184"/>
      <c r="G70" s="184"/>
      <c r="H70" s="184"/>
      <c r="I70" s="185"/>
      <c r="J70" s="186">
        <f>J317</f>
        <v>0</v>
      </c>
      <c r="K70" s="187"/>
    </row>
    <row r="71" s="8" customFormat="1" ht="19.92" customHeight="1">
      <c r="B71" s="181"/>
      <c r="C71" s="182"/>
      <c r="D71" s="183" t="s">
        <v>125</v>
      </c>
      <c r="E71" s="184"/>
      <c r="F71" s="184"/>
      <c r="G71" s="184"/>
      <c r="H71" s="184"/>
      <c r="I71" s="185"/>
      <c r="J71" s="186">
        <f>J320</f>
        <v>0</v>
      </c>
      <c r="K71" s="187"/>
    </row>
    <row r="72" s="8" customFormat="1" ht="19.92" customHeight="1">
      <c r="B72" s="181"/>
      <c r="C72" s="182"/>
      <c r="D72" s="183" t="s">
        <v>126</v>
      </c>
      <c r="E72" s="184"/>
      <c r="F72" s="184"/>
      <c r="G72" s="184"/>
      <c r="H72" s="184"/>
      <c r="I72" s="185"/>
      <c r="J72" s="186">
        <f>J346</f>
        <v>0</v>
      </c>
      <c r="K72" s="187"/>
    </row>
    <row r="73" s="8" customFormat="1" ht="19.92" customHeight="1">
      <c r="B73" s="181"/>
      <c r="C73" s="182"/>
      <c r="D73" s="183" t="s">
        <v>127</v>
      </c>
      <c r="E73" s="184"/>
      <c r="F73" s="184"/>
      <c r="G73" s="184"/>
      <c r="H73" s="184"/>
      <c r="I73" s="185"/>
      <c r="J73" s="186">
        <f>J382</f>
        <v>0</v>
      </c>
      <c r="K73" s="187"/>
    </row>
    <row r="74" s="8" customFormat="1" ht="19.92" customHeight="1">
      <c r="B74" s="181"/>
      <c r="C74" s="182"/>
      <c r="D74" s="183" t="s">
        <v>128</v>
      </c>
      <c r="E74" s="184"/>
      <c r="F74" s="184"/>
      <c r="G74" s="184"/>
      <c r="H74" s="184"/>
      <c r="I74" s="185"/>
      <c r="J74" s="186">
        <f>J408</f>
        <v>0</v>
      </c>
      <c r="K74" s="187"/>
    </row>
    <row r="75" s="8" customFormat="1" ht="19.92" customHeight="1">
      <c r="B75" s="181"/>
      <c r="C75" s="182"/>
      <c r="D75" s="183" t="s">
        <v>129</v>
      </c>
      <c r="E75" s="184"/>
      <c r="F75" s="184"/>
      <c r="G75" s="184"/>
      <c r="H75" s="184"/>
      <c r="I75" s="185"/>
      <c r="J75" s="186">
        <f>J431</f>
        <v>0</v>
      </c>
      <c r="K75" s="187"/>
    </row>
    <row r="76" s="8" customFormat="1" ht="19.92" customHeight="1">
      <c r="B76" s="181"/>
      <c r="C76" s="182"/>
      <c r="D76" s="183" t="s">
        <v>130</v>
      </c>
      <c r="E76" s="184"/>
      <c r="F76" s="184"/>
      <c r="G76" s="184"/>
      <c r="H76" s="184"/>
      <c r="I76" s="185"/>
      <c r="J76" s="186">
        <f>J445</f>
        <v>0</v>
      </c>
      <c r="K76" s="187"/>
    </row>
    <row r="77" s="7" customFormat="1" ht="24.96" customHeight="1">
      <c r="B77" s="174"/>
      <c r="C77" s="175"/>
      <c r="D77" s="176" t="s">
        <v>131</v>
      </c>
      <c r="E77" s="177"/>
      <c r="F77" s="177"/>
      <c r="G77" s="177"/>
      <c r="H77" s="177"/>
      <c r="I77" s="178"/>
      <c r="J77" s="179">
        <f>J487</f>
        <v>0</v>
      </c>
      <c r="K77" s="180"/>
    </row>
    <row r="78" s="8" customFormat="1" ht="19.92" customHeight="1">
      <c r="B78" s="181"/>
      <c r="C78" s="182"/>
      <c r="D78" s="183" t="s">
        <v>132</v>
      </c>
      <c r="E78" s="184"/>
      <c r="F78" s="184"/>
      <c r="G78" s="184"/>
      <c r="H78" s="184"/>
      <c r="I78" s="185"/>
      <c r="J78" s="186">
        <f>J488</f>
        <v>0</v>
      </c>
      <c r="K78" s="187"/>
    </row>
    <row r="79" s="7" customFormat="1" ht="24.96" customHeight="1">
      <c r="B79" s="174"/>
      <c r="C79" s="175"/>
      <c r="D79" s="176" t="s">
        <v>133</v>
      </c>
      <c r="E79" s="177"/>
      <c r="F79" s="177"/>
      <c r="G79" s="177"/>
      <c r="H79" s="177"/>
      <c r="I79" s="178"/>
      <c r="J79" s="179">
        <f>J492</f>
        <v>0</v>
      </c>
      <c r="K79" s="180"/>
    </row>
    <row r="80" s="8" customFormat="1" ht="19.92" customHeight="1">
      <c r="B80" s="181"/>
      <c r="C80" s="182"/>
      <c r="D80" s="183" t="s">
        <v>134</v>
      </c>
      <c r="E80" s="184"/>
      <c r="F80" s="184"/>
      <c r="G80" s="184"/>
      <c r="H80" s="184"/>
      <c r="I80" s="185"/>
      <c r="J80" s="186">
        <f>J493</f>
        <v>0</v>
      </c>
      <c r="K80" s="187"/>
    </row>
    <row r="81" s="1" customFormat="1" ht="21.84" customHeight="1">
      <c r="B81" s="43"/>
      <c r="C81" s="44"/>
      <c r="D81" s="44"/>
      <c r="E81" s="44"/>
      <c r="F81" s="44"/>
      <c r="G81" s="44"/>
      <c r="H81" s="44"/>
      <c r="I81" s="141"/>
      <c r="J81" s="44"/>
      <c r="K81" s="48"/>
    </row>
    <row r="82" s="1" customFormat="1" ht="6.96" customHeight="1">
      <c r="B82" s="64"/>
      <c r="C82" s="65"/>
      <c r="D82" s="65"/>
      <c r="E82" s="65"/>
      <c r="F82" s="65"/>
      <c r="G82" s="65"/>
      <c r="H82" s="65"/>
      <c r="I82" s="163"/>
      <c r="J82" s="65"/>
      <c r="K82" s="66"/>
    </row>
    <row r="86" s="1" customFormat="1" ht="6.96" customHeight="1">
      <c r="B86" s="67"/>
      <c r="C86" s="68"/>
      <c r="D86" s="68"/>
      <c r="E86" s="68"/>
      <c r="F86" s="68"/>
      <c r="G86" s="68"/>
      <c r="H86" s="68"/>
      <c r="I86" s="166"/>
      <c r="J86" s="68"/>
      <c r="K86" s="68"/>
      <c r="L86" s="69"/>
    </row>
    <row r="87" s="1" customFormat="1" ht="36.96" customHeight="1">
      <c r="B87" s="43"/>
      <c r="C87" s="70" t="s">
        <v>135</v>
      </c>
      <c r="D87" s="71"/>
      <c r="E87" s="71"/>
      <c r="F87" s="71"/>
      <c r="G87" s="71"/>
      <c r="H87" s="71"/>
      <c r="I87" s="188"/>
      <c r="J87" s="71"/>
      <c r="K87" s="71"/>
      <c r="L87" s="69"/>
    </row>
    <row r="88" s="1" customFormat="1" ht="6.96" customHeight="1">
      <c r="B88" s="43"/>
      <c r="C88" s="71"/>
      <c r="D88" s="71"/>
      <c r="E88" s="71"/>
      <c r="F88" s="71"/>
      <c r="G88" s="71"/>
      <c r="H88" s="71"/>
      <c r="I88" s="188"/>
      <c r="J88" s="71"/>
      <c r="K88" s="71"/>
      <c r="L88" s="69"/>
    </row>
    <row r="89" s="1" customFormat="1" ht="14.4" customHeight="1">
      <c r="B89" s="43"/>
      <c r="C89" s="73" t="s">
        <v>18</v>
      </c>
      <c r="D89" s="71"/>
      <c r="E89" s="71"/>
      <c r="F89" s="71"/>
      <c r="G89" s="71"/>
      <c r="H89" s="71"/>
      <c r="I89" s="188"/>
      <c r="J89" s="71"/>
      <c r="K89" s="71"/>
      <c r="L89" s="69"/>
    </row>
    <row r="90" s="1" customFormat="1" ht="14.4" customHeight="1">
      <c r="B90" s="43"/>
      <c r="C90" s="71"/>
      <c r="D90" s="71"/>
      <c r="E90" s="189" t="str">
        <f>E7</f>
        <v>Karlovy Vary, Moskevská 913/34</v>
      </c>
      <c r="F90" s="73"/>
      <c r="G90" s="73"/>
      <c r="H90" s="73"/>
      <c r="I90" s="188"/>
      <c r="J90" s="71"/>
      <c r="K90" s="71"/>
      <c r="L90" s="69"/>
    </row>
    <row r="91" s="1" customFormat="1" ht="14.4" customHeight="1">
      <c r="B91" s="43"/>
      <c r="C91" s="73" t="s">
        <v>104</v>
      </c>
      <c r="D91" s="71"/>
      <c r="E91" s="71"/>
      <c r="F91" s="71"/>
      <c r="G91" s="71"/>
      <c r="H91" s="71"/>
      <c r="I91" s="188"/>
      <c r="J91" s="71"/>
      <c r="K91" s="71"/>
      <c r="L91" s="69"/>
    </row>
    <row r="92" s="1" customFormat="1" ht="16.2" customHeight="1">
      <c r="B92" s="43"/>
      <c r="C92" s="71"/>
      <c r="D92" s="71"/>
      <c r="E92" s="79" t="str">
        <f>E9</f>
        <v>SO01 - Úpravy dozorčí služby 1.np</v>
      </c>
      <c r="F92" s="71"/>
      <c r="G92" s="71"/>
      <c r="H92" s="71"/>
      <c r="I92" s="188"/>
      <c r="J92" s="71"/>
      <c r="K92" s="71"/>
      <c r="L92" s="69"/>
    </row>
    <row r="93" s="1" customFormat="1" ht="6.96" customHeight="1">
      <c r="B93" s="43"/>
      <c r="C93" s="71"/>
      <c r="D93" s="71"/>
      <c r="E93" s="71"/>
      <c r="F93" s="71"/>
      <c r="G93" s="71"/>
      <c r="H93" s="71"/>
      <c r="I93" s="188"/>
      <c r="J93" s="71"/>
      <c r="K93" s="71"/>
      <c r="L93" s="69"/>
    </row>
    <row r="94" s="1" customFormat="1" ht="18" customHeight="1">
      <c r="B94" s="43"/>
      <c r="C94" s="73" t="s">
        <v>26</v>
      </c>
      <c r="D94" s="71"/>
      <c r="E94" s="71"/>
      <c r="F94" s="190" t="str">
        <f>F12</f>
        <v>Karlovy Vary</v>
      </c>
      <c r="G94" s="71"/>
      <c r="H94" s="71"/>
      <c r="I94" s="191" t="s">
        <v>28</v>
      </c>
      <c r="J94" s="82" t="str">
        <f>IF(J12="","",J12)</f>
        <v>20. 9. 2018</v>
      </c>
      <c r="K94" s="71"/>
      <c r="L94" s="69"/>
    </row>
    <row r="95" s="1" customFormat="1" ht="6.96" customHeight="1">
      <c r="B95" s="43"/>
      <c r="C95" s="71"/>
      <c r="D95" s="71"/>
      <c r="E95" s="71"/>
      <c r="F95" s="71"/>
      <c r="G95" s="71"/>
      <c r="H95" s="71"/>
      <c r="I95" s="188"/>
      <c r="J95" s="71"/>
      <c r="K95" s="71"/>
      <c r="L95" s="69"/>
    </row>
    <row r="96" s="1" customFormat="1">
      <c r="B96" s="43"/>
      <c r="C96" s="73" t="s">
        <v>32</v>
      </c>
      <c r="D96" s="71"/>
      <c r="E96" s="71"/>
      <c r="F96" s="190" t="str">
        <f>E15</f>
        <v>Městská policie Karlovy Vary</v>
      </c>
      <c r="G96" s="71"/>
      <c r="H96" s="71"/>
      <c r="I96" s="191" t="s">
        <v>38</v>
      </c>
      <c r="J96" s="190" t="str">
        <f>E21</f>
        <v>Ivan Křesina</v>
      </c>
      <c r="K96" s="71"/>
      <c r="L96" s="69"/>
    </row>
    <row r="97" s="1" customFormat="1" ht="14.4" customHeight="1">
      <c r="B97" s="43"/>
      <c r="C97" s="73" t="s">
        <v>36</v>
      </c>
      <c r="D97" s="71"/>
      <c r="E97" s="71"/>
      <c r="F97" s="190" t="str">
        <f>IF(E18="","",E18)</f>
        <v/>
      </c>
      <c r="G97" s="71"/>
      <c r="H97" s="71"/>
      <c r="I97" s="188"/>
      <c r="J97" s="71"/>
      <c r="K97" s="71"/>
      <c r="L97" s="69"/>
    </row>
    <row r="98" s="1" customFormat="1" ht="10.32" customHeight="1">
      <c r="B98" s="43"/>
      <c r="C98" s="71"/>
      <c r="D98" s="71"/>
      <c r="E98" s="71"/>
      <c r="F98" s="71"/>
      <c r="G98" s="71"/>
      <c r="H98" s="71"/>
      <c r="I98" s="188"/>
      <c r="J98" s="71"/>
      <c r="K98" s="71"/>
      <c r="L98" s="69"/>
    </row>
    <row r="99" s="9" customFormat="1" ht="29.28" customHeight="1">
      <c r="B99" s="192"/>
      <c r="C99" s="193" t="s">
        <v>136</v>
      </c>
      <c r="D99" s="194" t="s">
        <v>61</v>
      </c>
      <c r="E99" s="194" t="s">
        <v>57</v>
      </c>
      <c r="F99" s="194" t="s">
        <v>137</v>
      </c>
      <c r="G99" s="194" t="s">
        <v>138</v>
      </c>
      <c r="H99" s="194" t="s">
        <v>139</v>
      </c>
      <c r="I99" s="195" t="s">
        <v>140</v>
      </c>
      <c r="J99" s="194" t="s">
        <v>108</v>
      </c>
      <c r="K99" s="196" t="s">
        <v>141</v>
      </c>
      <c r="L99" s="197"/>
      <c r="M99" s="99" t="s">
        <v>142</v>
      </c>
      <c r="N99" s="100" t="s">
        <v>46</v>
      </c>
      <c r="O99" s="100" t="s">
        <v>143</v>
      </c>
      <c r="P99" s="100" t="s">
        <v>144</v>
      </c>
      <c r="Q99" s="100" t="s">
        <v>145</v>
      </c>
      <c r="R99" s="100" t="s">
        <v>146</v>
      </c>
      <c r="S99" s="100" t="s">
        <v>147</v>
      </c>
      <c r="T99" s="101" t="s">
        <v>148</v>
      </c>
    </row>
    <row r="100" s="1" customFormat="1" ht="29.28" customHeight="1">
      <c r="B100" s="43"/>
      <c r="C100" s="105" t="s">
        <v>109</v>
      </c>
      <c r="D100" s="71"/>
      <c r="E100" s="71"/>
      <c r="F100" s="71"/>
      <c r="G100" s="71"/>
      <c r="H100" s="71"/>
      <c r="I100" s="188"/>
      <c r="J100" s="198">
        <f>BK100</f>
        <v>0</v>
      </c>
      <c r="K100" s="71"/>
      <c r="L100" s="69"/>
      <c r="M100" s="102"/>
      <c r="N100" s="103"/>
      <c r="O100" s="103"/>
      <c r="P100" s="199">
        <f>P101+P316+P487+P492</f>
        <v>0</v>
      </c>
      <c r="Q100" s="103"/>
      <c r="R100" s="199">
        <f>R101+R316+R487+R492</f>
        <v>5.3588540900000003</v>
      </c>
      <c r="S100" s="103"/>
      <c r="T100" s="200">
        <f>T101+T316+T487+T492</f>
        <v>5.3023998800000003</v>
      </c>
      <c r="AT100" s="21" t="s">
        <v>75</v>
      </c>
      <c r="AU100" s="21" t="s">
        <v>110</v>
      </c>
      <c r="BK100" s="201">
        <f>BK101+BK316+BK487+BK492</f>
        <v>0</v>
      </c>
    </row>
    <row r="101" s="10" customFormat="1" ht="37.44" customHeight="1">
      <c r="B101" s="202"/>
      <c r="C101" s="203"/>
      <c r="D101" s="204" t="s">
        <v>75</v>
      </c>
      <c r="E101" s="205" t="s">
        <v>149</v>
      </c>
      <c r="F101" s="205" t="s">
        <v>150</v>
      </c>
      <c r="G101" s="203"/>
      <c r="H101" s="203"/>
      <c r="I101" s="206"/>
      <c r="J101" s="207">
        <f>BK101</f>
        <v>0</v>
      </c>
      <c r="K101" s="203"/>
      <c r="L101" s="208"/>
      <c r="M101" s="209"/>
      <c r="N101" s="210"/>
      <c r="O101" s="210"/>
      <c r="P101" s="211">
        <f>P102+P131+P138+P198+P297+P312</f>
        <v>0</v>
      </c>
      <c r="Q101" s="210"/>
      <c r="R101" s="211">
        <f>R102+R131+R138+R198+R297+R312</f>
        <v>3.6421823500000001</v>
      </c>
      <c r="S101" s="210"/>
      <c r="T101" s="212">
        <f>T102+T131+T138+T198+T297+T312</f>
        <v>5.0886570000000004</v>
      </c>
      <c r="AR101" s="213" t="s">
        <v>25</v>
      </c>
      <c r="AT101" s="214" t="s">
        <v>75</v>
      </c>
      <c r="AU101" s="214" t="s">
        <v>76</v>
      </c>
      <c r="AY101" s="213" t="s">
        <v>151</v>
      </c>
      <c r="BK101" s="215">
        <f>BK102+BK131+BK138+BK198+BK297+BK312</f>
        <v>0</v>
      </c>
    </row>
    <row r="102" s="10" customFormat="1" ht="19.92" customHeight="1">
      <c r="B102" s="202"/>
      <c r="C102" s="203"/>
      <c r="D102" s="204" t="s">
        <v>75</v>
      </c>
      <c r="E102" s="216" t="s">
        <v>152</v>
      </c>
      <c r="F102" s="216" t="s">
        <v>153</v>
      </c>
      <c r="G102" s="203"/>
      <c r="H102" s="203"/>
      <c r="I102" s="206"/>
      <c r="J102" s="217">
        <f>BK102</f>
        <v>0</v>
      </c>
      <c r="K102" s="203"/>
      <c r="L102" s="208"/>
      <c r="M102" s="209"/>
      <c r="N102" s="210"/>
      <c r="O102" s="210"/>
      <c r="P102" s="211">
        <f>SUM(P103:P130)</f>
        <v>0</v>
      </c>
      <c r="Q102" s="210"/>
      <c r="R102" s="211">
        <f>SUM(R103:R130)</f>
        <v>1.0725162699999999</v>
      </c>
      <c r="S102" s="210"/>
      <c r="T102" s="212">
        <f>SUM(T103:T130)</f>
        <v>0</v>
      </c>
      <c r="AR102" s="213" t="s">
        <v>25</v>
      </c>
      <c r="AT102" s="214" t="s">
        <v>75</v>
      </c>
      <c r="AU102" s="214" t="s">
        <v>25</v>
      </c>
      <c r="AY102" s="213" t="s">
        <v>151</v>
      </c>
      <c r="BK102" s="215">
        <f>SUM(BK103:BK130)</f>
        <v>0</v>
      </c>
    </row>
    <row r="103" s="1" customFormat="1" ht="22.8" customHeight="1">
      <c r="B103" s="43"/>
      <c r="C103" s="218" t="s">
        <v>25</v>
      </c>
      <c r="D103" s="218" t="s">
        <v>154</v>
      </c>
      <c r="E103" s="219" t="s">
        <v>155</v>
      </c>
      <c r="F103" s="220" t="s">
        <v>156</v>
      </c>
      <c r="G103" s="221" t="s">
        <v>157</v>
      </c>
      <c r="H103" s="222">
        <v>0.108</v>
      </c>
      <c r="I103" s="223"/>
      <c r="J103" s="224">
        <f>ROUND(I103*H103,2)</f>
        <v>0</v>
      </c>
      <c r="K103" s="220" t="s">
        <v>158</v>
      </c>
      <c r="L103" s="69"/>
      <c r="M103" s="225" t="s">
        <v>24</v>
      </c>
      <c r="N103" s="226" t="s">
        <v>47</v>
      </c>
      <c r="O103" s="44"/>
      <c r="P103" s="227">
        <f>O103*H103</f>
        <v>0</v>
      </c>
      <c r="Q103" s="227">
        <v>1.8775</v>
      </c>
      <c r="R103" s="227">
        <f>Q103*H103</f>
        <v>0.20277000000000001</v>
      </c>
      <c r="S103" s="227">
        <v>0</v>
      </c>
      <c r="T103" s="228">
        <f>S103*H103</f>
        <v>0</v>
      </c>
      <c r="AR103" s="21" t="s">
        <v>159</v>
      </c>
      <c r="AT103" s="21" t="s">
        <v>154</v>
      </c>
      <c r="AU103" s="21" t="s">
        <v>85</v>
      </c>
      <c r="AY103" s="21" t="s">
        <v>151</v>
      </c>
      <c r="BE103" s="229">
        <f>IF(N103="základní",J103,0)</f>
        <v>0</v>
      </c>
      <c r="BF103" s="229">
        <f>IF(N103="snížená",J103,0)</f>
        <v>0</v>
      </c>
      <c r="BG103" s="229">
        <f>IF(N103="zákl. přenesená",J103,0)</f>
        <v>0</v>
      </c>
      <c r="BH103" s="229">
        <f>IF(N103="sníž. přenesená",J103,0)</f>
        <v>0</v>
      </c>
      <c r="BI103" s="229">
        <f>IF(N103="nulová",J103,0)</f>
        <v>0</v>
      </c>
      <c r="BJ103" s="21" t="s">
        <v>25</v>
      </c>
      <c r="BK103" s="229">
        <f>ROUND(I103*H103,2)</f>
        <v>0</v>
      </c>
      <c r="BL103" s="21" t="s">
        <v>159</v>
      </c>
      <c r="BM103" s="21" t="s">
        <v>160</v>
      </c>
    </row>
    <row r="104" s="1" customFormat="1">
      <c r="B104" s="43"/>
      <c r="C104" s="71"/>
      <c r="D104" s="230" t="s">
        <v>161</v>
      </c>
      <c r="E104" s="71"/>
      <c r="F104" s="231" t="s">
        <v>162</v>
      </c>
      <c r="G104" s="71"/>
      <c r="H104" s="71"/>
      <c r="I104" s="188"/>
      <c r="J104" s="71"/>
      <c r="K104" s="71"/>
      <c r="L104" s="69"/>
      <c r="M104" s="232"/>
      <c r="N104" s="44"/>
      <c r="O104" s="44"/>
      <c r="P104" s="44"/>
      <c r="Q104" s="44"/>
      <c r="R104" s="44"/>
      <c r="S104" s="44"/>
      <c r="T104" s="92"/>
      <c r="AT104" s="21" t="s">
        <v>161</v>
      </c>
      <c r="AU104" s="21" t="s">
        <v>85</v>
      </c>
    </row>
    <row r="105" s="11" customFormat="1">
      <c r="B105" s="233"/>
      <c r="C105" s="234"/>
      <c r="D105" s="230" t="s">
        <v>163</v>
      </c>
      <c r="E105" s="235" t="s">
        <v>24</v>
      </c>
      <c r="F105" s="236" t="s">
        <v>164</v>
      </c>
      <c r="G105" s="234"/>
      <c r="H105" s="237">
        <v>0.108</v>
      </c>
      <c r="I105" s="238"/>
      <c r="J105" s="234"/>
      <c r="K105" s="234"/>
      <c r="L105" s="239"/>
      <c r="M105" s="240"/>
      <c r="N105" s="241"/>
      <c r="O105" s="241"/>
      <c r="P105" s="241"/>
      <c r="Q105" s="241"/>
      <c r="R105" s="241"/>
      <c r="S105" s="241"/>
      <c r="T105" s="242"/>
      <c r="AT105" s="243" t="s">
        <v>163</v>
      </c>
      <c r="AU105" s="243" t="s">
        <v>85</v>
      </c>
      <c r="AV105" s="11" t="s">
        <v>85</v>
      </c>
      <c r="AW105" s="11" t="s">
        <v>165</v>
      </c>
      <c r="AX105" s="11" t="s">
        <v>76</v>
      </c>
      <c r="AY105" s="243" t="s">
        <v>151</v>
      </c>
    </row>
    <row r="106" s="1" customFormat="1" ht="22.8" customHeight="1">
      <c r="B106" s="43"/>
      <c r="C106" s="218" t="s">
        <v>85</v>
      </c>
      <c r="D106" s="218" t="s">
        <v>154</v>
      </c>
      <c r="E106" s="219" t="s">
        <v>166</v>
      </c>
      <c r="F106" s="220" t="s">
        <v>167</v>
      </c>
      <c r="G106" s="221" t="s">
        <v>168</v>
      </c>
      <c r="H106" s="222">
        <v>0.069000000000000006</v>
      </c>
      <c r="I106" s="223"/>
      <c r="J106" s="224">
        <f>ROUND(I106*H106,2)</f>
        <v>0</v>
      </c>
      <c r="K106" s="220" t="s">
        <v>158</v>
      </c>
      <c r="L106" s="69"/>
      <c r="M106" s="225" t="s">
        <v>24</v>
      </c>
      <c r="N106" s="226" t="s">
        <v>47</v>
      </c>
      <c r="O106" s="44"/>
      <c r="P106" s="227">
        <f>O106*H106</f>
        <v>0</v>
      </c>
      <c r="Q106" s="227">
        <v>1.0900000000000001</v>
      </c>
      <c r="R106" s="227">
        <f>Q106*H106</f>
        <v>0.075210000000000013</v>
      </c>
      <c r="S106" s="227">
        <v>0</v>
      </c>
      <c r="T106" s="228">
        <f>S106*H106</f>
        <v>0</v>
      </c>
      <c r="AR106" s="21" t="s">
        <v>159</v>
      </c>
      <c r="AT106" s="21" t="s">
        <v>154</v>
      </c>
      <c r="AU106" s="21" t="s">
        <v>85</v>
      </c>
      <c r="AY106" s="21" t="s">
        <v>151</v>
      </c>
      <c r="BE106" s="229">
        <f>IF(N106="základní",J106,0)</f>
        <v>0</v>
      </c>
      <c r="BF106" s="229">
        <f>IF(N106="snížená",J106,0)</f>
        <v>0</v>
      </c>
      <c r="BG106" s="229">
        <f>IF(N106="zákl. přenesená",J106,0)</f>
        <v>0</v>
      </c>
      <c r="BH106" s="229">
        <f>IF(N106="sníž. přenesená",J106,0)</f>
        <v>0</v>
      </c>
      <c r="BI106" s="229">
        <f>IF(N106="nulová",J106,0)</f>
        <v>0</v>
      </c>
      <c r="BJ106" s="21" t="s">
        <v>25</v>
      </c>
      <c r="BK106" s="229">
        <f>ROUND(I106*H106,2)</f>
        <v>0</v>
      </c>
      <c r="BL106" s="21" t="s">
        <v>159</v>
      </c>
      <c r="BM106" s="21" t="s">
        <v>169</v>
      </c>
    </row>
    <row r="107" s="1" customFormat="1">
      <c r="B107" s="43"/>
      <c r="C107" s="71"/>
      <c r="D107" s="230" t="s">
        <v>161</v>
      </c>
      <c r="E107" s="71"/>
      <c r="F107" s="231" t="s">
        <v>170</v>
      </c>
      <c r="G107" s="71"/>
      <c r="H107" s="71"/>
      <c r="I107" s="188"/>
      <c r="J107" s="71"/>
      <c r="K107" s="71"/>
      <c r="L107" s="69"/>
      <c r="M107" s="232"/>
      <c r="N107" s="44"/>
      <c r="O107" s="44"/>
      <c r="P107" s="44"/>
      <c r="Q107" s="44"/>
      <c r="R107" s="44"/>
      <c r="S107" s="44"/>
      <c r="T107" s="92"/>
      <c r="AT107" s="21" t="s">
        <v>161</v>
      </c>
      <c r="AU107" s="21" t="s">
        <v>85</v>
      </c>
    </row>
    <row r="108" s="1" customFormat="1">
      <c r="B108" s="43"/>
      <c r="C108" s="71"/>
      <c r="D108" s="230" t="s">
        <v>171</v>
      </c>
      <c r="E108" s="71"/>
      <c r="F108" s="244" t="s">
        <v>172</v>
      </c>
      <c r="G108" s="71"/>
      <c r="H108" s="71"/>
      <c r="I108" s="188"/>
      <c r="J108" s="71"/>
      <c r="K108" s="71"/>
      <c r="L108" s="69"/>
      <c r="M108" s="232"/>
      <c r="N108" s="44"/>
      <c r="O108" s="44"/>
      <c r="P108" s="44"/>
      <c r="Q108" s="44"/>
      <c r="R108" s="44"/>
      <c r="S108" s="44"/>
      <c r="T108" s="92"/>
      <c r="AT108" s="21" t="s">
        <v>171</v>
      </c>
      <c r="AU108" s="21" t="s">
        <v>85</v>
      </c>
    </row>
    <row r="109" s="11" customFormat="1">
      <c r="B109" s="233"/>
      <c r="C109" s="234"/>
      <c r="D109" s="230" t="s">
        <v>163</v>
      </c>
      <c r="E109" s="235" t="s">
        <v>24</v>
      </c>
      <c r="F109" s="236" t="s">
        <v>173</v>
      </c>
      <c r="G109" s="234"/>
      <c r="H109" s="237">
        <v>0.068640000000000007</v>
      </c>
      <c r="I109" s="238"/>
      <c r="J109" s="234"/>
      <c r="K109" s="234"/>
      <c r="L109" s="239"/>
      <c r="M109" s="240"/>
      <c r="N109" s="241"/>
      <c r="O109" s="241"/>
      <c r="P109" s="241"/>
      <c r="Q109" s="241"/>
      <c r="R109" s="241"/>
      <c r="S109" s="241"/>
      <c r="T109" s="242"/>
      <c r="AT109" s="243" t="s">
        <v>163</v>
      </c>
      <c r="AU109" s="243" t="s">
        <v>85</v>
      </c>
      <c r="AV109" s="11" t="s">
        <v>85</v>
      </c>
      <c r="AW109" s="11" t="s">
        <v>165</v>
      </c>
      <c r="AX109" s="11" t="s">
        <v>76</v>
      </c>
      <c r="AY109" s="243" t="s">
        <v>151</v>
      </c>
    </row>
    <row r="110" s="1" customFormat="1" ht="14.4" customHeight="1">
      <c r="B110" s="43"/>
      <c r="C110" s="218" t="s">
        <v>152</v>
      </c>
      <c r="D110" s="218" t="s">
        <v>154</v>
      </c>
      <c r="E110" s="219" t="s">
        <v>174</v>
      </c>
      <c r="F110" s="220" t="s">
        <v>175</v>
      </c>
      <c r="G110" s="221" t="s">
        <v>157</v>
      </c>
      <c r="H110" s="222">
        <v>0.085999999999999993</v>
      </c>
      <c r="I110" s="223"/>
      <c r="J110" s="224">
        <f>ROUND(I110*H110,2)</f>
        <v>0</v>
      </c>
      <c r="K110" s="220" t="s">
        <v>158</v>
      </c>
      <c r="L110" s="69"/>
      <c r="M110" s="225" t="s">
        <v>24</v>
      </c>
      <c r="N110" s="226" t="s">
        <v>47</v>
      </c>
      <c r="O110" s="44"/>
      <c r="P110" s="227">
        <f>O110*H110</f>
        <v>0</v>
      </c>
      <c r="Q110" s="227">
        <v>1.94302</v>
      </c>
      <c r="R110" s="227">
        <f>Q110*H110</f>
        <v>0.16709971999999998</v>
      </c>
      <c r="S110" s="227">
        <v>0</v>
      </c>
      <c r="T110" s="228">
        <f>S110*H110</f>
        <v>0</v>
      </c>
      <c r="AR110" s="21" t="s">
        <v>159</v>
      </c>
      <c r="AT110" s="21" t="s">
        <v>154</v>
      </c>
      <c r="AU110" s="21" t="s">
        <v>85</v>
      </c>
      <c r="AY110" s="21" t="s">
        <v>151</v>
      </c>
      <c r="BE110" s="229">
        <f>IF(N110="základní",J110,0)</f>
        <v>0</v>
      </c>
      <c r="BF110" s="229">
        <f>IF(N110="snížená",J110,0)</f>
        <v>0</v>
      </c>
      <c r="BG110" s="229">
        <f>IF(N110="zákl. přenesená",J110,0)</f>
        <v>0</v>
      </c>
      <c r="BH110" s="229">
        <f>IF(N110="sníž. přenesená",J110,0)</f>
        <v>0</v>
      </c>
      <c r="BI110" s="229">
        <f>IF(N110="nulová",J110,0)</f>
        <v>0</v>
      </c>
      <c r="BJ110" s="21" t="s">
        <v>25</v>
      </c>
      <c r="BK110" s="229">
        <f>ROUND(I110*H110,2)</f>
        <v>0</v>
      </c>
      <c r="BL110" s="21" t="s">
        <v>159</v>
      </c>
      <c r="BM110" s="21" t="s">
        <v>176</v>
      </c>
    </row>
    <row r="111" s="1" customFormat="1">
      <c r="B111" s="43"/>
      <c r="C111" s="71"/>
      <c r="D111" s="230" t="s">
        <v>161</v>
      </c>
      <c r="E111" s="71"/>
      <c r="F111" s="231" t="s">
        <v>177</v>
      </c>
      <c r="G111" s="71"/>
      <c r="H111" s="71"/>
      <c r="I111" s="188"/>
      <c r="J111" s="71"/>
      <c r="K111" s="71"/>
      <c r="L111" s="69"/>
      <c r="M111" s="232"/>
      <c r="N111" s="44"/>
      <c r="O111" s="44"/>
      <c r="P111" s="44"/>
      <c r="Q111" s="44"/>
      <c r="R111" s="44"/>
      <c r="S111" s="44"/>
      <c r="T111" s="92"/>
      <c r="AT111" s="21" t="s">
        <v>161</v>
      </c>
      <c r="AU111" s="21" t="s">
        <v>85</v>
      </c>
    </row>
    <row r="112" s="1" customFormat="1">
      <c r="B112" s="43"/>
      <c r="C112" s="71"/>
      <c r="D112" s="230" t="s">
        <v>171</v>
      </c>
      <c r="E112" s="71"/>
      <c r="F112" s="244" t="s">
        <v>178</v>
      </c>
      <c r="G112" s="71"/>
      <c r="H112" s="71"/>
      <c r="I112" s="188"/>
      <c r="J112" s="71"/>
      <c r="K112" s="71"/>
      <c r="L112" s="69"/>
      <c r="M112" s="232"/>
      <c r="N112" s="44"/>
      <c r="O112" s="44"/>
      <c r="P112" s="44"/>
      <c r="Q112" s="44"/>
      <c r="R112" s="44"/>
      <c r="S112" s="44"/>
      <c r="T112" s="92"/>
      <c r="AT112" s="21" t="s">
        <v>171</v>
      </c>
      <c r="AU112" s="21" t="s">
        <v>85</v>
      </c>
    </row>
    <row r="113" s="11" customFormat="1">
      <c r="B113" s="233"/>
      <c r="C113" s="234"/>
      <c r="D113" s="230" t="s">
        <v>163</v>
      </c>
      <c r="E113" s="235" t="s">
        <v>24</v>
      </c>
      <c r="F113" s="236" t="s">
        <v>179</v>
      </c>
      <c r="G113" s="234"/>
      <c r="H113" s="237">
        <v>0.086400000000000005</v>
      </c>
      <c r="I113" s="238"/>
      <c r="J113" s="234"/>
      <c r="K113" s="234"/>
      <c r="L113" s="239"/>
      <c r="M113" s="240"/>
      <c r="N113" s="241"/>
      <c r="O113" s="241"/>
      <c r="P113" s="241"/>
      <c r="Q113" s="241"/>
      <c r="R113" s="241"/>
      <c r="S113" s="241"/>
      <c r="T113" s="242"/>
      <c r="AT113" s="243" t="s">
        <v>163</v>
      </c>
      <c r="AU113" s="243" t="s">
        <v>85</v>
      </c>
      <c r="AV113" s="11" t="s">
        <v>85</v>
      </c>
      <c r="AW113" s="11" t="s">
        <v>165</v>
      </c>
      <c r="AX113" s="11" t="s">
        <v>76</v>
      </c>
      <c r="AY113" s="243" t="s">
        <v>151</v>
      </c>
    </row>
    <row r="114" s="1" customFormat="1" ht="22.8" customHeight="1">
      <c r="B114" s="43"/>
      <c r="C114" s="218" t="s">
        <v>159</v>
      </c>
      <c r="D114" s="218" t="s">
        <v>154</v>
      </c>
      <c r="E114" s="219" t="s">
        <v>180</v>
      </c>
      <c r="F114" s="220" t="s">
        <v>181</v>
      </c>
      <c r="G114" s="221" t="s">
        <v>182</v>
      </c>
      <c r="H114" s="222">
        <v>0.47999999999999998</v>
      </c>
      <c r="I114" s="223"/>
      <c r="J114" s="224">
        <f>ROUND(I114*H114,2)</f>
        <v>0</v>
      </c>
      <c r="K114" s="220" t="s">
        <v>158</v>
      </c>
      <c r="L114" s="69"/>
      <c r="M114" s="225" t="s">
        <v>24</v>
      </c>
      <c r="N114" s="226" t="s">
        <v>47</v>
      </c>
      <c r="O114" s="44"/>
      <c r="P114" s="227">
        <f>O114*H114</f>
        <v>0</v>
      </c>
      <c r="Q114" s="227">
        <v>0.17818000000000001</v>
      </c>
      <c r="R114" s="227">
        <f>Q114*H114</f>
        <v>0.085526400000000002</v>
      </c>
      <c r="S114" s="227">
        <v>0</v>
      </c>
      <c r="T114" s="228">
        <f>S114*H114</f>
        <v>0</v>
      </c>
      <c r="AR114" s="21" t="s">
        <v>159</v>
      </c>
      <c r="AT114" s="21" t="s">
        <v>154</v>
      </c>
      <c r="AU114" s="21" t="s">
        <v>85</v>
      </c>
      <c r="AY114" s="21" t="s">
        <v>151</v>
      </c>
      <c r="BE114" s="229">
        <f>IF(N114="základní",J114,0)</f>
        <v>0</v>
      </c>
      <c r="BF114" s="229">
        <f>IF(N114="snížená",J114,0)</f>
        <v>0</v>
      </c>
      <c r="BG114" s="229">
        <f>IF(N114="zákl. přenesená",J114,0)</f>
        <v>0</v>
      </c>
      <c r="BH114" s="229">
        <f>IF(N114="sníž. přenesená",J114,0)</f>
        <v>0</v>
      </c>
      <c r="BI114" s="229">
        <f>IF(N114="nulová",J114,0)</f>
        <v>0</v>
      </c>
      <c r="BJ114" s="21" t="s">
        <v>25</v>
      </c>
      <c r="BK114" s="229">
        <f>ROUND(I114*H114,2)</f>
        <v>0</v>
      </c>
      <c r="BL114" s="21" t="s">
        <v>159</v>
      </c>
      <c r="BM114" s="21" t="s">
        <v>183</v>
      </c>
    </row>
    <row r="115" s="1" customFormat="1">
      <c r="B115" s="43"/>
      <c r="C115" s="71"/>
      <c r="D115" s="230" t="s">
        <v>161</v>
      </c>
      <c r="E115" s="71"/>
      <c r="F115" s="231" t="s">
        <v>184</v>
      </c>
      <c r="G115" s="71"/>
      <c r="H115" s="71"/>
      <c r="I115" s="188"/>
      <c r="J115" s="71"/>
      <c r="K115" s="71"/>
      <c r="L115" s="69"/>
      <c r="M115" s="232"/>
      <c r="N115" s="44"/>
      <c r="O115" s="44"/>
      <c r="P115" s="44"/>
      <c r="Q115" s="44"/>
      <c r="R115" s="44"/>
      <c r="S115" s="44"/>
      <c r="T115" s="92"/>
      <c r="AT115" s="21" t="s">
        <v>161</v>
      </c>
      <c r="AU115" s="21" t="s">
        <v>85</v>
      </c>
    </row>
    <row r="116" s="11" customFormat="1">
      <c r="B116" s="233"/>
      <c r="C116" s="234"/>
      <c r="D116" s="230" t="s">
        <v>163</v>
      </c>
      <c r="E116" s="235" t="s">
        <v>24</v>
      </c>
      <c r="F116" s="236" t="s">
        <v>185</v>
      </c>
      <c r="G116" s="234"/>
      <c r="H116" s="237">
        <v>0.47999999999999998</v>
      </c>
      <c r="I116" s="238"/>
      <c r="J116" s="234"/>
      <c r="K116" s="234"/>
      <c r="L116" s="239"/>
      <c r="M116" s="240"/>
      <c r="N116" s="241"/>
      <c r="O116" s="241"/>
      <c r="P116" s="241"/>
      <c r="Q116" s="241"/>
      <c r="R116" s="241"/>
      <c r="S116" s="241"/>
      <c r="T116" s="242"/>
      <c r="AT116" s="243" t="s">
        <v>163</v>
      </c>
      <c r="AU116" s="243" t="s">
        <v>85</v>
      </c>
      <c r="AV116" s="11" t="s">
        <v>85</v>
      </c>
      <c r="AW116" s="11" t="s">
        <v>165</v>
      </c>
      <c r="AX116" s="11" t="s">
        <v>25</v>
      </c>
      <c r="AY116" s="243" t="s">
        <v>151</v>
      </c>
    </row>
    <row r="117" s="1" customFormat="1" ht="22.8" customHeight="1">
      <c r="B117" s="43"/>
      <c r="C117" s="218" t="s">
        <v>186</v>
      </c>
      <c r="D117" s="218" t="s">
        <v>154</v>
      </c>
      <c r="E117" s="219" t="s">
        <v>187</v>
      </c>
      <c r="F117" s="220" t="s">
        <v>188</v>
      </c>
      <c r="G117" s="221" t="s">
        <v>182</v>
      </c>
      <c r="H117" s="222">
        <v>4</v>
      </c>
      <c r="I117" s="223"/>
      <c r="J117" s="224">
        <f>ROUND(I117*H117,2)</f>
        <v>0</v>
      </c>
      <c r="K117" s="220" t="s">
        <v>158</v>
      </c>
      <c r="L117" s="69"/>
      <c r="M117" s="225" t="s">
        <v>24</v>
      </c>
      <c r="N117" s="226" t="s">
        <v>47</v>
      </c>
      <c r="O117" s="44"/>
      <c r="P117" s="227">
        <f>O117*H117</f>
        <v>0</v>
      </c>
      <c r="Q117" s="227">
        <v>0.072969999999999993</v>
      </c>
      <c r="R117" s="227">
        <f>Q117*H117</f>
        <v>0.29187999999999997</v>
      </c>
      <c r="S117" s="227">
        <v>0</v>
      </c>
      <c r="T117" s="228">
        <f>S117*H117</f>
        <v>0</v>
      </c>
      <c r="AR117" s="21" t="s">
        <v>159</v>
      </c>
      <c r="AT117" s="21" t="s">
        <v>154</v>
      </c>
      <c r="AU117" s="21" t="s">
        <v>85</v>
      </c>
      <c r="AY117" s="21" t="s">
        <v>151</v>
      </c>
      <c r="BE117" s="229">
        <f>IF(N117="základní",J117,0)</f>
        <v>0</v>
      </c>
      <c r="BF117" s="229">
        <f>IF(N117="snížená",J117,0)</f>
        <v>0</v>
      </c>
      <c r="BG117" s="229">
        <f>IF(N117="zákl. přenesená",J117,0)</f>
        <v>0</v>
      </c>
      <c r="BH117" s="229">
        <f>IF(N117="sníž. přenesená",J117,0)</f>
        <v>0</v>
      </c>
      <c r="BI117" s="229">
        <f>IF(N117="nulová",J117,0)</f>
        <v>0</v>
      </c>
      <c r="BJ117" s="21" t="s">
        <v>25</v>
      </c>
      <c r="BK117" s="229">
        <f>ROUND(I117*H117,2)</f>
        <v>0</v>
      </c>
      <c r="BL117" s="21" t="s">
        <v>159</v>
      </c>
      <c r="BM117" s="21" t="s">
        <v>189</v>
      </c>
    </row>
    <row r="118" s="1" customFormat="1">
      <c r="B118" s="43"/>
      <c r="C118" s="71"/>
      <c r="D118" s="230" t="s">
        <v>161</v>
      </c>
      <c r="E118" s="71"/>
      <c r="F118" s="231" t="s">
        <v>190</v>
      </c>
      <c r="G118" s="71"/>
      <c r="H118" s="71"/>
      <c r="I118" s="188"/>
      <c r="J118" s="71"/>
      <c r="K118" s="71"/>
      <c r="L118" s="69"/>
      <c r="M118" s="232"/>
      <c r="N118" s="44"/>
      <c r="O118" s="44"/>
      <c r="P118" s="44"/>
      <c r="Q118" s="44"/>
      <c r="R118" s="44"/>
      <c r="S118" s="44"/>
      <c r="T118" s="92"/>
      <c r="AT118" s="21" t="s">
        <v>161</v>
      </c>
      <c r="AU118" s="21" t="s">
        <v>85</v>
      </c>
    </row>
    <row r="119" s="11" customFormat="1">
      <c r="B119" s="233"/>
      <c r="C119" s="234"/>
      <c r="D119" s="230" t="s">
        <v>163</v>
      </c>
      <c r="E119" s="235" t="s">
        <v>24</v>
      </c>
      <c r="F119" s="236" t="s">
        <v>191</v>
      </c>
      <c r="G119" s="234"/>
      <c r="H119" s="237">
        <v>4</v>
      </c>
      <c r="I119" s="238"/>
      <c r="J119" s="234"/>
      <c r="K119" s="234"/>
      <c r="L119" s="239"/>
      <c r="M119" s="240"/>
      <c r="N119" s="241"/>
      <c r="O119" s="241"/>
      <c r="P119" s="241"/>
      <c r="Q119" s="241"/>
      <c r="R119" s="241"/>
      <c r="S119" s="241"/>
      <c r="T119" s="242"/>
      <c r="AT119" s="243" t="s">
        <v>163</v>
      </c>
      <c r="AU119" s="243" t="s">
        <v>85</v>
      </c>
      <c r="AV119" s="11" t="s">
        <v>85</v>
      </c>
      <c r="AW119" s="11" t="s">
        <v>165</v>
      </c>
      <c r="AX119" s="11" t="s">
        <v>76</v>
      </c>
      <c r="AY119" s="243" t="s">
        <v>151</v>
      </c>
    </row>
    <row r="120" s="1" customFormat="1" ht="22.8" customHeight="1">
      <c r="B120" s="43"/>
      <c r="C120" s="218" t="s">
        <v>192</v>
      </c>
      <c r="D120" s="218" t="s">
        <v>154</v>
      </c>
      <c r="E120" s="219" t="s">
        <v>193</v>
      </c>
      <c r="F120" s="220" t="s">
        <v>194</v>
      </c>
      <c r="G120" s="221" t="s">
        <v>182</v>
      </c>
      <c r="H120" s="222">
        <v>1.28</v>
      </c>
      <c r="I120" s="223"/>
      <c r="J120" s="224">
        <f>ROUND(I120*H120,2)</f>
        <v>0</v>
      </c>
      <c r="K120" s="220" t="s">
        <v>158</v>
      </c>
      <c r="L120" s="69"/>
      <c r="M120" s="225" t="s">
        <v>24</v>
      </c>
      <c r="N120" s="226" t="s">
        <v>47</v>
      </c>
      <c r="O120" s="44"/>
      <c r="P120" s="227">
        <f>O120*H120</f>
        <v>0</v>
      </c>
      <c r="Q120" s="227">
        <v>0.0088400000000000006</v>
      </c>
      <c r="R120" s="227">
        <f>Q120*H120</f>
        <v>0.011315200000000001</v>
      </c>
      <c r="S120" s="227">
        <v>0</v>
      </c>
      <c r="T120" s="228">
        <f>S120*H120</f>
        <v>0</v>
      </c>
      <c r="AR120" s="21" t="s">
        <v>159</v>
      </c>
      <c r="AT120" s="21" t="s">
        <v>154</v>
      </c>
      <c r="AU120" s="21" t="s">
        <v>85</v>
      </c>
      <c r="AY120" s="21" t="s">
        <v>151</v>
      </c>
      <c r="BE120" s="229">
        <f>IF(N120="základní",J120,0)</f>
        <v>0</v>
      </c>
      <c r="BF120" s="229">
        <f>IF(N120="snížená",J120,0)</f>
        <v>0</v>
      </c>
      <c r="BG120" s="229">
        <f>IF(N120="zákl. přenesená",J120,0)</f>
        <v>0</v>
      </c>
      <c r="BH120" s="229">
        <f>IF(N120="sníž. přenesená",J120,0)</f>
        <v>0</v>
      </c>
      <c r="BI120" s="229">
        <f>IF(N120="nulová",J120,0)</f>
        <v>0</v>
      </c>
      <c r="BJ120" s="21" t="s">
        <v>25</v>
      </c>
      <c r="BK120" s="229">
        <f>ROUND(I120*H120,2)</f>
        <v>0</v>
      </c>
      <c r="BL120" s="21" t="s">
        <v>159</v>
      </c>
      <c r="BM120" s="21" t="s">
        <v>195</v>
      </c>
    </row>
    <row r="121" s="1" customFormat="1">
      <c r="B121" s="43"/>
      <c r="C121" s="71"/>
      <c r="D121" s="230" t="s">
        <v>161</v>
      </c>
      <c r="E121" s="71"/>
      <c r="F121" s="231" t="s">
        <v>196</v>
      </c>
      <c r="G121" s="71"/>
      <c r="H121" s="71"/>
      <c r="I121" s="188"/>
      <c r="J121" s="71"/>
      <c r="K121" s="71"/>
      <c r="L121" s="69"/>
      <c r="M121" s="232"/>
      <c r="N121" s="44"/>
      <c r="O121" s="44"/>
      <c r="P121" s="44"/>
      <c r="Q121" s="44"/>
      <c r="R121" s="44"/>
      <c r="S121" s="44"/>
      <c r="T121" s="92"/>
      <c r="AT121" s="21" t="s">
        <v>161</v>
      </c>
      <c r="AU121" s="21" t="s">
        <v>85</v>
      </c>
    </row>
    <row r="122" s="1" customFormat="1">
      <c r="B122" s="43"/>
      <c r="C122" s="71"/>
      <c r="D122" s="230" t="s">
        <v>171</v>
      </c>
      <c r="E122" s="71"/>
      <c r="F122" s="244" t="s">
        <v>197</v>
      </c>
      <c r="G122" s="71"/>
      <c r="H122" s="71"/>
      <c r="I122" s="188"/>
      <c r="J122" s="71"/>
      <c r="K122" s="71"/>
      <c r="L122" s="69"/>
      <c r="M122" s="232"/>
      <c r="N122" s="44"/>
      <c r="O122" s="44"/>
      <c r="P122" s="44"/>
      <c r="Q122" s="44"/>
      <c r="R122" s="44"/>
      <c r="S122" s="44"/>
      <c r="T122" s="92"/>
      <c r="AT122" s="21" t="s">
        <v>171</v>
      </c>
      <c r="AU122" s="21" t="s">
        <v>85</v>
      </c>
    </row>
    <row r="123" s="11" customFormat="1">
      <c r="B123" s="233"/>
      <c r="C123" s="234"/>
      <c r="D123" s="230" t="s">
        <v>163</v>
      </c>
      <c r="E123" s="235" t="s">
        <v>24</v>
      </c>
      <c r="F123" s="236" t="s">
        <v>198</v>
      </c>
      <c r="G123" s="234"/>
      <c r="H123" s="237">
        <v>1.28</v>
      </c>
      <c r="I123" s="238"/>
      <c r="J123" s="234"/>
      <c r="K123" s="234"/>
      <c r="L123" s="239"/>
      <c r="M123" s="240"/>
      <c r="N123" s="241"/>
      <c r="O123" s="241"/>
      <c r="P123" s="241"/>
      <c r="Q123" s="241"/>
      <c r="R123" s="241"/>
      <c r="S123" s="241"/>
      <c r="T123" s="242"/>
      <c r="AT123" s="243" t="s">
        <v>163</v>
      </c>
      <c r="AU123" s="243" t="s">
        <v>85</v>
      </c>
      <c r="AV123" s="11" t="s">
        <v>85</v>
      </c>
      <c r="AW123" s="11" t="s">
        <v>165</v>
      </c>
      <c r="AX123" s="11" t="s">
        <v>76</v>
      </c>
      <c r="AY123" s="243" t="s">
        <v>151</v>
      </c>
    </row>
    <row r="124" s="1" customFormat="1" ht="14.4" customHeight="1">
      <c r="B124" s="43"/>
      <c r="C124" s="218" t="s">
        <v>199</v>
      </c>
      <c r="D124" s="218" t="s">
        <v>154</v>
      </c>
      <c r="E124" s="219" t="s">
        <v>200</v>
      </c>
      <c r="F124" s="220" t="s">
        <v>201</v>
      </c>
      <c r="G124" s="221" t="s">
        <v>182</v>
      </c>
      <c r="H124" s="222">
        <v>0.76500000000000001</v>
      </c>
      <c r="I124" s="223"/>
      <c r="J124" s="224">
        <f>ROUND(I124*H124,2)</f>
        <v>0</v>
      </c>
      <c r="K124" s="220" t="s">
        <v>158</v>
      </c>
      <c r="L124" s="69"/>
      <c r="M124" s="225" t="s">
        <v>24</v>
      </c>
      <c r="N124" s="226" t="s">
        <v>47</v>
      </c>
      <c r="O124" s="44"/>
      <c r="P124" s="227">
        <f>O124*H124</f>
        <v>0</v>
      </c>
      <c r="Q124" s="227">
        <v>0.26723000000000002</v>
      </c>
      <c r="R124" s="227">
        <f>Q124*H124</f>
        <v>0.20443095000000003</v>
      </c>
      <c r="S124" s="227">
        <v>0</v>
      </c>
      <c r="T124" s="228">
        <f>S124*H124</f>
        <v>0</v>
      </c>
      <c r="AR124" s="21" t="s">
        <v>159</v>
      </c>
      <c r="AT124" s="21" t="s">
        <v>154</v>
      </c>
      <c r="AU124" s="21" t="s">
        <v>85</v>
      </c>
      <c r="AY124" s="21" t="s">
        <v>151</v>
      </c>
      <c r="BE124" s="229">
        <f>IF(N124="základní",J124,0)</f>
        <v>0</v>
      </c>
      <c r="BF124" s="229">
        <f>IF(N124="snížená",J124,0)</f>
        <v>0</v>
      </c>
      <c r="BG124" s="229">
        <f>IF(N124="zákl. přenesená",J124,0)</f>
        <v>0</v>
      </c>
      <c r="BH124" s="229">
        <f>IF(N124="sníž. přenesená",J124,0)</f>
        <v>0</v>
      </c>
      <c r="BI124" s="229">
        <f>IF(N124="nulová",J124,0)</f>
        <v>0</v>
      </c>
      <c r="BJ124" s="21" t="s">
        <v>25</v>
      </c>
      <c r="BK124" s="229">
        <f>ROUND(I124*H124,2)</f>
        <v>0</v>
      </c>
      <c r="BL124" s="21" t="s">
        <v>159</v>
      </c>
      <c r="BM124" s="21" t="s">
        <v>202</v>
      </c>
    </row>
    <row r="125" s="1" customFormat="1">
      <c r="B125" s="43"/>
      <c r="C125" s="71"/>
      <c r="D125" s="230" t="s">
        <v>161</v>
      </c>
      <c r="E125" s="71"/>
      <c r="F125" s="231" t="s">
        <v>203</v>
      </c>
      <c r="G125" s="71"/>
      <c r="H125" s="71"/>
      <c r="I125" s="188"/>
      <c r="J125" s="71"/>
      <c r="K125" s="71"/>
      <c r="L125" s="69"/>
      <c r="M125" s="232"/>
      <c r="N125" s="44"/>
      <c r="O125" s="44"/>
      <c r="P125" s="44"/>
      <c r="Q125" s="44"/>
      <c r="R125" s="44"/>
      <c r="S125" s="44"/>
      <c r="T125" s="92"/>
      <c r="AT125" s="21" t="s">
        <v>161</v>
      </c>
      <c r="AU125" s="21" t="s">
        <v>85</v>
      </c>
    </row>
    <row r="126" s="1" customFormat="1">
      <c r="B126" s="43"/>
      <c r="C126" s="71"/>
      <c r="D126" s="230" t="s">
        <v>171</v>
      </c>
      <c r="E126" s="71"/>
      <c r="F126" s="244" t="s">
        <v>204</v>
      </c>
      <c r="G126" s="71"/>
      <c r="H126" s="71"/>
      <c r="I126" s="188"/>
      <c r="J126" s="71"/>
      <c r="K126" s="71"/>
      <c r="L126" s="69"/>
      <c r="M126" s="232"/>
      <c r="N126" s="44"/>
      <c r="O126" s="44"/>
      <c r="P126" s="44"/>
      <c r="Q126" s="44"/>
      <c r="R126" s="44"/>
      <c r="S126" s="44"/>
      <c r="T126" s="92"/>
      <c r="AT126" s="21" t="s">
        <v>171</v>
      </c>
      <c r="AU126" s="21" t="s">
        <v>85</v>
      </c>
    </row>
    <row r="127" s="11" customFormat="1">
      <c r="B127" s="233"/>
      <c r="C127" s="234"/>
      <c r="D127" s="230" t="s">
        <v>163</v>
      </c>
      <c r="E127" s="235" t="s">
        <v>24</v>
      </c>
      <c r="F127" s="236" t="s">
        <v>205</v>
      </c>
      <c r="G127" s="234"/>
      <c r="H127" s="237">
        <v>0.76500000000000001</v>
      </c>
      <c r="I127" s="238"/>
      <c r="J127" s="234"/>
      <c r="K127" s="234"/>
      <c r="L127" s="239"/>
      <c r="M127" s="240"/>
      <c r="N127" s="241"/>
      <c r="O127" s="241"/>
      <c r="P127" s="241"/>
      <c r="Q127" s="241"/>
      <c r="R127" s="241"/>
      <c r="S127" s="241"/>
      <c r="T127" s="242"/>
      <c r="AT127" s="243" t="s">
        <v>163</v>
      </c>
      <c r="AU127" s="243" t="s">
        <v>85</v>
      </c>
      <c r="AV127" s="11" t="s">
        <v>85</v>
      </c>
      <c r="AW127" s="11" t="s">
        <v>165</v>
      </c>
      <c r="AX127" s="11" t="s">
        <v>25</v>
      </c>
      <c r="AY127" s="243" t="s">
        <v>151</v>
      </c>
    </row>
    <row r="128" s="1" customFormat="1" ht="14.4" customHeight="1">
      <c r="B128" s="43"/>
      <c r="C128" s="218" t="s">
        <v>206</v>
      </c>
      <c r="D128" s="218" t="s">
        <v>154</v>
      </c>
      <c r="E128" s="219" t="s">
        <v>207</v>
      </c>
      <c r="F128" s="220" t="s">
        <v>208</v>
      </c>
      <c r="G128" s="221" t="s">
        <v>182</v>
      </c>
      <c r="H128" s="222">
        <v>1.2</v>
      </c>
      <c r="I128" s="223"/>
      <c r="J128" s="224">
        <f>ROUND(I128*H128,2)</f>
        <v>0</v>
      </c>
      <c r="K128" s="220" t="s">
        <v>158</v>
      </c>
      <c r="L128" s="69"/>
      <c r="M128" s="225" t="s">
        <v>24</v>
      </c>
      <c r="N128" s="226" t="s">
        <v>47</v>
      </c>
      <c r="O128" s="44"/>
      <c r="P128" s="227">
        <f>O128*H128</f>
        <v>0</v>
      </c>
      <c r="Q128" s="227">
        <v>0.028570000000000002</v>
      </c>
      <c r="R128" s="227">
        <f>Q128*H128</f>
        <v>0.034284000000000002</v>
      </c>
      <c r="S128" s="227">
        <v>0</v>
      </c>
      <c r="T128" s="228">
        <f>S128*H128</f>
        <v>0</v>
      </c>
      <c r="AR128" s="21" t="s">
        <v>159</v>
      </c>
      <c r="AT128" s="21" t="s">
        <v>154</v>
      </c>
      <c r="AU128" s="21" t="s">
        <v>85</v>
      </c>
      <c r="AY128" s="21" t="s">
        <v>151</v>
      </c>
      <c r="BE128" s="229">
        <f>IF(N128="základní",J128,0)</f>
        <v>0</v>
      </c>
      <c r="BF128" s="229">
        <f>IF(N128="snížená",J128,0)</f>
        <v>0</v>
      </c>
      <c r="BG128" s="229">
        <f>IF(N128="zákl. přenesená",J128,0)</f>
        <v>0</v>
      </c>
      <c r="BH128" s="229">
        <f>IF(N128="sníž. přenesená",J128,0)</f>
        <v>0</v>
      </c>
      <c r="BI128" s="229">
        <f>IF(N128="nulová",J128,0)</f>
        <v>0</v>
      </c>
      <c r="BJ128" s="21" t="s">
        <v>25</v>
      </c>
      <c r="BK128" s="229">
        <f>ROUND(I128*H128,2)</f>
        <v>0</v>
      </c>
      <c r="BL128" s="21" t="s">
        <v>159</v>
      </c>
      <c r="BM128" s="21" t="s">
        <v>209</v>
      </c>
    </row>
    <row r="129" s="1" customFormat="1">
      <c r="B129" s="43"/>
      <c r="C129" s="71"/>
      <c r="D129" s="230" t="s">
        <v>161</v>
      </c>
      <c r="E129" s="71"/>
      <c r="F129" s="231" t="s">
        <v>210</v>
      </c>
      <c r="G129" s="71"/>
      <c r="H129" s="71"/>
      <c r="I129" s="188"/>
      <c r="J129" s="71"/>
      <c r="K129" s="71"/>
      <c r="L129" s="69"/>
      <c r="M129" s="232"/>
      <c r="N129" s="44"/>
      <c r="O129" s="44"/>
      <c r="P129" s="44"/>
      <c r="Q129" s="44"/>
      <c r="R129" s="44"/>
      <c r="S129" s="44"/>
      <c r="T129" s="92"/>
      <c r="AT129" s="21" t="s">
        <v>161</v>
      </c>
      <c r="AU129" s="21" t="s">
        <v>85</v>
      </c>
    </row>
    <row r="130" s="11" customFormat="1">
      <c r="B130" s="233"/>
      <c r="C130" s="234"/>
      <c r="D130" s="230" t="s">
        <v>163</v>
      </c>
      <c r="E130" s="235" t="s">
        <v>24</v>
      </c>
      <c r="F130" s="236" t="s">
        <v>211</v>
      </c>
      <c r="G130" s="234"/>
      <c r="H130" s="237">
        <v>1.2</v>
      </c>
      <c r="I130" s="238"/>
      <c r="J130" s="234"/>
      <c r="K130" s="234"/>
      <c r="L130" s="239"/>
      <c r="M130" s="240"/>
      <c r="N130" s="241"/>
      <c r="O130" s="241"/>
      <c r="P130" s="241"/>
      <c r="Q130" s="241"/>
      <c r="R130" s="241"/>
      <c r="S130" s="241"/>
      <c r="T130" s="242"/>
      <c r="AT130" s="243" t="s">
        <v>163</v>
      </c>
      <c r="AU130" s="243" t="s">
        <v>85</v>
      </c>
      <c r="AV130" s="11" t="s">
        <v>85</v>
      </c>
      <c r="AW130" s="11" t="s">
        <v>165</v>
      </c>
      <c r="AX130" s="11" t="s">
        <v>76</v>
      </c>
      <c r="AY130" s="243" t="s">
        <v>151</v>
      </c>
    </row>
    <row r="131" s="10" customFormat="1" ht="29.88" customHeight="1">
      <c r="B131" s="202"/>
      <c r="C131" s="203"/>
      <c r="D131" s="204" t="s">
        <v>75</v>
      </c>
      <c r="E131" s="216" t="s">
        <v>159</v>
      </c>
      <c r="F131" s="216" t="s">
        <v>212</v>
      </c>
      <c r="G131" s="203"/>
      <c r="H131" s="203"/>
      <c r="I131" s="206"/>
      <c r="J131" s="217">
        <f>BK131</f>
        <v>0</v>
      </c>
      <c r="K131" s="203"/>
      <c r="L131" s="208"/>
      <c r="M131" s="209"/>
      <c r="N131" s="210"/>
      <c r="O131" s="210"/>
      <c r="P131" s="211">
        <f>SUM(P132:P137)</f>
        <v>0</v>
      </c>
      <c r="Q131" s="210"/>
      <c r="R131" s="211">
        <f>SUM(R132:R137)</f>
        <v>0.47675539999999994</v>
      </c>
      <c r="S131" s="210"/>
      <c r="T131" s="212">
        <f>SUM(T132:T137)</f>
        <v>0</v>
      </c>
      <c r="AR131" s="213" t="s">
        <v>25</v>
      </c>
      <c r="AT131" s="214" t="s">
        <v>75</v>
      </c>
      <c r="AU131" s="214" t="s">
        <v>25</v>
      </c>
      <c r="AY131" s="213" t="s">
        <v>151</v>
      </c>
      <c r="BK131" s="215">
        <f>SUM(BK132:BK137)</f>
        <v>0</v>
      </c>
    </row>
    <row r="132" s="1" customFormat="1" ht="14.4" customHeight="1">
      <c r="B132" s="43"/>
      <c r="C132" s="218" t="s">
        <v>213</v>
      </c>
      <c r="D132" s="218" t="s">
        <v>154</v>
      </c>
      <c r="E132" s="219" t="s">
        <v>214</v>
      </c>
      <c r="F132" s="220" t="s">
        <v>215</v>
      </c>
      <c r="G132" s="221" t="s">
        <v>157</v>
      </c>
      <c r="H132" s="222">
        <v>0.17999999999999999</v>
      </c>
      <c r="I132" s="223"/>
      <c r="J132" s="224">
        <f>ROUND(I132*H132,2)</f>
        <v>0</v>
      </c>
      <c r="K132" s="220" t="s">
        <v>158</v>
      </c>
      <c r="L132" s="69"/>
      <c r="M132" s="225" t="s">
        <v>24</v>
      </c>
      <c r="N132" s="226" t="s">
        <v>47</v>
      </c>
      <c r="O132" s="44"/>
      <c r="P132" s="227">
        <f>O132*H132</f>
        <v>0</v>
      </c>
      <c r="Q132" s="227">
        <v>2.3955299999999999</v>
      </c>
      <c r="R132" s="227">
        <f>Q132*H132</f>
        <v>0.43119539999999995</v>
      </c>
      <c r="S132" s="227">
        <v>0</v>
      </c>
      <c r="T132" s="228">
        <f>S132*H132</f>
        <v>0</v>
      </c>
      <c r="AR132" s="21" t="s">
        <v>159</v>
      </c>
      <c r="AT132" s="21" t="s">
        <v>154</v>
      </c>
      <c r="AU132" s="21" t="s">
        <v>85</v>
      </c>
      <c r="AY132" s="21" t="s">
        <v>151</v>
      </c>
      <c r="BE132" s="229">
        <f>IF(N132="základní",J132,0)</f>
        <v>0</v>
      </c>
      <c r="BF132" s="229">
        <f>IF(N132="snížená",J132,0)</f>
        <v>0</v>
      </c>
      <c r="BG132" s="229">
        <f>IF(N132="zákl. přenesená",J132,0)</f>
        <v>0</v>
      </c>
      <c r="BH132" s="229">
        <f>IF(N132="sníž. přenesená",J132,0)</f>
        <v>0</v>
      </c>
      <c r="BI132" s="229">
        <f>IF(N132="nulová",J132,0)</f>
        <v>0</v>
      </c>
      <c r="BJ132" s="21" t="s">
        <v>25</v>
      </c>
      <c r="BK132" s="229">
        <f>ROUND(I132*H132,2)</f>
        <v>0</v>
      </c>
      <c r="BL132" s="21" t="s">
        <v>159</v>
      </c>
      <c r="BM132" s="21" t="s">
        <v>216</v>
      </c>
    </row>
    <row r="133" s="1" customFormat="1">
      <c r="B133" s="43"/>
      <c r="C133" s="71"/>
      <c r="D133" s="230" t="s">
        <v>161</v>
      </c>
      <c r="E133" s="71"/>
      <c r="F133" s="231" t="s">
        <v>217</v>
      </c>
      <c r="G133" s="71"/>
      <c r="H133" s="71"/>
      <c r="I133" s="188"/>
      <c r="J133" s="71"/>
      <c r="K133" s="71"/>
      <c r="L133" s="69"/>
      <c r="M133" s="232"/>
      <c r="N133" s="44"/>
      <c r="O133" s="44"/>
      <c r="P133" s="44"/>
      <c r="Q133" s="44"/>
      <c r="R133" s="44"/>
      <c r="S133" s="44"/>
      <c r="T133" s="92"/>
      <c r="AT133" s="21" t="s">
        <v>161</v>
      </c>
      <c r="AU133" s="21" t="s">
        <v>85</v>
      </c>
    </row>
    <row r="134" s="11" customFormat="1">
      <c r="B134" s="233"/>
      <c r="C134" s="234"/>
      <c r="D134" s="230" t="s">
        <v>163</v>
      </c>
      <c r="E134" s="235" t="s">
        <v>24</v>
      </c>
      <c r="F134" s="236" t="s">
        <v>218</v>
      </c>
      <c r="G134" s="234"/>
      <c r="H134" s="237">
        <v>0.17999999999999999</v>
      </c>
      <c r="I134" s="238"/>
      <c r="J134" s="234"/>
      <c r="K134" s="234"/>
      <c r="L134" s="239"/>
      <c r="M134" s="240"/>
      <c r="N134" s="241"/>
      <c r="O134" s="241"/>
      <c r="P134" s="241"/>
      <c r="Q134" s="241"/>
      <c r="R134" s="241"/>
      <c r="S134" s="241"/>
      <c r="T134" s="242"/>
      <c r="AT134" s="243" t="s">
        <v>163</v>
      </c>
      <c r="AU134" s="243" t="s">
        <v>85</v>
      </c>
      <c r="AV134" s="11" t="s">
        <v>85</v>
      </c>
      <c r="AW134" s="11" t="s">
        <v>165</v>
      </c>
      <c r="AX134" s="11" t="s">
        <v>25</v>
      </c>
      <c r="AY134" s="243" t="s">
        <v>151</v>
      </c>
    </row>
    <row r="135" s="1" customFormat="1" ht="14.4" customHeight="1">
      <c r="B135" s="43"/>
      <c r="C135" s="218" t="s">
        <v>30</v>
      </c>
      <c r="D135" s="218" t="s">
        <v>154</v>
      </c>
      <c r="E135" s="219" t="s">
        <v>219</v>
      </c>
      <c r="F135" s="220" t="s">
        <v>220</v>
      </c>
      <c r="G135" s="221" t="s">
        <v>221</v>
      </c>
      <c r="H135" s="222">
        <v>2</v>
      </c>
      <c r="I135" s="223"/>
      <c r="J135" s="224">
        <f>ROUND(I135*H135,2)</f>
        <v>0</v>
      </c>
      <c r="K135" s="220" t="s">
        <v>158</v>
      </c>
      <c r="L135" s="69"/>
      <c r="M135" s="225" t="s">
        <v>24</v>
      </c>
      <c r="N135" s="226" t="s">
        <v>47</v>
      </c>
      <c r="O135" s="44"/>
      <c r="P135" s="227">
        <f>O135*H135</f>
        <v>0</v>
      </c>
      <c r="Q135" s="227">
        <v>0.022780000000000002</v>
      </c>
      <c r="R135" s="227">
        <f>Q135*H135</f>
        <v>0.045560000000000003</v>
      </c>
      <c r="S135" s="227">
        <v>0</v>
      </c>
      <c r="T135" s="228">
        <f>S135*H135</f>
        <v>0</v>
      </c>
      <c r="AR135" s="21" t="s">
        <v>159</v>
      </c>
      <c r="AT135" s="21" t="s">
        <v>154</v>
      </c>
      <c r="AU135" s="21" t="s">
        <v>85</v>
      </c>
      <c r="AY135" s="21" t="s">
        <v>151</v>
      </c>
      <c r="BE135" s="229">
        <f>IF(N135="základní",J135,0)</f>
        <v>0</v>
      </c>
      <c r="BF135" s="229">
        <f>IF(N135="snížená",J135,0)</f>
        <v>0</v>
      </c>
      <c r="BG135" s="229">
        <f>IF(N135="zákl. přenesená",J135,0)</f>
        <v>0</v>
      </c>
      <c r="BH135" s="229">
        <f>IF(N135="sníž. přenesená",J135,0)</f>
        <v>0</v>
      </c>
      <c r="BI135" s="229">
        <f>IF(N135="nulová",J135,0)</f>
        <v>0</v>
      </c>
      <c r="BJ135" s="21" t="s">
        <v>25</v>
      </c>
      <c r="BK135" s="229">
        <f>ROUND(I135*H135,2)</f>
        <v>0</v>
      </c>
      <c r="BL135" s="21" t="s">
        <v>159</v>
      </c>
      <c r="BM135" s="21" t="s">
        <v>222</v>
      </c>
    </row>
    <row r="136" s="1" customFormat="1">
      <c r="B136" s="43"/>
      <c r="C136" s="71"/>
      <c r="D136" s="230" t="s">
        <v>161</v>
      </c>
      <c r="E136" s="71"/>
      <c r="F136" s="231" t="s">
        <v>223</v>
      </c>
      <c r="G136" s="71"/>
      <c r="H136" s="71"/>
      <c r="I136" s="188"/>
      <c r="J136" s="71"/>
      <c r="K136" s="71"/>
      <c r="L136" s="69"/>
      <c r="M136" s="232"/>
      <c r="N136" s="44"/>
      <c r="O136" s="44"/>
      <c r="P136" s="44"/>
      <c r="Q136" s="44"/>
      <c r="R136" s="44"/>
      <c r="S136" s="44"/>
      <c r="T136" s="92"/>
      <c r="AT136" s="21" t="s">
        <v>161</v>
      </c>
      <c r="AU136" s="21" t="s">
        <v>85</v>
      </c>
    </row>
    <row r="137" s="11" customFormat="1">
      <c r="B137" s="233"/>
      <c r="C137" s="234"/>
      <c r="D137" s="230" t="s">
        <v>163</v>
      </c>
      <c r="E137" s="235" t="s">
        <v>24</v>
      </c>
      <c r="F137" s="236" t="s">
        <v>224</v>
      </c>
      <c r="G137" s="234"/>
      <c r="H137" s="237">
        <v>2</v>
      </c>
      <c r="I137" s="238"/>
      <c r="J137" s="234"/>
      <c r="K137" s="234"/>
      <c r="L137" s="239"/>
      <c r="M137" s="240"/>
      <c r="N137" s="241"/>
      <c r="O137" s="241"/>
      <c r="P137" s="241"/>
      <c r="Q137" s="241"/>
      <c r="R137" s="241"/>
      <c r="S137" s="241"/>
      <c r="T137" s="242"/>
      <c r="AT137" s="243" t="s">
        <v>163</v>
      </c>
      <c r="AU137" s="243" t="s">
        <v>85</v>
      </c>
      <c r="AV137" s="11" t="s">
        <v>85</v>
      </c>
      <c r="AW137" s="11" t="s">
        <v>165</v>
      </c>
      <c r="AX137" s="11" t="s">
        <v>25</v>
      </c>
      <c r="AY137" s="243" t="s">
        <v>151</v>
      </c>
    </row>
    <row r="138" s="10" customFormat="1" ht="29.88" customHeight="1">
      <c r="B138" s="202"/>
      <c r="C138" s="203"/>
      <c r="D138" s="204" t="s">
        <v>75</v>
      </c>
      <c r="E138" s="216" t="s">
        <v>192</v>
      </c>
      <c r="F138" s="216" t="s">
        <v>225</v>
      </c>
      <c r="G138" s="203"/>
      <c r="H138" s="203"/>
      <c r="I138" s="206"/>
      <c r="J138" s="217">
        <f>BK138</f>
        <v>0</v>
      </c>
      <c r="K138" s="203"/>
      <c r="L138" s="208"/>
      <c r="M138" s="209"/>
      <c r="N138" s="210"/>
      <c r="O138" s="210"/>
      <c r="P138" s="211">
        <f>P139+P186</f>
        <v>0</v>
      </c>
      <c r="Q138" s="210"/>
      <c r="R138" s="211">
        <f>R139+R186</f>
        <v>2.0854107800000001</v>
      </c>
      <c r="S138" s="210"/>
      <c r="T138" s="212">
        <f>T139+T186</f>
        <v>0</v>
      </c>
      <c r="AR138" s="213" t="s">
        <v>25</v>
      </c>
      <c r="AT138" s="214" t="s">
        <v>75</v>
      </c>
      <c r="AU138" s="214" t="s">
        <v>25</v>
      </c>
      <c r="AY138" s="213" t="s">
        <v>151</v>
      </c>
      <c r="BK138" s="215">
        <f>BK139+BK186</f>
        <v>0</v>
      </c>
    </row>
    <row r="139" s="10" customFormat="1" ht="14.88" customHeight="1">
      <c r="B139" s="202"/>
      <c r="C139" s="203"/>
      <c r="D139" s="204" t="s">
        <v>75</v>
      </c>
      <c r="E139" s="216" t="s">
        <v>226</v>
      </c>
      <c r="F139" s="216" t="s">
        <v>227</v>
      </c>
      <c r="G139" s="203"/>
      <c r="H139" s="203"/>
      <c r="I139" s="206"/>
      <c r="J139" s="217">
        <f>BK139</f>
        <v>0</v>
      </c>
      <c r="K139" s="203"/>
      <c r="L139" s="208"/>
      <c r="M139" s="209"/>
      <c r="N139" s="210"/>
      <c r="O139" s="210"/>
      <c r="P139" s="211">
        <f>SUM(P140:P185)</f>
        <v>0</v>
      </c>
      <c r="Q139" s="210"/>
      <c r="R139" s="211">
        <f>SUM(R140:R185)</f>
        <v>1.51574418</v>
      </c>
      <c r="S139" s="210"/>
      <c r="T139" s="212">
        <f>SUM(T140:T185)</f>
        <v>0</v>
      </c>
      <c r="AR139" s="213" t="s">
        <v>25</v>
      </c>
      <c r="AT139" s="214" t="s">
        <v>75</v>
      </c>
      <c r="AU139" s="214" t="s">
        <v>85</v>
      </c>
      <c r="AY139" s="213" t="s">
        <v>151</v>
      </c>
      <c r="BK139" s="215">
        <f>SUM(BK140:BK185)</f>
        <v>0</v>
      </c>
    </row>
    <row r="140" s="1" customFormat="1" ht="14.4" customHeight="1">
      <c r="B140" s="43"/>
      <c r="C140" s="218" t="s">
        <v>228</v>
      </c>
      <c r="D140" s="218" t="s">
        <v>154</v>
      </c>
      <c r="E140" s="219" t="s">
        <v>229</v>
      </c>
      <c r="F140" s="220" t="s">
        <v>230</v>
      </c>
      <c r="G140" s="221" t="s">
        <v>182</v>
      </c>
      <c r="H140" s="222">
        <v>25.763000000000002</v>
      </c>
      <c r="I140" s="223"/>
      <c r="J140" s="224">
        <f>ROUND(I140*H140,2)</f>
        <v>0</v>
      </c>
      <c r="K140" s="220" t="s">
        <v>158</v>
      </c>
      <c r="L140" s="69"/>
      <c r="M140" s="225" t="s">
        <v>24</v>
      </c>
      <c r="N140" s="226" t="s">
        <v>47</v>
      </c>
      <c r="O140" s="44"/>
      <c r="P140" s="227">
        <f>O140*H140</f>
        <v>0</v>
      </c>
      <c r="Q140" s="227">
        <v>0</v>
      </c>
      <c r="R140" s="227">
        <f>Q140*H140</f>
        <v>0</v>
      </c>
      <c r="S140" s="227">
        <v>0</v>
      </c>
      <c r="T140" s="228">
        <f>S140*H140</f>
        <v>0</v>
      </c>
      <c r="AR140" s="21" t="s">
        <v>159</v>
      </c>
      <c r="AT140" s="21" t="s">
        <v>154</v>
      </c>
      <c r="AU140" s="21" t="s">
        <v>152</v>
      </c>
      <c r="AY140" s="21" t="s">
        <v>151</v>
      </c>
      <c r="BE140" s="229">
        <f>IF(N140="základní",J140,0)</f>
        <v>0</v>
      </c>
      <c r="BF140" s="229">
        <f>IF(N140="snížená",J140,0)</f>
        <v>0</v>
      </c>
      <c r="BG140" s="229">
        <f>IF(N140="zákl. přenesená",J140,0)</f>
        <v>0</v>
      </c>
      <c r="BH140" s="229">
        <f>IF(N140="sníž. přenesená",J140,0)</f>
        <v>0</v>
      </c>
      <c r="BI140" s="229">
        <f>IF(N140="nulová",J140,0)</f>
        <v>0</v>
      </c>
      <c r="BJ140" s="21" t="s">
        <v>25</v>
      </c>
      <c r="BK140" s="229">
        <f>ROUND(I140*H140,2)</f>
        <v>0</v>
      </c>
      <c r="BL140" s="21" t="s">
        <v>159</v>
      </c>
      <c r="BM140" s="21" t="s">
        <v>231</v>
      </c>
    </row>
    <row r="141" s="1" customFormat="1">
      <c r="B141" s="43"/>
      <c r="C141" s="71"/>
      <c r="D141" s="230" t="s">
        <v>161</v>
      </c>
      <c r="E141" s="71"/>
      <c r="F141" s="231" t="s">
        <v>232</v>
      </c>
      <c r="G141" s="71"/>
      <c r="H141" s="71"/>
      <c r="I141" s="188"/>
      <c r="J141" s="71"/>
      <c r="K141" s="71"/>
      <c r="L141" s="69"/>
      <c r="M141" s="232"/>
      <c r="N141" s="44"/>
      <c r="O141" s="44"/>
      <c r="P141" s="44"/>
      <c r="Q141" s="44"/>
      <c r="R141" s="44"/>
      <c r="S141" s="44"/>
      <c r="T141" s="92"/>
      <c r="AT141" s="21" t="s">
        <v>161</v>
      </c>
      <c r="AU141" s="21" t="s">
        <v>152</v>
      </c>
    </row>
    <row r="142" s="1" customFormat="1">
      <c r="B142" s="43"/>
      <c r="C142" s="71"/>
      <c r="D142" s="230" t="s">
        <v>171</v>
      </c>
      <c r="E142" s="71"/>
      <c r="F142" s="244" t="s">
        <v>233</v>
      </c>
      <c r="G142" s="71"/>
      <c r="H142" s="71"/>
      <c r="I142" s="188"/>
      <c r="J142" s="71"/>
      <c r="K142" s="71"/>
      <c r="L142" s="69"/>
      <c r="M142" s="232"/>
      <c r="N142" s="44"/>
      <c r="O142" s="44"/>
      <c r="P142" s="44"/>
      <c r="Q142" s="44"/>
      <c r="R142" s="44"/>
      <c r="S142" s="44"/>
      <c r="T142" s="92"/>
      <c r="AT142" s="21" t="s">
        <v>171</v>
      </c>
      <c r="AU142" s="21" t="s">
        <v>152</v>
      </c>
    </row>
    <row r="143" s="11" customFormat="1">
      <c r="B143" s="233"/>
      <c r="C143" s="234"/>
      <c r="D143" s="230" t="s">
        <v>163</v>
      </c>
      <c r="E143" s="235" t="s">
        <v>24</v>
      </c>
      <c r="F143" s="236" t="s">
        <v>234</v>
      </c>
      <c r="G143" s="234"/>
      <c r="H143" s="237">
        <v>5</v>
      </c>
      <c r="I143" s="238"/>
      <c r="J143" s="234"/>
      <c r="K143" s="234"/>
      <c r="L143" s="239"/>
      <c r="M143" s="240"/>
      <c r="N143" s="241"/>
      <c r="O143" s="241"/>
      <c r="P143" s="241"/>
      <c r="Q143" s="241"/>
      <c r="R143" s="241"/>
      <c r="S143" s="241"/>
      <c r="T143" s="242"/>
      <c r="AT143" s="243" t="s">
        <v>163</v>
      </c>
      <c r="AU143" s="243" t="s">
        <v>152</v>
      </c>
      <c r="AV143" s="11" t="s">
        <v>85</v>
      </c>
      <c r="AW143" s="11" t="s">
        <v>165</v>
      </c>
      <c r="AX143" s="11" t="s">
        <v>76</v>
      </c>
      <c r="AY143" s="243" t="s">
        <v>151</v>
      </c>
    </row>
    <row r="144" s="11" customFormat="1">
      <c r="B144" s="233"/>
      <c r="C144" s="234"/>
      <c r="D144" s="230" t="s">
        <v>163</v>
      </c>
      <c r="E144" s="235" t="s">
        <v>24</v>
      </c>
      <c r="F144" s="236" t="s">
        <v>235</v>
      </c>
      <c r="G144" s="234"/>
      <c r="H144" s="237">
        <v>20.762499999999999</v>
      </c>
      <c r="I144" s="238"/>
      <c r="J144" s="234"/>
      <c r="K144" s="234"/>
      <c r="L144" s="239"/>
      <c r="M144" s="240"/>
      <c r="N144" s="241"/>
      <c r="O144" s="241"/>
      <c r="P144" s="241"/>
      <c r="Q144" s="241"/>
      <c r="R144" s="241"/>
      <c r="S144" s="241"/>
      <c r="T144" s="242"/>
      <c r="AT144" s="243" t="s">
        <v>163</v>
      </c>
      <c r="AU144" s="243" t="s">
        <v>152</v>
      </c>
      <c r="AV144" s="11" t="s">
        <v>85</v>
      </c>
      <c r="AW144" s="11" t="s">
        <v>165</v>
      </c>
      <c r="AX144" s="11" t="s">
        <v>76</v>
      </c>
      <c r="AY144" s="243" t="s">
        <v>151</v>
      </c>
    </row>
    <row r="145" s="1" customFormat="1" ht="14.4" customHeight="1">
      <c r="B145" s="43"/>
      <c r="C145" s="218" t="s">
        <v>236</v>
      </c>
      <c r="D145" s="218" t="s">
        <v>154</v>
      </c>
      <c r="E145" s="219" t="s">
        <v>237</v>
      </c>
      <c r="F145" s="220" t="s">
        <v>238</v>
      </c>
      <c r="G145" s="221" t="s">
        <v>182</v>
      </c>
      <c r="H145" s="222">
        <v>0.31900000000000001</v>
      </c>
      <c r="I145" s="223"/>
      <c r="J145" s="224">
        <f>ROUND(I145*H145,2)</f>
        <v>0</v>
      </c>
      <c r="K145" s="220" t="s">
        <v>158</v>
      </c>
      <c r="L145" s="69"/>
      <c r="M145" s="225" t="s">
        <v>24</v>
      </c>
      <c r="N145" s="226" t="s">
        <v>47</v>
      </c>
      <c r="O145" s="44"/>
      <c r="P145" s="227">
        <f>O145*H145</f>
        <v>0</v>
      </c>
      <c r="Q145" s="227">
        <v>0.040000000000000001</v>
      </c>
      <c r="R145" s="227">
        <f>Q145*H145</f>
        <v>0.012760000000000001</v>
      </c>
      <c r="S145" s="227">
        <v>0</v>
      </c>
      <c r="T145" s="228">
        <f>S145*H145</f>
        <v>0</v>
      </c>
      <c r="AR145" s="21" t="s">
        <v>159</v>
      </c>
      <c r="AT145" s="21" t="s">
        <v>154</v>
      </c>
      <c r="AU145" s="21" t="s">
        <v>152</v>
      </c>
      <c r="AY145" s="21" t="s">
        <v>151</v>
      </c>
      <c r="BE145" s="229">
        <f>IF(N145="základní",J145,0)</f>
        <v>0</v>
      </c>
      <c r="BF145" s="229">
        <f>IF(N145="snížená",J145,0)</f>
        <v>0</v>
      </c>
      <c r="BG145" s="229">
        <f>IF(N145="zákl. přenesená",J145,0)</f>
        <v>0</v>
      </c>
      <c r="BH145" s="229">
        <f>IF(N145="sníž. přenesená",J145,0)</f>
        <v>0</v>
      </c>
      <c r="BI145" s="229">
        <f>IF(N145="nulová",J145,0)</f>
        <v>0</v>
      </c>
      <c r="BJ145" s="21" t="s">
        <v>25</v>
      </c>
      <c r="BK145" s="229">
        <f>ROUND(I145*H145,2)</f>
        <v>0</v>
      </c>
      <c r="BL145" s="21" t="s">
        <v>159</v>
      </c>
      <c r="BM145" s="21" t="s">
        <v>239</v>
      </c>
    </row>
    <row r="146" s="1" customFormat="1">
      <c r="B146" s="43"/>
      <c r="C146" s="71"/>
      <c r="D146" s="230" t="s">
        <v>161</v>
      </c>
      <c r="E146" s="71"/>
      <c r="F146" s="231" t="s">
        <v>240</v>
      </c>
      <c r="G146" s="71"/>
      <c r="H146" s="71"/>
      <c r="I146" s="188"/>
      <c r="J146" s="71"/>
      <c r="K146" s="71"/>
      <c r="L146" s="69"/>
      <c r="M146" s="232"/>
      <c r="N146" s="44"/>
      <c r="O146" s="44"/>
      <c r="P146" s="44"/>
      <c r="Q146" s="44"/>
      <c r="R146" s="44"/>
      <c r="S146" s="44"/>
      <c r="T146" s="92"/>
      <c r="AT146" s="21" t="s">
        <v>161</v>
      </c>
      <c r="AU146" s="21" t="s">
        <v>152</v>
      </c>
    </row>
    <row r="147" s="1" customFormat="1">
      <c r="B147" s="43"/>
      <c r="C147" s="71"/>
      <c r="D147" s="230" t="s">
        <v>171</v>
      </c>
      <c r="E147" s="71"/>
      <c r="F147" s="244" t="s">
        <v>241</v>
      </c>
      <c r="G147" s="71"/>
      <c r="H147" s="71"/>
      <c r="I147" s="188"/>
      <c r="J147" s="71"/>
      <c r="K147" s="71"/>
      <c r="L147" s="69"/>
      <c r="M147" s="232"/>
      <c r="N147" s="44"/>
      <c r="O147" s="44"/>
      <c r="P147" s="44"/>
      <c r="Q147" s="44"/>
      <c r="R147" s="44"/>
      <c r="S147" s="44"/>
      <c r="T147" s="92"/>
      <c r="AT147" s="21" t="s">
        <v>171</v>
      </c>
      <c r="AU147" s="21" t="s">
        <v>152</v>
      </c>
    </row>
    <row r="148" s="11" customFormat="1">
      <c r="B148" s="233"/>
      <c r="C148" s="234"/>
      <c r="D148" s="230" t="s">
        <v>163</v>
      </c>
      <c r="E148" s="235" t="s">
        <v>24</v>
      </c>
      <c r="F148" s="236" t="s">
        <v>242</v>
      </c>
      <c r="G148" s="234"/>
      <c r="H148" s="237">
        <v>0.31900000000000001</v>
      </c>
      <c r="I148" s="238"/>
      <c r="J148" s="234"/>
      <c r="K148" s="234"/>
      <c r="L148" s="239"/>
      <c r="M148" s="240"/>
      <c r="N148" s="241"/>
      <c r="O148" s="241"/>
      <c r="P148" s="241"/>
      <c r="Q148" s="241"/>
      <c r="R148" s="241"/>
      <c r="S148" s="241"/>
      <c r="T148" s="242"/>
      <c r="AT148" s="243" t="s">
        <v>163</v>
      </c>
      <c r="AU148" s="243" t="s">
        <v>152</v>
      </c>
      <c r="AV148" s="11" t="s">
        <v>85</v>
      </c>
      <c r="AW148" s="11" t="s">
        <v>165</v>
      </c>
      <c r="AX148" s="11" t="s">
        <v>76</v>
      </c>
      <c r="AY148" s="243" t="s">
        <v>151</v>
      </c>
    </row>
    <row r="149" s="1" customFormat="1" ht="14.4" customHeight="1">
      <c r="B149" s="43"/>
      <c r="C149" s="218" t="s">
        <v>243</v>
      </c>
      <c r="D149" s="218" t="s">
        <v>154</v>
      </c>
      <c r="E149" s="219" t="s">
        <v>244</v>
      </c>
      <c r="F149" s="220" t="s">
        <v>245</v>
      </c>
      <c r="G149" s="221" t="s">
        <v>182</v>
      </c>
      <c r="H149" s="222">
        <v>0.31900000000000001</v>
      </c>
      <c r="I149" s="223"/>
      <c r="J149" s="224">
        <f>ROUND(I149*H149,2)</f>
        <v>0</v>
      </c>
      <c r="K149" s="220" t="s">
        <v>158</v>
      </c>
      <c r="L149" s="69"/>
      <c r="M149" s="225" t="s">
        <v>24</v>
      </c>
      <c r="N149" s="226" t="s">
        <v>47</v>
      </c>
      <c r="O149" s="44"/>
      <c r="P149" s="227">
        <f>O149*H149</f>
        <v>0</v>
      </c>
      <c r="Q149" s="227">
        <v>0.040629999999999999</v>
      </c>
      <c r="R149" s="227">
        <f>Q149*H149</f>
        <v>0.012960970000000001</v>
      </c>
      <c r="S149" s="227">
        <v>0</v>
      </c>
      <c r="T149" s="228">
        <f>S149*H149</f>
        <v>0</v>
      </c>
      <c r="AR149" s="21" t="s">
        <v>159</v>
      </c>
      <c r="AT149" s="21" t="s">
        <v>154</v>
      </c>
      <c r="AU149" s="21" t="s">
        <v>152</v>
      </c>
      <c r="AY149" s="21" t="s">
        <v>151</v>
      </c>
      <c r="BE149" s="229">
        <f>IF(N149="základní",J149,0)</f>
        <v>0</v>
      </c>
      <c r="BF149" s="229">
        <f>IF(N149="snížená",J149,0)</f>
        <v>0</v>
      </c>
      <c r="BG149" s="229">
        <f>IF(N149="zákl. přenesená",J149,0)</f>
        <v>0</v>
      </c>
      <c r="BH149" s="229">
        <f>IF(N149="sníž. přenesená",J149,0)</f>
        <v>0</v>
      </c>
      <c r="BI149" s="229">
        <f>IF(N149="nulová",J149,0)</f>
        <v>0</v>
      </c>
      <c r="BJ149" s="21" t="s">
        <v>25</v>
      </c>
      <c r="BK149" s="229">
        <f>ROUND(I149*H149,2)</f>
        <v>0</v>
      </c>
      <c r="BL149" s="21" t="s">
        <v>159</v>
      </c>
      <c r="BM149" s="21" t="s">
        <v>246</v>
      </c>
    </row>
    <row r="150" s="1" customFormat="1">
      <c r="B150" s="43"/>
      <c r="C150" s="71"/>
      <c r="D150" s="230" t="s">
        <v>161</v>
      </c>
      <c r="E150" s="71"/>
      <c r="F150" s="231" t="s">
        <v>247</v>
      </c>
      <c r="G150" s="71"/>
      <c r="H150" s="71"/>
      <c r="I150" s="188"/>
      <c r="J150" s="71"/>
      <c r="K150" s="71"/>
      <c r="L150" s="69"/>
      <c r="M150" s="232"/>
      <c r="N150" s="44"/>
      <c r="O150" s="44"/>
      <c r="P150" s="44"/>
      <c r="Q150" s="44"/>
      <c r="R150" s="44"/>
      <c r="S150" s="44"/>
      <c r="T150" s="92"/>
      <c r="AT150" s="21" t="s">
        <v>161</v>
      </c>
      <c r="AU150" s="21" t="s">
        <v>152</v>
      </c>
    </row>
    <row r="151" s="11" customFormat="1">
      <c r="B151" s="233"/>
      <c r="C151" s="234"/>
      <c r="D151" s="230" t="s">
        <v>163</v>
      </c>
      <c r="E151" s="235" t="s">
        <v>24</v>
      </c>
      <c r="F151" s="236" t="s">
        <v>242</v>
      </c>
      <c r="G151" s="234"/>
      <c r="H151" s="237">
        <v>0.31900000000000001</v>
      </c>
      <c r="I151" s="238"/>
      <c r="J151" s="234"/>
      <c r="K151" s="234"/>
      <c r="L151" s="239"/>
      <c r="M151" s="240"/>
      <c r="N151" s="241"/>
      <c r="O151" s="241"/>
      <c r="P151" s="241"/>
      <c r="Q151" s="241"/>
      <c r="R151" s="241"/>
      <c r="S151" s="241"/>
      <c r="T151" s="242"/>
      <c r="AT151" s="243" t="s">
        <v>163</v>
      </c>
      <c r="AU151" s="243" t="s">
        <v>152</v>
      </c>
      <c r="AV151" s="11" t="s">
        <v>85</v>
      </c>
      <c r="AW151" s="11" t="s">
        <v>165</v>
      </c>
      <c r="AX151" s="11" t="s">
        <v>76</v>
      </c>
      <c r="AY151" s="243" t="s">
        <v>151</v>
      </c>
    </row>
    <row r="152" s="1" customFormat="1" ht="14.4" customHeight="1">
      <c r="B152" s="43"/>
      <c r="C152" s="218" t="s">
        <v>248</v>
      </c>
      <c r="D152" s="218" t="s">
        <v>154</v>
      </c>
      <c r="E152" s="219" t="s">
        <v>249</v>
      </c>
      <c r="F152" s="220" t="s">
        <v>250</v>
      </c>
      <c r="G152" s="221" t="s">
        <v>182</v>
      </c>
      <c r="H152" s="222">
        <v>1.1970000000000001</v>
      </c>
      <c r="I152" s="223"/>
      <c r="J152" s="224">
        <f>ROUND(I152*H152,2)</f>
        <v>0</v>
      </c>
      <c r="K152" s="220" t="s">
        <v>158</v>
      </c>
      <c r="L152" s="69"/>
      <c r="M152" s="225" t="s">
        <v>24</v>
      </c>
      <c r="N152" s="226" t="s">
        <v>47</v>
      </c>
      <c r="O152" s="44"/>
      <c r="P152" s="227">
        <f>O152*H152</f>
        <v>0</v>
      </c>
      <c r="Q152" s="227">
        <v>0.040000000000000001</v>
      </c>
      <c r="R152" s="227">
        <f>Q152*H152</f>
        <v>0.047880000000000006</v>
      </c>
      <c r="S152" s="227">
        <v>0</v>
      </c>
      <c r="T152" s="228">
        <f>S152*H152</f>
        <v>0</v>
      </c>
      <c r="AR152" s="21" t="s">
        <v>159</v>
      </c>
      <c r="AT152" s="21" t="s">
        <v>154</v>
      </c>
      <c r="AU152" s="21" t="s">
        <v>152</v>
      </c>
      <c r="AY152" s="21" t="s">
        <v>151</v>
      </c>
      <c r="BE152" s="229">
        <f>IF(N152="základní",J152,0)</f>
        <v>0</v>
      </c>
      <c r="BF152" s="229">
        <f>IF(N152="snížená",J152,0)</f>
        <v>0</v>
      </c>
      <c r="BG152" s="229">
        <f>IF(N152="zákl. přenesená",J152,0)</f>
        <v>0</v>
      </c>
      <c r="BH152" s="229">
        <f>IF(N152="sníž. přenesená",J152,0)</f>
        <v>0</v>
      </c>
      <c r="BI152" s="229">
        <f>IF(N152="nulová",J152,0)</f>
        <v>0</v>
      </c>
      <c r="BJ152" s="21" t="s">
        <v>25</v>
      </c>
      <c r="BK152" s="229">
        <f>ROUND(I152*H152,2)</f>
        <v>0</v>
      </c>
      <c r="BL152" s="21" t="s">
        <v>159</v>
      </c>
      <c r="BM152" s="21" t="s">
        <v>251</v>
      </c>
    </row>
    <row r="153" s="1" customFormat="1">
      <c r="B153" s="43"/>
      <c r="C153" s="71"/>
      <c r="D153" s="230" t="s">
        <v>161</v>
      </c>
      <c r="E153" s="71"/>
      <c r="F153" s="231" t="s">
        <v>252</v>
      </c>
      <c r="G153" s="71"/>
      <c r="H153" s="71"/>
      <c r="I153" s="188"/>
      <c r="J153" s="71"/>
      <c r="K153" s="71"/>
      <c r="L153" s="69"/>
      <c r="M153" s="232"/>
      <c r="N153" s="44"/>
      <c r="O153" s="44"/>
      <c r="P153" s="44"/>
      <c r="Q153" s="44"/>
      <c r="R153" s="44"/>
      <c r="S153" s="44"/>
      <c r="T153" s="92"/>
      <c r="AT153" s="21" t="s">
        <v>161</v>
      </c>
      <c r="AU153" s="21" t="s">
        <v>152</v>
      </c>
    </row>
    <row r="154" s="1" customFormat="1">
      <c r="B154" s="43"/>
      <c r="C154" s="71"/>
      <c r="D154" s="230" t="s">
        <v>171</v>
      </c>
      <c r="E154" s="71"/>
      <c r="F154" s="244" t="s">
        <v>241</v>
      </c>
      <c r="G154" s="71"/>
      <c r="H154" s="71"/>
      <c r="I154" s="188"/>
      <c r="J154" s="71"/>
      <c r="K154" s="71"/>
      <c r="L154" s="69"/>
      <c r="M154" s="232"/>
      <c r="N154" s="44"/>
      <c r="O154" s="44"/>
      <c r="P154" s="44"/>
      <c r="Q154" s="44"/>
      <c r="R154" s="44"/>
      <c r="S154" s="44"/>
      <c r="T154" s="92"/>
      <c r="AT154" s="21" t="s">
        <v>171</v>
      </c>
      <c r="AU154" s="21" t="s">
        <v>152</v>
      </c>
    </row>
    <row r="155" s="11" customFormat="1">
      <c r="B155" s="233"/>
      <c r="C155" s="234"/>
      <c r="D155" s="230" t="s">
        <v>163</v>
      </c>
      <c r="E155" s="235" t="s">
        <v>24</v>
      </c>
      <c r="F155" s="236" t="s">
        <v>253</v>
      </c>
      <c r="G155" s="234"/>
      <c r="H155" s="237">
        <v>1.1970000000000001</v>
      </c>
      <c r="I155" s="238"/>
      <c r="J155" s="234"/>
      <c r="K155" s="234"/>
      <c r="L155" s="239"/>
      <c r="M155" s="240"/>
      <c r="N155" s="241"/>
      <c r="O155" s="241"/>
      <c r="P155" s="241"/>
      <c r="Q155" s="241"/>
      <c r="R155" s="241"/>
      <c r="S155" s="241"/>
      <c r="T155" s="242"/>
      <c r="AT155" s="243" t="s">
        <v>163</v>
      </c>
      <c r="AU155" s="243" t="s">
        <v>152</v>
      </c>
      <c r="AV155" s="11" t="s">
        <v>85</v>
      </c>
      <c r="AW155" s="11" t="s">
        <v>165</v>
      </c>
      <c r="AX155" s="11" t="s">
        <v>76</v>
      </c>
      <c r="AY155" s="243" t="s">
        <v>151</v>
      </c>
    </row>
    <row r="156" s="1" customFormat="1" ht="14.4" customHeight="1">
      <c r="B156" s="43"/>
      <c r="C156" s="218" t="s">
        <v>10</v>
      </c>
      <c r="D156" s="218" t="s">
        <v>154</v>
      </c>
      <c r="E156" s="219" t="s">
        <v>254</v>
      </c>
      <c r="F156" s="220" t="s">
        <v>255</v>
      </c>
      <c r="G156" s="221" t="s">
        <v>182</v>
      </c>
      <c r="H156" s="222">
        <v>1.1970000000000001</v>
      </c>
      <c r="I156" s="223"/>
      <c r="J156" s="224">
        <f>ROUND(I156*H156,2)</f>
        <v>0</v>
      </c>
      <c r="K156" s="220" t="s">
        <v>158</v>
      </c>
      <c r="L156" s="69"/>
      <c r="M156" s="225" t="s">
        <v>24</v>
      </c>
      <c r="N156" s="226" t="s">
        <v>47</v>
      </c>
      <c r="O156" s="44"/>
      <c r="P156" s="227">
        <f>O156*H156</f>
        <v>0</v>
      </c>
      <c r="Q156" s="227">
        <v>0.040629999999999999</v>
      </c>
      <c r="R156" s="227">
        <f>Q156*H156</f>
        <v>0.048634110000000001</v>
      </c>
      <c r="S156" s="227">
        <v>0</v>
      </c>
      <c r="T156" s="228">
        <f>S156*H156</f>
        <v>0</v>
      </c>
      <c r="AR156" s="21" t="s">
        <v>159</v>
      </c>
      <c r="AT156" s="21" t="s">
        <v>154</v>
      </c>
      <c r="AU156" s="21" t="s">
        <v>152</v>
      </c>
      <c r="AY156" s="21" t="s">
        <v>151</v>
      </c>
      <c r="BE156" s="229">
        <f>IF(N156="základní",J156,0)</f>
        <v>0</v>
      </c>
      <c r="BF156" s="229">
        <f>IF(N156="snížená",J156,0)</f>
        <v>0</v>
      </c>
      <c r="BG156" s="229">
        <f>IF(N156="zákl. přenesená",J156,0)</f>
        <v>0</v>
      </c>
      <c r="BH156" s="229">
        <f>IF(N156="sníž. přenesená",J156,0)</f>
        <v>0</v>
      </c>
      <c r="BI156" s="229">
        <f>IF(N156="nulová",J156,0)</f>
        <v>0</v>
      </c>
      <c r="BJ156" s="21" t="s">
        <v>25</v>
      </c>
      <c r="BK156" s="229">
        <f>ROUND(I156*H156,2)</f>
        <v>0</v>
      </c>
      <c r="BL156" s="21" t="s">
        <v>159</v>
      </c>
      <c r="BM156" s="21" t="s">
        <v>256</v>
      </c>
    </row>
    <row r="157" s="1" customFormat="1">
      <c r="B157" s="43"/>
      <c r="C157" s="71"/>
      <c r="D157" s="230" t="s">
        <v>161</v>
      </c>
      <c r="E157" s="71"/>
      <c r="F157" s="231" t="s">
        <v>257</v>
      </c>
      <c r="G157" s="71"/>
      <c r="H157" s="71"/>
      <c r="I157" s="188"/>
      <c r="J157" s="71"/>
      <c r="K157" s="71"/>
      <c r="L157" s="69"/>
      <c r="M157" s="232"/>
      <c r="N157" s="44"/>
      <c r="O157" s="44"/>
      <c r="P157" s="44"/>
      <c r="Q157" s="44"/>
      <c r="R157" s="44"/>
      <c r="S157" s="44"/>
      <c r="T157" s="92"/>
      <c r="AT157" s="21" t="s">
        <v>161</v>
      </c>
      <c r="AU157" s="21" t="s">
        <v>152</v>
      </c>
    </row>
    <row r="158" s="11" customFormat="1">
      <c r="B158" s="233"/>
      <c r="C158" s="234"/>
      <c r="D158" s="230" t="s">
        <v>163</v>
      </c>
      <c r="E158" s="235" t="s">
        <v>24</v>
      </c>
      <c r="F158" s="236" t="s">
        <v>253</v>
      </c>
      <c r="G158" s="234"/>
      <c r="H158" s="237">
        <v>1.1970000000000001</v>
      </c>
      <c r="I158" s="238"/>
      <c r="J158" s="234"/>
      <c r="K158" s="234"/>
      <c r="L158" s="239"/>
      <c r="M158" s="240"/>
      <c r="N158" s="241"/>
      <c r="O158" s="241"/>
      <c r="P158" s="241"/>
      <c r="Q158" s="241"/>
      <c r="R158" s="241"/>
      <c r="S158" s="241"/>
      <c r="T158" s="242"/>
      <c r="AT158" s="243" t="s">
        <v>163</v>
      </c>
      <c r="AU158" s="243" t="s">
        <v>152</v>
      </c>
      <c r="AV158" s="11" t="s">
        <v>85</v>
      </c>
      <c r="AW158" s="11" t="s">
        <v>165</v>
      </c>
      <c r="AX158" s="11" t="s">
        <v>76</v>
      </c>
      <c r="AY158" s="243" t="s">
        <v>151</v>
      </c>
    </row>
    <row r="159" s="1" customFormat="1" ht="22.8" customHeight="1">
      <c r="B159" s="43"/>
      <c r="C159" s="218" t="s">
        <v>258</v>
      </c>
      <c r="D159" s="218" t="s">
        <v>154</v>
      </c>
      <c r="E159" s="219" t="s">
        <v>259</v>
      </c>
      <c r="F159" s="220" t="s">
        <v>260</v>
      </c>
      <c r="G159" s="221" t="s">
        <v>182</v>
      </c>
      <c r="H159" s="222">
        <v>48.979999999999997</v>
      </c>
      <c r="I159" s="223"/>
      <c r="J159" s="224">
        <f>ROUND(I159*H159,2)</f>
        <v>0</v>
      </c>
      <c r="K159" s="220" t="s">
        <v>158</v>
      </c>
      <c r="L159" s="69"/>
      <c r="M159" s="225" t="s">
        <v>24</v>
      </c>
      <c r="N159" s="226" t="s">
        <v>47</v>
      </c>
      <c r="O159" s="44"/>
      <c r="P159" s="227">
        <f>O159*H159</f>
        <v>0</v>
      </c>
      <c r="Q159" s="227">
        <v>0.0057000000000000002</v>
      </c>
      <c r="R159" s="227">
        <f>Q159*H159</f>
        <v>0.27918599999999999</v>
      </c>
      <c r="S159" s="227">
        <v>0</v>
      </c>
      <c r="T159" s="228">
        <f>S159*H159</f>
        <v>0</v>
      </c>
      <c r="AR159" s="21" t="s">
        <v>159</v>
      </c>
      <c r="AT159" s="21" t="s">
        <v>154</v>
      </c>
      <c r="AU159" s="21" t="s">
        <v>152</v>
      </c>
      <c r="AY159" s="21" t="s">
        <v>151</v>
      </c>
      <c r="BE159" s="229">
        <f>IF(N159="základní",J159,0)</f>
        <v>0</v>
      </c>
      <c r="BF159" s="229">
        <f>IF(N159="snížená",J159,0)</f>
        <v>0</v>
      </c>
      <c r="BG159" s="229">
        <f>IF(N159="zákl. přenesená",J159,0)</f>
        <v>0</v>
      </c>
      <c r="BH159" s="229">
        <f>IF(N159="sníž. přenesená",J159,0)</f>
        <v>0</v>
      </c>
      <c r="BI159" s="229">
        <f>IF(N159="nulová",J159,0)</f>
        <v>0</v>
      </c>
      <c r="BJ159" s="21" t="s">
        <v>25</v>
      </c>
      <c r="BK159" s="229">
        <f>ROUND(I159*H159,2)</f>
        <v>0</v>
      </c>
      <c r="BL159" s="21" t="s">
        <v>159</v>
      </c>
      <c r="BM159" s="21" t="s">
        <v>261</v>
      </c>
    </row>
    <row r="160" s="1" customFormat="1">
      <c r="B160" s="43"/>
      <c r="C160" s="71"/>
      <c r="D160" s="230" t="s">
        <v>161</v>
      </c>
      <c r="E160" s="71"/>
      <c r="F160" s="231" t="s">
        <v>262</v>
      </c>
      <c r="G160" s="71"/>
      <c r="H160" s="71"/>
      <c r="I160" s="188"/>
      <c r="J160" s="71"/>
      <c r="K160" s="71"/>
      <c r="L160" s="69"/>
      <c r="M160" s="232"/>
      <c r="N160" s="44"/>
      <c r="O160" s="44"/>
      <c r="P160" s="44"/>
      <c r="Q160" s="44"/>
      <c r="R160" s="44"/>
      <c r="S160" s="44"/>
      <c r="T160" s="92"/>
      <c r="AT160" s="21" t="s">
        <v>161</v>
      </c>
      <c r="AU160" s="21" t="s">
        <v>152</v>
      </c>
    </row>
    <row r="161" s="1" customFormat="1">
      <c r="B161" s="43"/>
      <c r="C161" s="71"/>
      <c r="D161" s="230" t="s">
        <v>171</v>
      </c>
      <c r="E161" s="71"/>
      <c r="F161" s="244" t="s">
        <v>263</v>
      </c>
      <c r="G161" s="71"/>
      <c r="H161" s="71"/>
      <c r="I161" s="188"/>
      <c r="J161" s="71"/>
      <c r="K161" s="71"/>
      <c r="L161" s="69"/>
      <c r="M161" s="232"/>
      <c r="N161" s="44"/>
      <c r="O161" s="44"/>
      <c r="P161" s="44"/>
      <c r="Q161" s="44"/>
      <c r="R161" s="44"/>
      <c r="S161" s="44"/>
      <c r="T161" s="92"/>
      <c r="AT161" s="21" t="s">
        <v>171</v>
      </c>
      <c r="AU161" s="21" t="s">
        <v>152</v>
      </c>
    </row>
    <row r="162" s="11" customFormat="1">
      <c r="B162" s="233"/>
      <c r="C162" s="234"/>
      <c r="D162" s="230" t="s">
        <v>163</v>
      </c>
      <c r="E162" s="235" t="s">
        <v>24</v>
      </c>
      <c r="F162" s="236" t="s">
        <v>264</v>
      </c>
      <c r="G162" s="234"/>
      <c r="H162" s="237">
        <v>24.719999999999999</v>
      </c>
      <c r="I162" s="238"/>
      <c r="J162" s="234"/>
      <c r="K162" s="234"/>
      <c r="L162" s="239"/>
      <c r="M162" s="240"/>
      <c r="N162" s="241"/>
      <c r="O162" s="241"/>
      <c r="P162" s="241"/>
      <c r="Q162" s="241"/>
      <c r="R162" s="241"/>
      <c r="S162" s="241"/>
      <c r="T162" s="242"/>
      <c r="AT162" s="243" t="s">
        <v>163</v>
      </c>
      <c r="AU162" s="243" t="s">
        <v>152</v>
      </c>
      <c r="AV162" s="11" t="s">
        <v>85</v>
      </c>
      <c r="AW162" s="11" t="s">
        <v>165</v>
      </c>
      <c r="AX162" s="11" t="s">
        <v>76</v>
      </c>
      <c r="AY162" s="243" t="s">
        <v>151</v>
      </c>
    </row>
    <row r="163" s="11" customFormat="1">
      <c r="B163" s="233"/>
      <c r="C163" s="234"/>
      <c r="D163" s="230" t="s">
        <v>163</v>
      </c>
      <c r="E163" s="235" t="s">
        <v>24</v>
      </c>
      <c r="F163" s="236" t="s">
        <v>265</v>
      </c>
      <c r="G163" s="234"/>
      <c r="H163" s="237">
        <v>15.76</v>
      </c>
      <c r="I163" s="238"/>
      <c r="J163" s="234"/>
      <c r="K163" s="234"/>
      <c r="L163" s="239"/>
      <c r="M163" s="240"/>
      <c r="N163" s="241"/>
      <c r="O163" s="241"/>
      <c r="P163" s="241"/>
      <c r="Q163" s="241"/>
      <c r="R163" s="241"/>
      <c r="S163" s="241"/>
      <c r="T163" s="242"/>
      <c r="AT163" s="243" t="s">
        <v>163</v>
      </c>
      <c r="AU163" s="243" t="s">
        <v>152</v>
      </c>
      <c r="AV163" s="11" t="s">
        <v>85</v>
      </c>
      <c r="AW163" s="11" t="s">
        <v>165</v>
      </c>
      <c r="AX163" s="11" t="s">
        <v>76</v>
      </c>
      <c r="AY163" s="243" t="s">
        <v>151</v>
      </c>
    </row>
    <row r="164" s="11" customFormat="1">
      <c r="B164" s="233"/>
      <c r="C164" s="234"/>
      <c r="D164" s="230" t="s">
        <v>163</v>
      </c>
      <c r="E164" s="235" t="s">
        <v>24</v>
      </c>
      <c r="F164" s="236" t="s">
        <v>266</v>
      </c>
      <c r="G164" s="234"/>
      <c r="H164" s="237">
        <v>8.5</v>
      </c>
      <c r="I164" s="238"/>
      <c r="J164" s="234"/>
      <c r="K164" s="234"/>
      <c r="L164" s="239"/>
      <c r="M164" s="240"/>
      <c r="N164" s="241"/>
      <c r="O164" s="241"/>
      <c r="P164" s="241"/>
      <c r="Q164" s="241"/>
      <c r="R164" s="241"/>
      <c r="S164" s="241"/>
      <c r="T164" s="242"/>
      <c r="AT164" s="243" t="s">
        <v>163</v>
      </c>
      <c r="AU164" s="243" t="s">
        <v>152</v>
      </c>
      <c r="AV164" s="11" t="s">
        <v>85</v>
      </c>
      <c r="AW164" s="11" t="s">
        <v>165</v>
      </c>
      <c r="AX164" s="11" t="s">
        <v>76</v>
      </c>
      <c r="AY164" s="243" t="s">
        <v>151</v>
      </c>
    </row>
    <row r="165" s="1" customFormat="1" ht="14.4" customHeight="1">
      <c r="B165" s="43"/>
      <c r="C165" s="218" t="s">
        <v>267</v>
      </c>
      <c r="D165" s="218" t="s">
        <v>154</v>
      </c>
      <c r="E165" s="219" t="s">
        <v>268</v>
      </c>
      <c r="F165" s="220" t="s">
        <v>269</v>
      </c>
      <c r="G165" s="221" t="s">
        <v>270</v>
      </c>
      <c r="H165" s="222">
        <v>82.799999999999997</v>
      </c>
      <c r="I165" s="223"/>
      <c r="J165" s="224">
        <f>ROUND(I165*H165,2)</f>
        <v>0</v>
      </c>
      <c r="K165" s="220" t="s">
        <v>158</v>
      </c>
      <c r="L165" s="69"/>
      <c r="M165" s="225" t="s">
        <v>24</v>
      </c>
      <c r="N165" s="226" t="s">
        <v>47</v>
      </c>
      <c r="O165" s="44"/>
      <c r="P165" s="227">
        <f>O165*H165</f>
        <v>0</v>
      </c>
      <c r="Q165" s="227">
        <v>0.0015</v>
      </c>
      <c r="R165" s="227">
        <f>Q165*H165</f>
        <v>0.12420000000000001</v>
      </c>
      <c r="S165" s="227">
        <v>0</v>
      </c>
      <c r="T165" s="228">
        <f>S165*H165</f>
        <v>0</v>
      </c>
      <c r="AR165" s="21" t="s">
        <v>159</v>
      </c>
      <c r="AT165" s="21" t="s">
        <v>154</v>
      </c>
      <c r="AU165" s="21" t="s">
        <v>152</v>
      </c>
      <c r="AY165" s="21" t="s">
        <v>151</v>
      </c>
      <c r="BE165" s="229">
        <f>IF(N165="základní",J165,0)</f>
        <v>0</v>
      </c>
      <c r="BF165" s="229">
        <f>IF(N165="snížená",J165,0)</f>
        <v>0</v>
      </c>
      <c r="BG165" s="229">
        <f>IF(N165="zákl. přenesená",J165,0)</f>
        <v>0</v>
      </c>
      <c r="BH165" s="229">
        <f>IF(N165="sníž. přenesená",J165,0)</f>
        <v>0</v>
      </c>
      <c r="BI165" s="229">
        <f>IF(N165="nulová",J165,0)</f>
        <v>0</v>
      </c>
      <c r="BJ165" s="21" t="s">
        <v>25</v>
      </c>
      <c r="BK165" s="229">
        <f>ROUND(I165*H165,2)</f>
        <v>0</v>
      </c>
      <c r="BL165" s="21" t="s">
        <v>159</v>
      </c>
      <c r="BM165" s="21" t="s">
        <v>271</v>
      </c>
    </row>
    <row r="166" s="1" customFormat="1">
      <c r="B166" s="43"/>
      <c r="C166" s="71"/>
      <c r="D166" s="230" t="s">
        <v>161</v>
      </c>
      <c r="E166" s="71"/>
      <c r="F166" s="231" t="s">
        <v>272</v>
      </c>
      <c r="G166" s="71"/>
      <c r="H166" s="71"/>
      <c r="I166" s="188"/>
      <c r="J166" s="71"/>
      <c r="K166" s="71"/>
      <c r="L166" s="69"/>
      <c r="M166" s="232"/>
      <c r="N166" s="44"/>
      <c r="O166" s="44"/>
      <c r="P166" s="44"/>
      <c r="Q166" s="44"/>
      <c r="R166" s="44"/>
      <c r="S166" s="44"/>
      <c r="T166" s="92"/>
      <c r="AT166" s="21" t="s">
        <v>161</v>
      </c>
      <c r="AU166" s="21" t="s">
        <v>152</v>
      </c>
    </row>
    <row r="167" s="1" customFormat="1">
      <c r="B167" s="43"/>
      <c r="C167" s="71"/>
      <c r="D167" s="230" t="s">
        <v>171</v>
      </c>
      <c r="E167" s="71"/>
      <c r="F167" s="244" t="s">
        <v>273</v>
      </c>
      <c r="G167" s="71"/>
      <c r="H167" s="71"/>
      <c r="I167" s="188"/>
      <c r="J167" s="71"/>
      <c r="K167" s="71"/>
      <c r="L167" s="69"/>
      <c r="M167" s="232"/>
      <c r="N167" s="44"/>
      <c r="O167" s="44"/>
      <c r="P167" s="44"/>
      <c r="Q167" s="44"/>
      <c r="R167" s="44"/>
      <c r="S167" s="44"/>
      <c r="T167" s="92"/>
      <c r="AT167" s="21" t="s">
        <v>171</v>
      </c>
      <c r="AU167" s="21" t="s">
        <v>152</v>
      </c>
    </row>
    <row r="168" s="11" customFormat="1">
      <c r="B168" s="233"/>
      <c r="C168" s="234"/>
      <c r="D168" s="230" t="s">
        <v>163</v>
      </c>
      <c r="E168" s="235" t="s">
        <v>24</v>
      </c>
      <c r="F168" s="236" t="s">
        <v>274</v>
      </c>
      <c r="G168" s="234"/>
      <c r="H168" s="237">
        <v>8.2799999999999994</v>
      </c>
      <c r="I168" s="238"/>
      <c r="J168" s="234"/>
      <c r="K168" s="234"/>
      <c r="L168" s="239"/>
      <c r="M168" s="240"/>
      <c r="N168" s="241"/>
      <c r="O168" s="241"/>
      <c r="P168" s="241"/>
      <c r="Q168" s="241"/>
      <c r="R168" s="241"/>
      <c r="S168" s="241"/>
      <c r="T168" s="242"/>
      <c r="AT168" s="243" t="s">
        <v>163</v>
      </c>
      <c r="AU168" s="243" t="s">
        <v>152</v>
      </c>
      <c r="AV168" s="11" t="s">
        <v>85</v>
      </c>
      <c r="AW168" s="11" t="s">
        <v>165</v>
      </c>
      <c r="AX168" s="11" t="s">
        <v>76</v>
      </c>
      <c r="AY168" s="243" t="s">
        <v>151</v>
      </c>
    </row>
    <row r="169" s="11" customFormat="1">
      <c r="B169" s="233"/>
      <c r="C169" s="234"/>
      <c r="D169" s="230" t="s">
        <v>163</v>
      </c>
      <c r="E169" s="235" t="s">
        <v>24</v>
      </c>
      <c r="F169" s="236" t="s">
        <v>275</v>
      </c>
      <c r="G169" s="234"/>
      <c r="H169" s="237">
        <v>54.939999999999998</v>
      </c>
      <c r="I169" s="238"/>
      <c r="J169" s="234"/>
      <c r="K169" s="234"/>
      <c r="L169" s="239"/>
      <c r="M169" s="240"/>
      <c r="N169" s="241"/>
      <c r="O169" s="241"/>
      <c r="P169" s="241"/>
      <c r="Q169" s="241"/>
      <c r="R169" s="241"/>
      <c r="S169" s="241"/>
      <c r="T169" s="242"/>
      <c r="AT169" s="243" t="s">
        <v>163</v>
      </c>
      <c r="AU169" s="243" t="s">
        <v>152</v>
      </c>
      <c r="AV169" s="11" t="s">
        <v>85</v>
      </c>
      <c r="AW169" s="11" t="s">
        <v>165</v>
      </c>
      <c r="AX169" s="11" t="s">
        <v>76</v>
      </c>
      <c r="AY169" s="243" t="s">
        <v>151</v>
      </c>
    </row>
    <row r="170" s="11" customFormat="1">
      <c r="B170" s="233"/>
      <c r="C170" s="234"/>
      <c r="D170" s="230" t="s">
        <v>163</v>
      </c>
      <c r="E170" s="235" t="s">
        <v>24</v>
      </c>
      <c r="F170" s="236" t="s">
        <v>276</v>
      </c>
      <c r="G170" s="234"/>
      <c r="H170" s="237">
        <v>11.880000000000001</v>
      </c>
      <c r="I170" s="238"/>
      <c r="J170" s="234"/>
      <c r="K170" s="234"/>
      <c r="L170" s="239"/>
      <c r="M170" s="240"/>
      <c r="N170" s="241"/>
      <c r="O170" s="241"/>
      <c r="P170" s="241"/>
      <c r="Q170" s="241"/>
      <c r="R170" s="241"/>
      <c r="S170" s="241"/>
      <c r="T170" s="242"/>
      <c r="AT170" s="243" t="s">
        <v>163</v>
      </c>
      <c r="AU170" s="243" t="s">
        <v>152</v>
      </c>
      <c r="AV170" s="11" t="s">
        <v>85</v>
      </c>
      <c r="AW170" s="11" t="s">
        <v>165</v>
      </c>
      <c r="AX170" s="11" t="s">
        <v>76</v>
      </c>
      <c r="AY170" s="243" t="s">
        <v>151</v>
      </c>
    </row>
    <row r="171" s="11" customFormat="1">
      <c r="B171" s="233"/>
      <c r="C171" s="234"/>
      <c r="D171" s="230" t="s">
        <v>163</v>
      </c>
      <c r="E171" s="235" t="s">
        <v>24</v>
      </c>
      <c r="F171" s="236" t="s">
        <v>277</v>
      </c>
      <c r="G171" s="234"/>
      <c r="H171" s="237">
        <v>7.7000000000000002</v>
      </c>
      <c r="I171" s="238"/>
      <c r="J171" s="234"/>
      <c r="K171" s="234"/>
      <c r="L171" s="239"/>
      <c r="M171" s="240"/>
      <c r="N171" s="241"/>
      <c r="O171" s="241"/>
      <c r="P171" s="241"/>
      <c r="Q171" s="241"/>
      <c r="R171" s="241"/>
      <c r="S171" s="241"/>
      <c r="T171" s="242"/>
      <c r="AT171" s="243" t="s">
        <v>163</v>
      </c>
      <c r="AU171" s="243" t="s">
        <v>152</v>
      </c>
      <c r="AV171" s="11" t="s">
        <v>85</v>
      </c>
      <c r="AW171" s="11" t="s">
        <v>165</v>
      </c>
      <c r="AX171" s="11" t="s">
        <v>76</v>
      </c>
      <c r="AY171" s="243" t="s">
        <v>151</v>
      </c>
    </row>
    <row r="172" s="1" customFormat="1" ht="22.8" customHeight="1">
      <c r="B172" s="43"/>
      <c r="C172" s="218" t="s">
        <v>278</v>
      </c>
      <c r="D172" s="218" t="s">
        <v>154</v>
      </c>
      <c r="E172" s="219" t="s">
        <v>279</v>
      </c>
      <c r="F172" s="220" t="s">
        <v>280</v>
      </c>
      <c r="G172" s="221" t="s">
        <v>182</v>
      </c>
      <c r="H172" s="222">
        <v>144.28200000000001</v>
      </c>
      <c r="I172" s="223"/>
      <c r="J172" s="224">
        <f>ROUND(I172*H172,2)</f>
        <v>0</v>
      </c>
      <c r="K172" s="220" t="s">
        <v>158</v>
      </c>
      <c r="L172" s="69"/>
      <c r="M172" s="225" t="s">
        <v>24</v>
      </c>
      <c r="N172" s="226" t="s">
        <v>47</v>
      </c>
      <c r="O172" s="44"/>
      <c r="P172" s="227">
        <f>O172*H172</f>
        <v>0</v>
      </c>
      <c r="Q172" s="227">
        <v>0.0057000000000000002</v>
      </c>
      <c r="R172" s="227">
        <f>Q172*H172</f>
        <v>0.82240740000000012</v>
      </c>
      <c r="S172" s="227">
        <v>0</v>
      </c>
      <c r="T172" s="228">
        <f>S172*H172</f>
        <v>0</v>
      </c>
      <c r="AR172" s="21" t="s">
        <v>159</v>
      </c>
      <c r="AT172" s="21" t="s">
        <v>154</v>
      </c>
      <c r="AU172" s="21" t="s">
        <v>152</v>
      </c>
      <c r="AY172" s="21" t="s">
        <v>151</v>
      </c>
      <c r="BE172" s="229">
        <f>IF(N172="základní",J172,0)</f>
        <v>0</v>
      </c>
      <c r="BF172" s="229">
        <f>IF(N172="snížená",J172,0)</f>
        <v>0</v>
      </c>
      <c r="BG172" s="229">
        <f>IF(N172="zákl. přenesená",J172,0)</f>
        <v>0</v>
      </c>
      <c r="BH172" s="229">
        <f>IF(N172="sníž. přenesená",J172,0)</f>
        <v>0</v>
      </c>
      <c r="BI172" s="229">
        <f>IF(N172="nulová",J172,0)</f>
        <v>0</v>
      </c>
      <c r="BJ172" s="21" t="s">
        <v>25</v>
      </c>
      <c r="BK172" s="229">
        <f>ROUND(I172*H172,2)</f>
        <v>0</v>
      </c>
      <c r="BL172" s="21" t="s">
        <v>159</v>
      </c>
      <c r="BM172" s="21" t="s">
        <v>281</v>
      </c>
    </row>
    <row r="173" s="1" customFormat="1">
      <c r="B173" s="43"/>
      <c r="C173" s="71"/>
      <c r="D173" s="230" t="s">
        <v>161</v>
      </c>
      <c r="E173" s="71"/>
      <c r="F173" s="231" t="s">
        <v>282</v>
      </c>
      <c r="G173" s="71"/>
      <c r="H173" s="71"/>
      <c r="I173" s="188"/>
      <c r="J173" s="71"/>
      <c r="K173" s="71"/>
      <c r="L173" s="69"/>
      <c r="M173" s="232"/>
      <c r="N173" s="44"/>
      <c r="O173" s="44"/>
      <c r="P173" s="44"/>
      <c r="Q173" s="44"/>
      <c r="R173" s="44"/>
      <c r="S173" s="44"/>
      <c r="T173" s="92"/>
      <c r="AT173" s="21" t="s">
        <v>161</v>
      </c>
      <c r="AU173" s="21" t="s">
        <v>152</v>
      </c>
    </row>
    <row r="174" s="1" customFormat="1">
      <c r="B174" s="43"/>
      <c r="C174" s="71"/>
      <c r="D174" s="230" t="s">
        <v>171</v>
      </c>
      <c r="E174" s="71"/>
      <c r="F174" s="244" t="s">
        <v>263</v>
      </c>
      <c r="G174" s="71"/>
      <c r="H174" s="71"/>
      <c r="I174" s="188"/>
      <c r="J174" s="71"/>
      <c r="K174" s="71"/>
      <c r="L174" s="69"/>
      <c r="M174" s="232"/>
      <c r="N174" s="44"/>
      <c r="O174" s="44"/>
      <c r="P174" s="44"/>
      <c r="Q174" s="44"/>
      <c r="R174" s="44"/>
      <c r="S174" s="44"/>
      <c r="T174" s="92"/>
      <c r="AT174" s="21" t="s">
        <v>171</v>
      </c>
      <c r="AU174" s="21" t="s">
        <v>152</v>
      </c>
    </row>
    <row r="175" s="11" customFormat="1">
      <c r="B175" s="233"/>
      <c r="C175" s="234"/>
      <c r="D175" s="230" t="s">
        <v>163</v>
      </c>
      <c r="E175" s="235" t="s">
        <v>24</v>
      </c>
      <c r="F175" s="236" t="s">
        <v>283</v>
      </c>
      <c r="G175" s="234"/>
      <c r="H175" s="237">
        <v>65.515600000000006</v>
      </c>
      <c r="I175" s="238"/>
      <c r="J175" s="234"/>
      <c r="K175" s="234"/>
      <c r="L175" s="239"/>
      <c r="M175" s="240"/>
      <c r="N175" s="241"/>
      <c r="O175" s="241"/>
      <c r="P175" s="241"/>
      <c r="Q175" s="241"/>
      <c r="R175" s="241"/>
      <c r="S175" s="241"/>
      <c r="T175" s="242"/>
      <c r="AT175" s="243" t="s">
        <v>163</v>
      </c>
      <c r="AU175" s="243" t="s">
        <v>152</v>
      </c>
      <c r="AV175" s="11" t="s">
        <v>85</v>
      </c>
      <c r="AW175" s="11" t="s">
        <v>165</v>
      </c>
      <c r="AX175" s="11" t="s">
        <v>76</v>
      </c>
      <c r="AY175" s="243" t="s">
        <v>151</v>
      </c>
    </row>
    <row r="176" s="11" customFormat="1">
      <c r="B176" s="233"/>
      <c r="C176" s="234"/>
      <c r="D176" s="230" t="s">
        <v>163</v>
      </c>
      <c r="E176" s="235" t="s">
        <v>24</v>
      </c>
      <c r="F176" s="236" t="s">
        <v>284</v>
      </c>
      <c r="G176" s="234"/>
      <c r="H176" s="237">
        <v>45.369700000000002</v>
      </c>
      <c r="I176" s="238"/>
      <c r="J176" s="234"/>
      <c r="K176" s="234"/>
      <c r="L176" s="239"/>
      <c r="M176" s="240"/>
      <c r="N176" s="241"/>
      <c r="O176" s="241"/>
      <c r="P176" s="241"/>
      <c r="Q176" s="241"/>
      <c r="R176" s="241"/>
      <c r="S176" s="241"/>
      <c r="T176" s="242"/>
      <c r="AT176" s="243" t="s">
        <v>163</v>
      </c>
      <c r="AU176" s="243" t="s">
        <v>152</v>
      </c>
      <c r="AV176" s="11" t="s">
        <v>85</v>
      </c>
      <c r="AW176" s="11" t="s">
        <v>165</v>
      </c>
      <c r="AX176" s="11" t="s">
        <v>76</v>
      </c>
      <c r="AY176" s="243" t="s">
        <v>151</v>
      </c>
    </row>
    <row r="177" s="11" customFormat="1">
      <c r="B177" s="233"/>
      <c r="C177" s="234"/>
      <c r="D177" s="230" t="s">
        <v>163</v>
      </c>
      <c r="E177" s="235" t="s">
        <v>24</v>
      </c>
      <c r="F177" s="236" t="s">
        <v>285</v>
      </c>
      <c r="G177" s="234"/>
      <c r="H177" s="237">
        <v>33.396799999999999</v>
      </c>
      <c r="I177" s="238"/>
      <c r="J177" s="234"/>
      <c r="K177" s="234"/>
      <c r="L177" s="239"/>
      <c r="M177" s="240"/>
      <c r="N177" s="241"/>
      <c r="O177" s="241"/>
      <c r="P177" s="241"/>
      <c r="Q177" s="241"/>
      <c r="R177" s="241"/>
      <c r="S177" s="241"/>
      <c r="T177" s="242"/>
      <c r="AT177" s="243" t="s">
        <v>163</v>
      </c>
      <c r="AU177" s="243" t="s">
        <v>152</v>
      </c>
      <c r="AV177" s="11" t="s">
        <v>85</v>
      </c>
      <c r="AW177" s="11" t="s">
        <v>165</v>
      </c>
      <c r="AX177" s="11" t="s">
        <v>76</v>
      </c>
      <c r="AY177" s="243" t="s">
        <v>151</v>
      </c>
    </row>
    <row r="178" s="1" customFormat="1" ht="14.4" customHeight="1">
      <c r="B178" s="43"/>
      <c r="C178" s="218" t="s">
        <v>286</v>
      </c>
      <c r="D178" s="218" t="s">
        <v>154</v>
      </c>
      <c r="E178" s="219" t="s">
        <v>287</v>
      </c>
      <c r="F178" s="220" t="s">
        <v>288</v>
      </c>
      <c r="G178" s="221" t="s">
        <v>182</v>
      </c>
      <c r="H178" s="222">
        <v>5.0899999999999999</v>
      </c>
      <c r="I178" s="223"/>
      <c r="J178" s="224">
        <f>ROUND(I178*H178,2)</f>
        <v>0</v>
      </c>
      <c r="K178" s="220" t="s">
        <v>158</v>
      </c>
      <c r="L178" s="69"/>
      <c r="M178" s="225" t="s">
        <v>24</v>
      </c>
      <c r="N178" s="226" t="s">
        <v>47</v>
      </c>
      <c r="O178" s="44"/>
      <c r="P178" s="227">
        <f>O178*H178</f>
        <v>0</v>
      </c>
      <c r="Q178" s="227">
        <v>0.032730000000000002</v>
      </c>
      <c r="R178" s="227">
        <f>Q178*H178</f>
        <v>0.16659570000000001</v>
      </c>
      <c r="S178" s="227">
        <v>0</v>
      </c>
      <c r="T178" s="228">
        <f>S178*H178</f>
        <v>0</v>
      </c>
      <c r="AR178" s="21" t="s">
        <v>159</v>
      </c>
      <c r="AT178" s="21" t="s">
        <v>154</v>
      </c>
      <c r="AU178" s="21" t="s">
        <v>152</v>
      </c>
      <c r="AY178" s="21" t="s">
        <v>151</v>
      </c>
      <c r="BE178" s="229">
        <f>IF(N178="základní",J178,0)</f>
        <v>0</v>
      </c>
      <c r="BF178" s="229">
        <f>IF(N178="snížená",J178,0)</f>
        <v>0</v>
      </c>
      <c r="BG178" s="229">
        <f>IF(N178="zákl. přenesená",J178,0)</f>
        <v>0</v>
      </c>
      <c r="BH178" s="229">
        <f>IF(N178="sníž. přenesená",J178,0)</f>
        <v>0</v>
      </c>
      <c r="BI178" s="229">
        <f>IF(N178="nulová",J178,0)</f>
        <v>0</v>
      </c>
      <c r="BJ178" s="21" t="s">
        <v>25</v>
      </c>
      <c r="BK178" s="229">
        <f>ROUND(I178*H178,2)</f>
        <v>0</v>
      </c>
      <c r="BL178" s="21" t="s">
        <v>159</v>
      </c>
      <c r="BM178" s="21" t="s">
        <v>289</v>
      </c>
    </row>
    <row r="179" s="1" customFormat="1">
      <c r="B179" s="43"/>
      <c r="C179" s="71"/>
      <c r="D179" s="230" t="s">
        <v>161</v>
      </c>
      <c r="E179" s="71"/>
      <c r="F179" s="231" t="s">
        <v>290</v>
      </c>
      <c r="G179" s="71"/>
      <c r="H179" s="71"/>
      <c r="I179" s="188"/>
      <c r="J179" s="71"/>
      <c r="K179" s="71"/>
      <c r="L179" s="69"/>
      <c r="M179" s="232"/>
      <c r="N179" s="44"/>
      <c r="O179" s="44"/>
      <c r="P179" s="44"/>
      <c r="Q179" s="44"/>
      <c r="R179" s="44"/>
      <c r="S179" s="44"/>
      <c r="T179" s="92"/>
      <c r="AT179" s="21" t="s">
        <v>161</v>
      </c>
      <c r="AU179" s="21" t="s">
        <v>152</v>
      </c>
    </row>
    <row r="180" s="1" customFormat="1">
      <c r="B180" s="43"/>
      <c r="C180" s="71"/>
      <c r="D180" s="230" t="s">
        <v>171</v>
      </c>
      <c r="E180" s="71"/>
      <c r="F180" s="244" t="s">
        <v>291</v>
      </c>
      <c r="G180" s="71"/>
      <c r="H180" s="71"/>
      <c r="I180" s="188"/>
      <c r="J180" s="71"/>
      <c r="K180" s="71"/>
      <c r="L180" s="69"/>
      <c r="M180" s="232"/>
      <c r="N180" s="44"/>
      <c r="O180" s="44"/>
      <c r="P180" s="44"/>
      <c r="Q180" s="44"/>
      <c r="R180" s="44"/>
      <c r="S180" s="44"/>
      <c r="T180" s="92"/>
      <c r="AT180" s="21" t="s">
        <v>171</v>
      </c>
      <c r="AU180" s="21" t="s">
        <v>152</v>
      </c>
    </row>
    <row r="181" s="11" customFormat="1">
      <c r="B181" s="233"/>
      <c r="C181" s="234"/>
      <c r="D181" s="230" t="s">
        <v>163</v>
      </c>
      <c r="E181" s="235" t="s">
        <v>24</v>
      </c>
      <c r="F181" s="236" t="s">
        <v>292</v>
      </c>
      <c r="G181" s="234"/>
      <c r="H181" s="237">
        <v>5.0899999999999999</v>
      </c>
      <c r="I181" s="238"/>
      <c r="J181" s="234"/>
      <c r="K181" s="234"/>
      <c r="L181" s="239"/>
      <c r="M181" s="240"/>
      <c r="N181" s="241"/>
      <c r="O181" s="241"/>
      <c r="P181" s="241"/>
      <c r="Q181" s="241"/>
      <c r="R181" s="241"/>
      <c r="S181" s="241"/>
      <c r="T181" s="242"/>
      <c r="AT181" s="243" t="s">
        <v>163</v>
      </c>
      <c r="AU181" s="243" t="s">
        <v>152</v>
      </c>
      <c r="AV181" s="11" t="s">
        <v>85</v>
      </c>
      <c r="AW181" s="11" t="s">
        <v>165</v>
      </c>
      <c r="AX181" s="11" t="s">
        <v>76</v>
      </c>
      <c r="AY181" s="243" t="s">
        <v>151</v>
      </c>
    </row>
    <row r="182" s="1" customFormat="1" ht="14.4" customHeight="1">
      <c r="B182" s="43"/>
      <c r="C182" s="218" t="s">
        <v>293</v>
      </c>
      <c r="D182" s="218" t="s">
        <v>154</v>
      </c>
      <c r="E182" s="219" t="s">
        <v>294</v>
      </c>
      <c r="F182" s="220" t="s">
        <v>295</v>
      </c>
      <c r="G182" s="221" t="s">
        <v>182</v>
      </c>
      <c r="H182" s="222">
        <v>4</v>
      </c>
      <c r="I182" s="223"/>
      <c r="J182" s="224">
        <f>ROUND(I182*H182,2)</f>
        <v>0</v>
      </c>
      <c r="K182" s="220" t="s">
        <v>158</v>
      </c>
      <c r="L182" s="69"/>
      <c r="M182" s="225" t="s">
        <v>24</v>
      </c>
      <c r="N182" s="226" t="s">
        <v>47</v>
      </c>
      <c r="O182" s="44"/>
      <c r="P182" s="227">
        <f>O182*H182</f>
        <v>0</v>
      </c>
      <c r="Q182" s="227">
        <v>0.00027999999999999998</v>
      </c>
      <c r="R182" s="227">
        <f>Q182*H182</f>
        <v>0.0011199999999999999</v>
      </c>
      <c r="S182" s="227">
        <v>0</v>
      </c>
      <c r="T182" s="228">
        <f>S182*H182</f>
        <v>0</v>
      </c>
      <c r="AR182" s="21" t="s">
        <v>159</v>
      </c>
      <c r="AT182" s="21" t="s">
        <v>154</v>
      </c>
      <c r="AU182" s="21" t="s">
        <v>152</v>
      </c>
      <c r="AY182" s="21" t="s">
        <v>151</v>
      </c>
      <c r="BE182" s="229">
        <f>IF(N182="základní",J182,0)</f>
        <v>0</v>
      </c>
      <c r="BF182" s="229">
        <f>IF(N182="snížená",J182,0)</f>
        <v>0</v>
      </c>
      <c r="BG182" s="229">
        <f>IF(N182="zákl. přenesená",J182,0)</f>
        <v>0</v>
      </c>
      <c r="BH182" s="229">
        <f>IF(N182="sníž. přenesená",J182,0)</f>
        <v>0</v>
      </c>
      <c r="BI182" s="229">
        <f>IF(N182="nulová",J182,0)</f>
        <v>0</v>
      </c>
      <c r="BJ182" s="21" t="s">
        <v>25</v>
      </c>
      <c r="BK182" s="229">
        <f>ROUND(I182*H182,2)</f>
        <v>0</v>
      </c>
      <c r="BL182" s="21" t="s">
        <v>159</v>
      </c>
      <c r="BM182" s="21" t="s">
        <v>296</v>
      </c>
    </row>
    <row r="183" s="1" customFormat="1">
      <c r="B183" s="43"/>
      <c r="C183" s="71"/>
      <c r="D183" s="230" t="s">
        <v>161</v>
      </c>
      <c r="E183" s="71"/>
      <c r="F183" s="231" t="s">
        <v>297</v>
      </c>
      <c r="G183" s="71"/>
      <c r="H183" s="71"/>
      <c r="I183" s="188"/>
      <c r="J183" s="71"/>
      <c r="K183" s="71"/>
      <c r="L183" s="69"/>
      <c r="M183" s="232"/>
      <c r="N183" s="44"/>
      <c r="O183" s="44"/>
      <c r="P183" s="44"/>
      <c r="Q183" s="44"/>
      <c r="R183" s="44"/>
      <c r="S183" s="44"/>
      <c r="T183" s="92"/>
      <c r="AT183" s="21" t="s">
        <v>161</v>
      </c>
      <c r="AU183" s="21" t="s">
        <v>152</v>
      </c>
    </row>
    <row r="184" s="1" customFormat="1">
      <c r="B184" s="43"/>
      <c r="C184" s="71"/>
      <c r="D184" s="230" t="s">
        <v>171</v>
      </c>
      <c r="E184" s="71"/>
      <c r="F184" s="244" t="s">
        <v>298</v>
      </c>
      <c r="G184" s="71"/>
      <c r="H184" s="71"/>
      <c r="I184" s="188"/>
      <c r="J184" s="71"/>
      <c r="K184" s="71"/>
      <c r="L184" s="69"/>
      <c r="M184" s="232"/>
      <c r="N184" s="44"/>
      <c r="O184" s="44"/>
      <c r="P184" s="44"/>
      <c r="Q184" s="44"/>
      <c r="R184" s="44"/>
      <c r="S184" s="44"/>
      <c r="T184" s="92"/>
      <c r="AT184" s="21" t="s">
        <v>171</v>
      </c>
      <c r="AU184" s="21" t="s">
        <v>152</v>
      </c>
    </row>
    <row r="185" s="11" customFormat="1">
      <c r="B185" s="233"/>
      <c r="C185" s="234"/>
      <c r="D185" s="230" t="s">
        <v>163</v>
      </c>
      <c r="E185" s="235" t="s">
        <v>24</v>
      </c>
      <c r="F185" s="236" t="s">
        <v>191</v>
      </c>
      <c r="G185" s="234"/>
      <c r="H185" s="237">
        <v>4</v>
      </c>
      <c r="I185" s="238"/>
      <c r="J185" s="234"/>
      <c r="K185" s="234"/>
      <c r="L185" s="239"/>
      <c r="M185" s="240"/>
      <c r="N185" s="241"/>
      <c r="O185" s="241"/>
      <c r="P185" s="241"/>
      <c r="Q185" s="241"/>
      <c r="R185" s="241"/>
      <c r="S185" s="241"/>
      <c r="T185" s="242"/>
      <c r="AT185" s="243" t="s">
        <v>163</v>
      </c>
      <c r="AU185" s="243" t="s">
        <v>152</v>
      </c>
      <c r="AV185" s="11" t="s">
        <v>85</v>
      </c>
      <c r="AW185" s="11" t="s">
        <v>165</v>
      </c>
      <c r="AX185" s="11" t="s">
        <v>76</v>
      </c>
      <c r="AY185" s="243" t="s">
        <v>151</v>
      </c>
    </row>
    <row r="186" s="10" customFormat="1" ht="22.32" customHeight="1">
      <c r="B186" s="202"/>
      <c r="C186" s="203"/>
      <c r="D186" s="204" t="s">
        <v>75</v>
      </c>
      <c r="E186" s="216" t="s">
        <v>299</v>
      </c>
      <c r="F186" s="216" t="s">
        <v>300</v>
      </c>
      <c r="G186" s="203"/>
      <c r="H186" s="203"/>
      <c r="I186" s="206"/>
      <c r="J186" s="217">
        <f>BK186</f>
        <v>0</v>
      </c>
      <c r="K186" s="203"/>
      <c r="L186" s="208"/>
      <c r="M186" s="209"/>
      <c r="N186" s="210"/>
      <c r="O186" s="210"/>
      <c r="P186" s="211">
        <f>SUM(P187:P197)</f>
        <v>0</v>
      </c>
      <c r="Q186" s="210"/>
      <c r="R186" s="211">
        <f>SUM(R187:R197)</f>
        <v>0.56966659999999991</v>
      </c>
      <c r="S186" s="210"/>
      <c r="T186" s="212">
        <f>SUM(T187:T197)</f>
        <v>0</v>
      </c>
      <c r="AR186" s="213" t="s">
        <v>25</v>
      </c>
      <c r="AT186" s="214" t="s">
        <v>75</v>
      </c>
      <c r="AU186" s="214" t="s">
        <v>85</v>
      </c>
      <c r="AY186" s="213" t="s">
        <v>151</v>
      </c>
      <c r="BK186" s="215">
        <f>SUM(BK187:BK197)</f>
        <v>0</v>
      </c>
    </row>
    <row r="187" s="1" customFormat="1" ht="14.4" customHeight="1">
      <c r="B187" s="43"/>
      <c r="C187" s="218" t="s">
        <v>9</v>
      </c>
      <c r="D187" s="218" t="s">
        <v>154</v>
      </c>
      <c r="E187" s="219" t="s">
        <v>301</v>
      </c>
      <c r="F187" s="220" t="s">
        <v>302</v>
      </c>
      <c r="G187" s="221" t="s">
        <v>182</v>
      </c>
      <c r="H187" s="222">
        <v>0.88600000000000001</v>
      </c>
      <c r="I187" s="223"/>
      <c r="J187" s="224">
        <f>ROUND(I187*H187,2)</f>
        <v>0</v>
      </c>
      <c r="K187" s="220" t="s">
        <v>158</v>
      </c>
      <c r="L187" s="69"/>
      <c r="M187" s="225" t="s">
        <v>24</v>
      </c>
      <c r="N187" s="226" t="s">
        <v>47</v>
      </c>
      <c r="O187" s="44"/>
      <c r="P187" s="227">
        <f>O187*H187</f>
        <v>0</v>
      </c>
      <c r="Q187" s="227">
        <v>0.1231</v>
      </c>
      <c r="R187" s="227">
        <f>Q187*H187</f>
        <v>0.1090666</v>
      </c>
      <c r="S187" s="227">
        <v>0</v>
      </c>
      <c r="T187" s="228">
        <f>S187*H187</f>
        <v>0</v>
      </c>
      <c r="AR187" s="21" t="s">
        <v>159</v>
      </c>
      <c r="AT187" s="21" t="s">
        <v>154</v>
      </c>
      <c r="AU187" s="21" t="s">
        <v>152</v>
      </c>
      <c r="AY187" s="21" t="s">
        <v>151</v>
      </c>
      <c r="BE187" s="229">
        <f>IF(N187="základní",J187,0)</f>
        <v>0</v>
      </c>
      <c r="BF187" s="229">
        <f>IF(N187="snížená",J187,0)</f>
        <v>0</v>
      </c>
      <c r="BG187" s="229">
        <f>IF(N187="zákl. přenesená",J187,0)</f>
        <v>0</v>
      </c>
      <c r="BH187" s="229">
        <f>IF(N187="sníž. přenesená",J187,0)</f>
        <v>0</v>
      </c>
      <c r="BI187" s="229">
        <f>IF(N187="nulová",J187,0)</f>
        <v>0</v>
      </c>
      <c r="BJ187" s="21" t="s">
        <v>25</v>
      </c>
      <c r="BK187" s="229">
        <f>ROUND(I187*H187,2)</f>
        <v>0</v>
      </c>
      <c r="BL187" s="21" t="s">
        <v>159</v>
      </c>
      <c r="BM187" s="21" t="s">
        <v>303</v>
      </c>
    </row>
    <row r="188" s="1" customFormat="1">
      <c r="B188" s="43"/>
      <c r="C188" s="71"/>
      <c r="D188" s="230" t="s">
        <v>161</v>
      </c>
      <c r="E188" s="71"/>
      <c r="F188" s="231" t="s">
        <v>304</v>
      </c>
      <c r="G188" s="71"/>
      <c r="H188" s="71"/>
      <c r="I188" s="188"/>
      <c r="J188" s="71"/>
      <c r="K188" s="71"/>
      <c r="L188" s="69"/>
      <c r="M188" s="232"/>
      <c r="N188" s="44"/>
      <c r="O188" s="44"/>
      <c r="P188" s="44"/>
      <c r="Q188" s="44"/>
      <c r="R188" s="44"/>
      <c r="S188" s="44"/>
      <c r="T188" s="92"/>
      <c r="AT188" s="21" t="s">
        <v>161</v>
      </c>
      <c r="AU188" s="21" t="s">
        <v>152</v>
      </c>
    </row>
    <row r="189" s="1" customFormat="1">
      <c r="B189" s="43"/>
      <c r="C189" s="71"/>
      <c r="D189" s="230" t="s">
        <v>171</v>
      </c>
      <c r="E189" s="71"/>
      <c r="F189" s="244" t="s">
        <v>305</v>
      </c>
      <c r="G189" s="71"/>
      <c r="H189" s="71"/>
      <c r="I189" s="188"/>
      <c r="J189" s="71"/>
      <c r="K189" s="71"/>
      <c r="L189" s="69"/>
      <c r="M189" s="232"/>
      <c r="N189" s="44"/>
      <c r="O189" s="44"/>
      <c r="P189" s="44"/>
      <c r="Q189" s="44"/>
      <c r="R189" s="44"/>
      <c r="S189" s="44"/>
      <c r="T189" s="92"/>
      <c r="AT189" s="21" t="s">
        <v>171</v>
      </c>
      <c r="AU189" s="21" t="s">
        <v>152</v>
      </c>
    </row>
    <row r="190" s="11" customFormat="1">
      <c r="B190" s="233"/>
      <c r="C190" s="234"/>
      <c r="D190" s="230" t="s">
        <v>163</v>
      </c>
      <c r="E190" s="235" t="s">
        <v>24</v>
      </c>
      <c r="F190" s="236" t="s">
        <v>306</v>
      </c>
      <c r="G190" s="234"/>
      <c r="H190" s="237">
        <v>0.88600000000000001</v>
      </c>
      <c r="I190" s="238"/>
      <c r="J190" s="234"/>
      <c r="K190" s="234"/>
      <c r="L190" s="239"/>
      <c r="M190" s="240"/>
      <c r="N190" s="241"/>
      <c r="O190" s="241"/>
      <c r="P190" s="241"/>
      <c r="Q190" s="241"/>
      <c r="R190" s="241"/>
      <c r="S190" s="241"/>
      <c r="T190" s="242"/>
      <c r="AT190" s="243" t="s">
        <v>163</v>
      </c>
      <c r="AU190" s="243" t="s">
        <v>152</v>
      </c>
      <c r="AV190" s="11" t="s">
        <v>85</v>
      </c>
      <c r="AW190" s="11" t="s">
        <v>165</v>
      </c>
      <c r="AX190" s="11" t="s">
        <v>76</v>
      </c>
      <c r="AY190" s="243" t="s">
        <v>151</v>
      </c>
    </row>
    <row r="191" s="1" customFormat="1" ht="22.8" customHeight="1">
      <c r="B191" s="43"/>
      <c r="C191" s="218" t="s">
        <v>307</v>
      </c>
      <c r="D191" s="218" t="s">
        <v>154</v>
      </c>
      <c r="E191" s="219" t="s">
        <v>308</v>
      </c>
      <c r="F191" s="220" t="s">
        <v>309</v>
      </c>
      <c r="G191" s="221" t="s">
        <v>182</v>
      </c>
      <c r="H191" s="222">
        <v>4</v>
      </c>
      <c r="I191" s="223"/>
      <c r="J191" s="224">
        <f>ROUND(I191*H191,2)</f>
        <v>0</v>
      </c>
      <c r="K191" s="220" t="s">
        <v>158</v>
      </c>
      <c r="L191" s="69"/>
      <c r="M191" s="225" t="s">
        <v>24</v>
      </c>
      <c r="N191" s="226" t="s">
        <v>47</v>
      </c>
      <c r="O191" s="44"/>
      <c r="P191" s="227">
        <f>O191*H191</f>
        <v>0</v>
      </c>
      <c r="Q191" s="227">
        <v>0.105</v>
      </c>
      <c r="R191" s="227">
        <f>Q191*H191</f>
        <v>0.41999999999999998</v>
      </c>
      <c r="S191" s="227">
        <v>0</v>
      </c>
      <c r="T191" s="228">
        <f>S191*H191</f>
        <v>0</v>
      </c>
      <c r="AR191" s="21" t="s">
        <v>159</v>
      </c>
      <c r="AT191" s="21" t="s">
        <v>154</v>
      </c>
      <c r="AU191" s="21" t="s">
        <v>152</v>
      </c>
      <c r="AY191" s="21" t="s">
        <v>151</v>
      </c>
      <c r="BE191" s="229">
        <f>IF(N191="základní",J191,0)</f>
        <v>0</v>
      </c>
      <c r="BF191" s="229">
        <f>IF(N191="snížená",J191,0)</f>
        <v>0</v>
      </c>
      <c r="BG191" s="229">
        <f>IF(N191="zákl. přenesená",J191,0)</f>
        <v>0</v>
      </c>
      <c r="BH191" s="229">
        <f>IF(N191="sníž. přenesená",J191,0)</f>
        <v>0</v>
      </c>
      <c r="BI191" s="229">
        <f>IF(N191="nulová",J191,0)</f>
        <v>0</v>
      </c>
      <c r="BJ191" s="21" t="s">
        <v>25</v>
      </c>
      <c r="BK191" s="229">
        <f>ROUND(I191*H191,2)</f>
        <v>0</v>
      </c>
      <c r="BL191" s="21" t="s">
        <v>159</v>
      </c>
      <c r="BM191" s="21" t="s">
        <v>310</v>
      </c>
    </row>
    <row r="192" s="1" customFormat="1">
      <c r="B192" s="43"/>
      <c r="C192" s="71"/>
      <c r="D192" s="230" t="s">
        <v>161</v>
      </c>
      <c r="E192" s="71"/>
      <c r="F192" s="231" t="s">
        <v>311</v>
      </c>
      <c r="G192" s="71"/>
      <c r="H192" s="71"/>
      <c r="I192" s="188"/>
      <c r="J192" s="71"/>
      <c r="K192" s="71"/>
      <c r="L192" s="69"/>
      <c r="M192" s="232"/>
      <c r="N192" s="44"/>
      <c r="O192" s="44"/>
      <c r="P192" s="44"/>
      <c r="Q192" s="44"/>
      <c r="R192" s="44"/>
      <c r="S192" s="44"/>
      <c r="T192" s="92"/>
      <c r="AT192" s="21" t="s">
        <v>161</v>
      </c>
      <c r="AU192" s="21" t="s">
        <v>152</v>
      </c>
    </row>
    <row r="193" s="1" customFormat="1">
      <c r="B193" s="43"/>
      <c r="C193" s="71"/>
      <c r="D193" s="230" t="s">
        <v>171</v>
      </c>
      <c r="E193" s="71"/>
      <c r="F193" s="244" t="s">
        <v>312</v>
      </c>
      <c r="G193" s="71"/>
      <c r="H193" s="71"/>
      <c r="I193" s="188"/>
      <c r="J193" s="71"/>
      <c r="K193" s="71"/>
      <c r="L193" s="69"/>
      <c r="M193" s="232"/>
      <c r="N193" s="44"/>
      <c r="O193" s="44"/>
      <c r="P193" s="44"/>
      <c r="Q193" s="44"/>
      <c r="R193" s="44"/>
      <c r="S193" s="44"/>
      <c r="T193" s="92"/>
      <c r="AT193" s="21" t="s">
        <v>171</v>
      </c>
      <c r="AU193" s="21" t="s">
        <v>152</v>
      </c>
    </row>
    <row r="194" s="11" customFormat="1">
      <c r="B194" s="233"/>
      <c r="C194" s="234"/>
      <c r="D194" s="230" t="s">
        <v>163</v>
      </c>
      <c r="E194" s="235" t="s">
        <v>24</v>
      </c>
      <c r="F194" s="236" t="s">
        <v>313</v>
      </c>
      <c r="G194" s="234"/>
      <c r="H194" s="237">
        <v>4</v>
      </c>
      <c r="I194" s="238"/>
      <c r="J194" s="234"/>
      <c r="K194" s="234"/>
      <c r="L194" s="239"/>
      <c r="M194" s="240"/>
      <c r="N194" s="241"/>
      <c r="O194" s="241"/>
      <c r="P194" s="241"/>
      <c r="Q194" s="241"/>
      <c r="R194" s="241"/>
      <c r="S194" s="241"/>
      <c r="T194" s="242"/>
      <c r="AT194" s="243" t="s">
        <v>163</v>
      </c>
      <c r="AU194" s="243" t="s">
        <v>152</v>
      </c>
      <c r="AV194" s="11" t="s">
        <v>85</v>
      </c>
      <c r="AW194" s="11" t="s">
        <v>165</v>
      </c>
      <c r="AX194" s="11" t="s">
        <v>25</v>
      </c>
      <c r="AY194" s="243" t="s">
        <v>151</v>
      </c>
    </row>
    <row r="195" s="1" customFormat="1" ht="14.4" customHeight="1">
      <c r="B195" s="43"/>
      <c r="C195" s="218" t="s">
        <v>314</v>
      </c>
      <c r="D195" s="218" t="s">
        <v>154</v>
      </c>
      <c r="E195" s="219" t="s">
        <v>315</v>
      </c>
      <c r="F195" s="220" t="s">
        <v>316</v>
      </c>
      <c r="G195" s="221" t="s">
        <v>221</v>
      </c>
      <c r="H195" s="222">
        <v>1</v>
      </c>
      <c r="I195" s="223"/>
      <c r="J195" s="224">
        <f>ROUND(I195*H195,2)</f>
        <v>0</v>
      </c>
      <c r="K195" s="220" t="s">
        <v>158</v>
      </c>
      <c r="L195" s="69"/>
      <c r="M195" s="225" t="s">
        <v>24</v>
      </c>
      <c r="N195" s="226" t="s">
        <v>47</v>
      </c>
      <c r="O195" s="44"/>
      <c r="P195" s="227">
        <f>O195*H195</f>
        <v>0</v>
      </c>
      <c r="Q195" s="227">
        <v>0.040599999999999997</v>
      </c>
      <c r="R195" s="227">
        <f>Q195*H195</f>
        <v>0.040599999999999997</v>
      </c>
      <c r="S195" s="227">
        <v>0</v>
      </c>
      <c r="T195" s="228">
        <f>S195*H195</f>
        <v>0</v>
      </c>
      <c r="AR195" s="21" t="s">
        <v>159</v>
      </c>
      <c r="AT195" s="21" t="s">
        <v>154</v>
      </c>
      <c r="AU195" s="21" t="s">
        <v>152</v>
      </c>
      <c r="AY195" s="21" t="s">
        <v>151</v>
      </c>
      <c r="BE195" s="229">
        <f>IF(N195="základní",J195,0)</f>
        <v>0</v>
      </c>
      <c r="BF195" s="229">
        <f>IF(N195="snížená",J195,0)</f>
        <v>0</v>
      </c>
      <c r="BG195" s="229">
        <f>IF(N195="zákl. přenesená",J195,0)</f>
        <v>0</v>
      </c>
      <c r="BH195" s="229">
        <f>IF(N195="sníž. přenesená",J195,0)</f>
        <v>0</v>
      </c>
      <c r="BI195" s="229">
        <f>IF(N195="nulová",J195,0)</f>
        <v>0</v>
      </c>
      <c r="BJ195" s="21" t="s">
        <v>25</v>
      </c>
      <c r="BK195" s="229">
        <f>ROUND(I195*H195,2)</f>
        <v>0</v>
      </c>
      <c r="BL195" s="21" t="s">
        <v>159</v>
      </c>
      <c r="BM195" s="21" t="s">
        <v>317</v>
      </c>
    </row>
    <row r="196" s="1" customFormat="1">
      <c r="B196" s="43"/>
      <c r="C196" s="71"/>
      <c r="D196" s="230" t="s">
        <v>161</v>
      </c>
      <c r="E196" s="71"/>
      <c r="F196" s="231" t="s">
        <v>318</v>
      </c>
      <c r="G196" s="71"/>
      <c r="H196" s="71"/>
      <c r="I196" s="188"/>
      <c r="J196" s="71"/>
      <c r="K196" s="71"/>
      <c r="L196" s="69"/>
      <c r="M196" s="232"/>
      <c r="N196" s="44"/>
      <c r="O196" s="44"/>
      <c r="P196" s="44"/>
      <c r="Q196" s="44"/>
      <c r="R196" s="44"/>
      <c r="S196" s="44"/>
      <c r="T196" s="92"/>
      <c r="AT196" s="21" t="s">
        <v>161</v>
      </c>
      <c r="AU196" s="21" t="s">
        <v>152</v>
      </c>
    </row>
    <row r="197" s="11" customFormat="1">
      <c r="B197" s="233"/>
      <c r="C197" s="234"/>
      <c r="D197" s="230" t="s">
        <v>163</v>
      </c>
      <c r="E197" s="235" t="s">
        <v>24</v>
      </c>
      <c r="F197" s="236" t="s">
        <v>319</v>
      </c>
      <c r="G197" s="234"/>
      <c r="H197" s="237">
        <v>1</v>
      </c>
      <c r="I197" s="238"/>
      <c r="J197" s="234"/>
      <c r="K197" s="234"/>
      <c r="L197" s="239"/>
      <c r="M197" s="240"/>
      <c r="N197" s="241"/>
      <c r="O197" s="241"/>
      <c r="P197" s="241"/>
      <c r="Q197" s="241"/>
      <c r="R197" s="241"/>
      <c r="S197" s="241"/>
      <c r="T197" s="242"/>
      <c r="AT197" s="243" t="s">
        <v>163</v>
      </c>
      <c r="AU197" s="243" t="s">
        <v>152</v>
      </c>
      <c r="AV197" s="11" t="s">
        <v>85</v>
      </c>
      <c r="AW197" s="11" t="s">
        <v>165</v>
      </c>
      <c r="AX197" s="11" t="s">
        <v>76</v>
      </c>
      <c r="AY197" s="243" t="s">
        <v>151</v>
      </c>
    </row>
    <row r="198" s="10" customFormat="1" ht="29.88" customHeight="1">
      <c r="B198" s="202"/>
      <c r="C198" s="203"/>
      <c r="D198" s="204" t="s">
        <v>75</v>
      </c>
      <c r="E198" s="216" t="s">
        <v>213</v>
      </c>
      <c r="F198" s="216" t="s">
        <v>320</v>
      </c>
      <c r="G198" s="203"/>
      <c r="H198" s="203"/>
      <c r="I198" s="206"/>
      <c r="J198" s="217">
        <f>BK198</f>
        <v>0</v>
      </c>
      <c r="K198" s="203"/>
      <c r="L198" s="208"/>
      <c r="M198" s="209"/>
      <c r="N198" s="210"/>
      <c r="O198" s="210"/>
      <c r="P198" s="211">
        <f>P199+P213+P223</f>
        <v>0</v>
      </c>
      <c r="Q198" s="210"/>
      <c r="R198" s="211">
        <f>R199+R213+R223</f>
        <v>0.0074999000000000003</v>
      </c>
      <c r="S198" s="210"/>
      <c r="T198" s="212">
        <f>T199+T213+T223</f>
        <v>5.0886570000000004</v>
      </c>
      <c r="AR198" s="213" t="s">
        <v>25</v>
      </c>
      <c r="AT198" s="214" t="s">
        <v>75</v>
      </c>
      <c r="AU198" s="214" t="s">
        <v>25</v>
      </c>
      <c r="AY198" s="213" t="s">
        <v>151</v>
      </c>
      <c r="BK198" s="215">
        <f>BK199+BK213+BK223</f>
        <v>0</v>
      </c>
    </row>
    <row r="199" s="10" customFormat="1" ht="14.88" customHeight="1">
      <c r="B199" s="202"/>
      <c r="C199" s="203"/>
      <c r="D199" s="204" t="s">
        <v>75</v>
      </c>
      <c r="E199" s="216" t="s">
        <v>321</v>
      </c>
      <c r="F199" s="216" t="s">
        <v>322</v>
      </c>
      <c r="G199" s="203"/>
      <c r="H199" s="203"/>
      <c r="I199" s="206"/>
      <c r="J199" s="217">
        <f>BK199</f>
        <v>0</v>
      </c>
      <c r="K199" s="203"/>
      <c r="L199" s="208"/>
      <c r="M199" s="209"/>
      <c r="N199" s="210"/>
      <c r="O199" s="210"/>
      <c r="P199" s="211">
        <f>SUM(P200:P212)</f>
        <v>0</v>
      </c>
      <c r="Q199" s="210"/>
      <c r="R199" s="211">
        <f>SUM(R200:R212)</f>
        <v>0</v>
      </c>
      <c r="S199" s="210"/>
      <c r="T199" s="212">
        <f>SUM(T200:T212)</f>
        <v>0</v>
      </c>
      <c r="AR199" s="213" t="s">
        <v>25</v>
      </c>
      <c r="AT199" s="214" t="s">
        <v>75</v>
      </c>
      <c r="AU199" s="214" t="s">
        <v>85</v>
      </c>
      <c r="AY199" s="213" t="s">
        <v>151</v>
      </c>
      <c r="BK199" s="215">
        <f>SUM(BK200:BK212)</f>
        <v>0</v>
      </c>
    </row>
    <row r="200" s="1" customFormat="1" ht="14.4" customHeight="1">
      <c r="B200" s="43"/>
      <c r="C200" s="218" t="s">
        <v>323</v>
      </c>
      <c r="D200" s="218" t="s">
        <v>154</v>
      </c>
      <c r="E200" s="219" t="s">
        <v>324</v>
      </c>
      <c r="F200" s="220" t="s">
        <v>325</v>
      </c>
      <c r="G200" s="221" t="s">
        <v>326</v>
      </c>
      <c r="H200" s="222">
        <v>7</v>
      </c>
      <c r="I200" s="223"/>
      <c r="J200" s="224">
        <f>ROUND(I200*H200,2)</f>
        <v>0</v>
      </c>
      <c r="K200" s="220" t="s">
        <v>158</v>
      </c>
      <c r="L200" s="69"/>
      <c r="M200" s="225" t="s">
        <v>24</v>
      </c>
      <c r="N200" s="226" t="s">
        <v>47</v>
      </c>
      <c r="O200" s="44"/>
      <c r="P200" s="227">
        <f>O200*H200</f>
        <v>0</v>
      </c>
      <c r="Q200" s="227">
        <v>0</v>
      </c>
      <c r="R200" s="227">
        <f>Q200*H200</f>
        <v>0</v>
      </c>
      <c r="S200" s="227">
        <v>0</v>
      </c>
      <c r="T200" s="228">
        <f>S200*H200</f>
        <v>0</v>
      </c>
      <c r="AR200" s="21" t="s">
        <v>159</v>
      </c>
      <c r="AT200" s="21" t="s">
        <v>154</v>
      </c>
      <c r="AU200" s="21" t="s">
        <v>152</v>
      </c>
      <c r="AY200" s="21" t="s">
        <v>151</v>
      </c>
      <c r="BE200" s="229">
        <f>IF(N200="základní",J200,0)</f>
        <v>0</v>
      </c>
      <c r="BF200" s="229">
        <f>IF(N200="snížená",J200,0)</f>
        <v>0</v>
      </c>
      <c r="BG200" s="229">
        <f>IF(N200="zákl. přenesená",J200,0)</f>
        <v>0</v>
      </c>
      <c r="BH200" s="229">
        <f>IF(N200="sníž. přenesená",J200,0)</f>
        <v>0</v>
      </c>
      <c r="BI200" s="229">
        <f>IF(N200="nulová",J200,0)</f>
        <v>0</v>
      </c>
      <c r="BJ200" s="21" t="s">
        <v>25</v>
      </c>
      <c r="BK200" s="229">
        <f>ROUND(I200*H200,2)</f>
        <v>0</v>
      </c>
      <c r="BL200" s="21" t="s">
        <v>159</v>
      </c>
      <c r="BM200" s="21" t="s">
        <v>327</v>
      </c>
    </row>
    <row r="201" s="1" customFormat="1">
      <c r="B201" s="43"/>
      <c r="C201" s="71"/>
      <c r="D201" s="230" t="s">
        <v>161</v>
      </c>
      <c r="E201" s="71"/>
      <c r="F201" s="231" t="s">
        <v>328</v>
      </c>
      <c r="G201" s="71"/>
      <c r="H201" s="71"/>
      <c r="I201" s="188"/>
      <c r="J201" s="71"/>
      <c r="K201" s="71"/>
      <c r="L201" s="69"/>
      <c r="M201" s="232"/>
      <c r="N201" s="44"/>
      <c r="O201" s="44"/>
      <c r="P201" s="44"/>
      <c r="Q201" s="44"/>
      <c r="R201" s="44"/>
      <c r="S201" s="44"/>
      <c r="T201" s="92"/>
      <c r="AT201" s="21" t="s">
        <v>161</v>
      </c>
      <c r="AU201" s="21" t="s">
        <v>152</v>
      </c>
    </row>
    <row r="202" s="1" customFormat="1">
      <c r="B202" s="43"/>
      <c r="C202" s="71"/>
      <c r="D202" s="230" t="s">
        <v>171</v>
      </c>
      <c r="E202" s="71"/>
      <c r="F202" s="244" t="s">
        <v>329</v>
      </c>
      <c r="G202" s="71"/>
      <c r="H202" s="71"/>
      <c r="I202" s="188"/>
      <c r="J202" s="71"/>
      <c r="K202" s="71"/>
      <c r="L202" s="69"/>
      <c r="M202" s="232"/>
      <c r="N202" s="44"/>
      <c r="O202" s="44"/>
      <c r="P202" s="44"/>
      <c r="Q202" s="44"/>
      <c r="R202" s="44"/>
      <c r="S202" s="44"/>
      <c r="T202" s="92"/>
      <c r="AT202" s="21" t="s">
        <v>171</v>
      </c>
      <c r="AU202" s="21" t="s">
        <v>152</v>
      </c>
    </row>
    <row r="203" s="11" customFormat="1">
      <c r="B203" s="233"/>
      <c r="C203" s="234"/>
      <c r="D203" s="230" t="s">
        <v>163</v>
      </c>
      <c r="E203" s="235" t="s">
        <v>24</v>
      </c>
      <c r="F203" s="236" t="s">
        <v>330</v>
      </c>
      <c r="G203" s="234"/>
      <c r="H203" s="237">
        <v>3</v>
      </c>
      <c r="I203" s="238"/>
      <c r="J203" s="234"/>
      <c r="K203" s="234"/>
      <c r="L203" s="239"/>
      <c r="M203" s="240"/>
      <c r="N203" s="241"/>
      <c r="O203" s="241"/>
      <c r="P203" s="241"/>
      <c r="Q203" s="241"/>
      <c r="R203" s="241"/>
      <c r="S203" s="241"/>
      <c r="T203" s="242"/>
      <c r="AT203" s="243" t="s">
        <v>163</v>
      </c>
      <c r="AU203" s="243" t="s">
        <v>152</v>
      </c>
      <c r="AV203" s="11" t="s">
        <v>85</v>
      </c>
      <c r="AW203" s="11" t="s">
        <v>165</v>
      </c>
      <c r="AX203" s="11" t="s">
        <v>76</v>
      </c>
      <c r="AY203" s="243" t="s">
        <v>151</v>
      </c>
    </row>
    <row r="204" s="11" customFormat="1">
      <c r="B204" s="233"/>
      <c r="C204" s="234"/>
      <c r="D204" s="230" t="s">
        <v>163</v>
      </c>
      <c r="E204" s="235" t="s">
        <v>24</v>
      </c>
      <c r="F204" s="236" t="s">
        <v>331</v>
      </c>
      <c r="G204" s="234"/>
      <c r="H204" s="237">
        <v>2</v>
      </c>
      <c r="I204" s="238"/>
      <c r="J204" s="234"/>
      <c r="K204" s="234"/>
      <c r="L204" s="239"/>
      <c r="M204" s="240"/>
      <c r="N204" s="241"/>
      <c r="O204" s="241"/>
      <c r="P204" s="241"/>
      <c r="Q204" s="241"/>
      <c r="R204" s="241"/>
      <c r="S204" s="241"/>
      <c r="T204" s="242"/>
      <c r="AT204" s="243" t="s">
        <v>163</v>
      </c>
      <c r="AU204" s="243" t="s">
        <v>152</v>
      </c>
      <c r="AV204" s="11" t="s">
        <v>85</v>
      </c>
      <c r="AW204" s="11" t="s">
        <v>165</v>
      </c>
      <c r="AX204" s="11" t="s">
        <v>76</v>
      </c>
      <c r="AY204" s="243" t="s">
        <v>151</v>
      </c>
    </row>
    <row r="205" s="11" customFormat="1">
      <c r="B205" s="233"/>
      <c r="C205" s="234"/>
      <c r="D205" s="230" t="s">
        <v>163</v>
      </c>
      <c r="E205" s="235" t="s">
        <v>24</v>
      </c>
      <c r="F205" s="236" t="s">
        <v>332</v>
      </c>
      <c r="G205" s="234"/>
      <c r="H205" s="237">
        <v>2</v>
      </c>
      <c r="I205" s="238"/>
      <c r="J205" s="234"/>
      <c r="K205" s="234"/>
      <c r="L205" s="239"/>
      <c r="M205" s="240"/>
      <c r="N205" s="241"/>
      <c r="O205" s="241"/>
      <c r="P205" s="241"/>
      <c r="Q205" s="241"/>
      <c r="R205" s="241"/>
      <c r="S205" s="241"/>
      <c r="T205" s="242"/>
      <c r="AT205" s="243" t="s">
        <v>163</v>
      </c>
      <c r="AU205" s="243" t="s">
        <v>152</v>
      </c>
      <c r="AV205" s="11" t="s">
        <v>85</v>
      </c>
      <c r="AW205" s="11" t="s">
        <v>165</v>
      </c>
      <c r="AX205" s="11" t="s">
        <v>76</v>
      </c>
      <c r="AY205" s="243" t="s">
        <v>151</v>
      </c>
    </row>
    <row r="206" s="1" customFormat="1" ht="22.8" customHeight="1">
      <c r="B206" s="43"/>
      <c r="C206" s="218" t="s">
        <v>333</v>
      </c>
      <c r="D206" s="218" t="s">
        <v>154</v>
      </c>
      <c r="E206" s="219" t="s">
        <v>334</v>
      </c>
      <c r="F206" s="220" t="s">
        <v>335</v>
      </c>
      <c r="G206" s="221" t="s">
        <v>326</v>
      </c>
      <c r="H206" s="222">
        <v>210</v>
      </c>
      <c r="I206" s="223"/>
      <c r="J206" s="224">
        <f>ROUND(I206*H206,2)</f>
        <v>0</v>
      </c>
      <c r="K206" s="220" t="s">
        <v>158</v>
      </c>
      <c r="L206" s="69"/>
      <c r="M206" s="225" t="s">
        <v>24</v>
      </c>
      <c r="N206" s="226" t="s">
        <v>47</v>
      </c>
      <c r="O206" s="44"/>
      <c r="P206" s="227">
        <f>O206*H206</f>
        <v>0</v>
      </c>
      <c r="Q206" s="227">
        <v>0</v>
      </c>
      <c r="R206" s="227">
        <f>Q206*H206</f>
        <v>0</v>
      </c>
      <c r="S206" s="227">
        <v>0</v>
      </c>
      <c r="T206" s="228">
        <f>S206*H206</f>
        <v>0</v>
      </c>
      <c r="AR206" s="21" t="s">
        <v>159</v>
      </c>
      <c r="AT206" s="21" t="s">
        <v>154</v>
      </c>
      <c r="AU206" s="21" t="s">
        <v>152</v>
      </c>
      <c r="AY206" s="21" t="s">
        <v>151</v>
      </c>
      <c r="BE206" s="229">
        <f>IF(N206="základní",J206,0)</f>
        <v>0</v>
      </c>
      <c r="BF206" s="229">
        <f>IF(N206="snížená",J206,0)</f>
        <v>0</v>
      </c>
      <c r="BG206" s="229">
        <f>IF(N206="zákl. přenesená",J206,0)</f>
        <v>0</v>
      </c>
      <c r="BH206" s="229">
        <f>IF(N206="sníž. přenesená",J206,0)</f>
        <v>0</v>
      </c>
      <c r="BI206" s="229">
        <f>IF(N206="nulová",J206,0)</f>
        <v>0</v>
      </c>
      <c r="BJ206" s="21" t="s">
        <v>25</v>
      </c>
      <c r="BK206" s="229">
        <f>ROUND(I206*H206,2)</f>
        <v>0</v>
      </c>
      <c r="BL206" s="21" t="s">
        <v>159</v>
      </c>
      <c r="BM206" s="21" t="s">
        <v>336</v>
      </c>
    </row>
    <row r="207" s="1" customFormat="1">
      <c r="B207" s="43"/>
      <c r="C207" s="71"/>
      <c r="D207" s="230" t="s">
        <v>161</v>
      </c>
      <c r="E207" s="71"/>
      <c r="F207" s="231" t="s">
        <v>337</v>
      </c>
      <c r="G207" s="71"/>
      <c r="H207" s="71"/>
      <c r="I207" s="188"/>
      <c r="J207" s="71"/>
      <c r="K207" s="71"/>
      <c r="L207" s="69"/>
      <c r="M207" s="232"/>
      <c r="N207" s="44"/>
      <c r="O207" s="44"/>
      <c r="P207" s="44"/>
      <c r="Q207" s="44"/>
      <c r="R207" s="44"/>
      <c r="S207" s="44"/>
      <c r="T207" s="92"/>
      <c r="AT207" s="21" t="s">
        <v>161</v>
      </c>
      <c r="AU207" s="21" t="s">
        <v>152</v>
      </c>
    </row>
    <row r="208" s="1" customFormat="1">
      <c r="B208" s="43"/>
      <c r="C208" s="71"/>
      <c r="D208" s="230" t="s">
        <v>171</v>
      </c>
      <c r="E208" s="71"/>
      <c r="F208" s="244" t="s">
        <v>329</v>
      </c>
      <c r="G208" s="71"/>
      <c r="H208" s="71"/>
      <c r="I208" s="188"/>
      <c r="J208" s="71"/>
      <c r="K208" s="71"/>
      <c r="L208" s="69"/>
      <c r="M208" s="232"/>
      <c r="N208" s="44"/>
      <c r="O208" s="44"/>
      <c r="P208" s="44"/>
      <c r="Q208" s="44"/>
      <c r="R208" s="44"/>
      <c r="S208" s="44"/>
      <c r="T208" s="92"/>
      <c r="AT208" s="21" t="s">
        <v>171</v>
      </c>
      <c r="AU208" s="21" t="s">
        <v>152</v>
      </c>
    </row>
    <row r="209" s="11" customFormat="1">
      <c r="B209" s="233"/>
      <c r="C209" s="234"/>
      <c r="D209" s="230" t="s">
        <v>163</v>
      </c>
      <c r="E209" s="235" t="s">
        <v>24</v>
      </c>
      <c r="F209" s="236" t="s">
        <v>338</v>
      </c>
      <c r="G209" s="234"/>
      <c r="H209" s="237">
        <v>210</v>
      </c>
      <c r="I209" s="238"/>
      <c r="J209" s="234"/>
      <c r="K209" s="234"/>
      <c r="L209" s="239"/>
      <c r="M209" s="240"/>
      <c r="N209" s="241"/>
      <c r="O209" s="241"/>
      <c r="P209" s="241"/>
      <c r="Q209" s="241"/>
      <c r="R209" s="241"/>
      <c r="S209" s="241"/>
      <c r="T209" s="242"/>
      <c r="AT209" s="243" t="s">
        <v>163</v>
      </c>
      <c r="AU209" s="243" t="s">
        <v>152</v>
      </c>
      <c r="AV209" s="11" t="s">
        <v>85</v>
      </c>
      <c r="AW209" s="11" t="s">
        <v>165</v>
      </c>
      <c r="AX209" s="11" t="s">
        <v>76</v>
      </c>
      <c r="AY209" s="243" t="s">
        <v>151</v>
      </c>
    </row>
    <row r="210" s="1" customFormat="1" ht="14.4" customHeight="1">
      <c r="B210" s="43"/>
      <c r="C210" s="218" t="s">
        <v>339</v>
      </c>
      <c r="D210" s="218" t="s">
        <v>154</v>
      </c>
      <c r="E210" s="219" t="s">
        <v>340</v>
      </c>
      <c r="F210" s="220" t="s">
        <v>341</v>
      </c>
      <c r="G210" s="221" t="s">
        <v>326</v>
      </c>
      <c r="H210" s="222">
        <v>7</v>
      </c>
      <c r="I210" s="223"/>
      <c r="J210" s="224">
        <f>ROUND(I210*H210,2)</f>
        <v>0</v>
      </c>
      <c r="K210" s="220" t="s">
        <v>158</v>
      </c>
      <c r="L210" s="69"/>
      <c r="M210" s="225" t="s">
        <v>24</v>
      </c>
      <c r="N210" s="226" t="s">
        <v>47</v>
      </c>
      <c r="O210" s="44"/>
      <c r="P210" s="227">
        <f>O210*H210</f>
        <v>0</v>
      </c>
      <c r="Q210" s="227">
        <v>0</v>
      </c>
      <c r="R210" s="227">
        <f>Q210*H210</f>
        <v>0</v>
      </c>
      <c r="S210" s="227">
        <v>0</v>
      </c>
      <c r="T210" s="228">
        <f>S210*H210</f>
        <v>0</v>
      </c>
      <c r="AR210" s="21" t="s">
        <v>159</v>
      </c>
      <c r="AT210" s="21" t="s">
        <v>154</v>
      </c>
      <c r="AU210" s="21" t="s">
        <v>152</v>
      </c>
      <c r="AY210" s="21" t="s">
        <v>151</v>
      </c>
      <c r="BE210" s="229">
        <f>IF(N210="základní",J210,0)</f>
        <v>0</v>
      </c>
      <c r="BF210" s="229">
        <f>IF(N210="snížená",J210,0)</f>
        <v>0</v>
      </c>
      <c r="BG210" s="229">
        <f>IF(N210="zákl. přenesená",J210,0)</f>
        <v>0</v>
      </c>
      <c r="BH210" s="229">
        <f>IF(N210="sníž. přenesená",J210,0)</f>
        <v>0</v>
      </c>
      <c r="BI210" s="229">
        <f>IF(N210="nulová",J210,0)</f>
        <v>0</v>
      </c>
      <c r="BJ210" s="21" t="s">
        <v>25</v>
      </c>
      <c r="BK210" s="229">
        <f>ROUND(I210*H210,2)</f>
        <v>0</v>
      </c>
      <c r="BL210" s="21" t="s">
        <v>159</v>
      </c>
      <c r="BM210" s="21" t="s">
        <v>342</v>
      </c>
    </row>
    <row r="211" s="1" customFormat="1">
      <c r="B211" s="43"/>
      <c r="C211" s="71"/>
      <c r="D211" s="230" t="s">
        <v>161</v>
      </c>
      <c r="E211" s="71"/>
      <c r="F211" s="231" t="s">
        <v>343</v>
      </c>
      <c r="G211" s="71"/>
      <c r="H211" s="71"/>
      <c r="I211" s="188"/>
      <c r="J211" s="71"/>
      <c r="K211" s="71"/>
      <c r="L211" s="69"/>
      <c r="M211" s="232"/>
      <c r="N211" s="44"/>
      <c r="O211" s="44"/>
      <c r="P211" s="44"/>
      <c r="Q211" s="44"/>
      <c r="R211" s="44"/>
      <c r="S211" s="44"/>
      <c r="T211" s="92"/>
      <c r="AT211" s="21" t="s">
        <v>161</v>
      </c>
      <c r="AU211" s="21" t="s">
        <v>152</v>
      </c>
    </row>
    <row r="212" s="1" customFormat="1">
      <c r="B212" s="43"/>
      <c r="C212" s="71"/>
      <c r="D212" s="230" t="s">
        <v>171</v>
      </c>
      <c r="E212" s="71"/>
      <c r="F212" s="244" t="s">
        <v>344</v>
      </c>
      <c r="G212" s="71"/>
      <c r="H212" s="71"/>
      <c r="I212" s="188"/>
      <c r="J212" s="71"/>
      <c r="K212" s="71"/>
      <c r="L212" s="69"/>
      <c r="M212" s="232"/>
      <c r="N212" s="44"/>
      <c r="O212" s="44"/>
      <c r="P212" s="44"/>
      <c r="Q212" s="44"/>
      <c r="R212" s="44"/>
      <c r="S212" s="44"/>
      <c r="T212" s="92"/>
      <c r="AT212" s="21" t="s">
        <v>171</v>
      </c>
      <c r="AU212" s="21" t="s">
        <v>152</v>
      </c>
    </row>
    <row r="213" s="10" customFormat="1" ht="22.32" customHeight="1">
      <c r="B213" s="202"/>
      <c r="C213" s="203"/>
      <c r="D213" s="204" t="s">
        <v>75</v>
      </c>
      <c r="E213" s="216" t="s">
        <v>345</v>
      </c>
      <c r="F213" s="216" t="s">
        <v>346</v>
      </c>
      <c r="G213" s="203"/>
      <c r="H213" s="203"/>
      <c r="I213" s="206"/>
      <c r="J213" s="217">
        <f>BK213</f>
        <v>0</v>
      </c>
      <c r="K213" s="203"/>
      <c r="L213" s="208"/>
      <c r="M213" s="209"/>
      <c r="N213" s="210"/>
      <c r="O213" s="210"/>
      <c r="P213" s="211">
        <f>SUM(P214:P222)</f>
        <v>0</v>
      </c>
      <c r="Q213" s="210"/>
      <c r="R213" s="211">
        <f>SUM(R214:R222)</f>
        <v>0.0024188</v>
      </c>
      <c r="S213" s="210"/>
      <c r="T213" s="212">
        <f>SUM(T214:T222)</f>
        <v>0</v>
      </c>
      <c r="AR213" s="213" t="s">
        <v>25</v>
      </c>
      <c r="AT213" s="214" t="s">
        <v>75</v>
      </c>
      <c r="AU213" s="214" t="s">
        <v>85</v>
      </c>
      <c r="AY213" s="213" t="s">
        <v>151</v>
      </c>
      <c r="BK213" s="215">
        <f>SUM(BK214:BK222)</f>
        <v>0</v>
      </c>
    </row>
    <row r="214" s="1" customFormat="1" ht="22.8" customHeight="1">
      <c r="B214" s="43"/>
      <c r="C214" s="218" t="s">
        <v>347</v>
      </c>
      <c r="D214" s="218" t="s">
        <v>154</v>
      </c>
      <c r="E214" s="219" t="s">
        <v>348</v>
      </c>
      <c r="F214" s="220" t="s">
        <v>349</v>
      </c>
      <c r="G214" s="221" t="s">
        <v>182</v>
      </c>
      <c r="H214" s="222">
        <v>49.469999999999999</v>
      </c>
      <c r="I214" s="223"/>
      <c r="J214" s="224">
        <f>ROUND(I214*H214,2)</f>
        <v>0</v>
      </c>
      <c r="K214" s="220" t="s">
        <v>158</v>
      </c>
      <c r="L214" s="69"/>
      <c r="M214" s="225" t="s">
        <v>24</v>
      </c>
      <c r="N214" s="226" t="s">
        <v>47</v>
      </c>
      <c r="O214" s="44"/>
      <c r="P214" s="227">
        <f>O214*H214</f>
        <v>0</v>
      </c>
      <c r="Q214" s="227">
        <v>4.0000000000000003E-05</v>
      </c>
      <c r="R214" s="227">
        <f>Q214*H214</f>
        <v>0.0019788000000000002</v>
      </c>
      <c r="S214" s="227">
        <v>0</v>
      </c>
      <c r="T214" s="228">
        <f>S214*H214</f>
        <v>0</v>
      </c>
      <c r="AR214" s="21" t="s">
        <v>159</v>
      </c>
      <c r="AT214" s="21" t="s">
        <v>154</v>
      </c>
      <c r="AU214" s="21" t="s">
        <v>152</v>
      </c>
      <c r="AY214" s="21" t="s">
        <v>151</v>
      </c>
      <c r="BE214" s="229">
        <f>IF(N214="základní",J214,0)</f>
        <v>0</v>
      </c>
      <c r="BF214" s="229">
        <f>IF(N214="snížená",J214,0)</f>
        <v>0</v>
      </c>
      <c r="BG214" s="229">
        <f>IF(N214="zákl. přenesená",J214,0)</f>
        <v>0</v>
      </c>
      <c r="BH214" s="229">
        <f>IF(N214="sníž. přenesená",J214,0)</f>
        <v>0</v>
      </c>
      <c r="BI214" s="229">
        <f>IF(N214="nulová",J214,0)</f>
        <v>0</v>
      </c>
      <c r="BJ214" s="21" t="s">
        <v>25</v>
      </c>
      <c r="BK214" s="229">
        <f>ROUND(I214*H214,2)</f>
        <v>0</v>
      </c>
      <c r="BL214" s="21" t="s">
        <v>159</v>
      </c>
      <c r="BM214" s="21" t="s">
        <v>350</v>
      </c>
    </row>
    <row r="215" s="1" customFormat="1">
      <c r="B215" s="43"/>
      <c r="C215" s="71"/>
      <c r="D215" s="230" t="s">
        <v>161</v>
      </c>
      <c r="E215" s="71"/>
      <c r="F215" s="231" t="s">
        <v>351</v>
      </c>
      <c r="G215" s="71"/>
      <c r="H215" s="71"/>
      <c r="I215" s="188"/>
      <c r="J215" s="71"/>
      <c r="K215" s="71"/>
      <c r="L215" s="69"/>
      <c r="M215" s="232"/>
      <c r="N215" s="44"/>
      <c r="O215" s="44"/>
      <c r="P215" s="44"/>
      <c r="Q215" s="44"/>
      <c r="R215" s="44"/>
      <c r="S215" s="44"/>
      <c r="T215" s="92"/>
      <c r="AT215" s="21" t="s">
        <v>161</v>
      </c>
      <c r="AU215" s="21" t="s">
        <v>152</v>
      </c>
    </row>
    <row r="216" s="1" customFormat="1">
      <c r="B216" s="43"/>
      <c r="C216" s="71"/>
      <c r="D216" s="230" t="s">
        <v>171</v>
      </c>
      <c r="E216" s="71"/>
      <c r="F216" s="244" t="s">
        <v>352</v>
      </c>
      <c r="G216" s="71"/>
      <c r="H216" s="71"/>
      <c r="I216" s="188"/>
      <c r="J216" s="71"/>
      <c r="K216" s="71"/>
      <c r="L216" s="69"/>
      <c r="M216" s="232"/>
      <c r="N216" s="44"/>
      <c r="O216" s="44"/>
      <c r="P216" s="44"/>
      <c r="Q216" s="44"/>
      <c r="R216" s="44"/>
      <c r="S216" s="44"/>
      <c r="T216" s="92"/>
      <c r="AT216" s="21" t="s">
        <v>171</v>
      </c>
      <c r="AU216" s="21" t="s">
        <v>152</v>
      </c>
    </row>
    <row r="217" s="11" customFormat="1">
      <c r="B217" s="233"/>
      <c r="C217" s="234"/>
      <c r="D217" s="230" t="s">
        <v>163</v>
      </c>
      <c r="E217" s="235" t="s">
        <v>24</v>
      </c>
      <c r="F217" s="236" t="s">
        <v>264</v>
      </c>
      <c r="G217" s="234"/>
      <c r="H217" s="237">
        <v>24.719999999999999</v>
      </c>
      <c r="I217" s="238"/>
      <c r="J217" s="234"/>
      <c r="K217" s="234"/>
      <c r="L217" s="239"/>
      <c r="M217" s="240"/>
      <c r="N217" s="241"/>
      <c r="O217" s="241"/>
      <c r="P217" s="241"/>
      <c r="Q217" s="241"/>
      <c r="R217" s="241"/>
      <c r="S217" s="241"/>
      <c r="T217" s="242"/>
      <c r="AT217" s="243" t="s">
        <v>163</v>
      </c>
      <c r="AU217" s="243" t="s">
        <v>152</v>
      </c>
      <c r="AV217" s="11" t="s">
        <v>85</v>
      </c>
      <c r="AW217" s="11" t="s">
        <v>165</v>
      </c>
      <c r="AX217" s="11" t="s">
        <v>76</v>
      </c>
      <c r="AY217" s="243" t="s">
        <v>151</v>
      </c>
    </row>
    <row r="218" s="11" customFormat="1">
      <c r="B218" s="233"/>
      <c r="C218" s="234"/>
      <c r="D218" s="230" t="s">
        <v>163</v>
      </c>
      <c r="E218" s="235" t="s">
        <v>24</v>
      </c>
      <c r="F218" s="236" t="s">
        <v>353</v>
      </c>
      <c r="G218" s="234"/>
      <c r="H218" s="237">
        <v>24.75</v>
      </c>
      <c r="I218" s="238"/>
      <c r="J218" s="234"/>
      <c r="K218" s="234"/>
      <c r="L218" s="239"/>
      <c r="M218" s="240"/>
      <c r="N218" s="241"/>
      <c r="O218" s="241"/>
      <c r="P218" s="241"/>
      <c r="Q218" s="241"/>
      <c r="R218" s="241"/>
      <c r="S218" s="241"/>
      <c r="T218" s="242"/>
      <c r="AT218" s="243" t="s">
        <v>163</v>
      </c>
      <c r="AU218" s="243" t="s">
        <v>152</v>
      </c>
      <c r="AV218" s="11" t="s">
        <v>85</v>
      </c>
      <c r="AW218" s="11" t="s">
        <v>165</v>
      </c>
      <c r="AX218" s="11" t="s">
        <v>76</v>
      </c>
      <c r="AY218" s="243" t="s">
        <v>151</v>
      </c>
    </row>
    <row r="219" s="1" customFormat="1" ht="14.4" customHeight="1">
      <c r="B219" s="43"/>
      <c r="C219" s="218" t="s">
        <v>354</v>
      </c>
      <c r="D219" s="218" t="s">
        <v>154</v>
      </c>
      <c r="E219" s="219" t="s">
        <v>355</v>
      </c>
      <c r="F219" s="220" t="s">
        <v>356</v>
      </c>
      <c r="G219" s="221" t="s">
        <v>221</v>
      </c>
      <c r="H219" s="222">
        <v>1</v>
      </c>
      <c r="I219" s="223"/>
      <c r="J219" s="224">
        <f>ROUND(I219*H219,2)</f>
        <v>0</v>
      </c>
      <c r="K219" s="220" t="s">
        <v>158</v>
      </c>
      <c r="L219" s="69"/>
      <c r="M219" s="225" t="s">
        <v>24</v>
      </c>
      <c r="N219" s="226" t="s">
        <v>47</v>
      </c>
      <c r="O219" s="44"/>
      <c r="P219" s="227">
        <f>O219*H219</f>
        <v>0</v>
      </c>
      <c r="Q219" s="227">
        <v>0.00044000000000000002</v>
      </c>
      <c r="R219" s="227">
        <f>Q219*H219</f>
        <v>0.00044000000000000002</v>
      </c>
      <c r="S219" s="227">
        <v>0</v>
      </c>
      <c r="T219" s="228">
        <f>S219*H219</f>
        <v>0</v>
      </c>
      <c r="AR219" s="21" t="s">
        <v>159</v>
      </c>
      <c r="AT219" s="21" t="s">
        <v>154</v>
      </c>
      <c r="AU219" s="21" t="s">
        <v>152</v>
      </c>
      <c r="AY219" s="21" t="s">
        <v>151</v>
      </c>
      <c r="BE219" s="229">
        <f>IF(N219="základní",J219,0)</f>
        <v>0</v>
      </c>
      <c r="BF219" s="229">
        <f>IF(N219="snížená",J219,0)</f>
        <v>0</v>
      </c>
      <c r="BG219" s="229">
        <f>IF(N219="zákl. přenesená",J219,0)</f>
        <v>0</v>
      </c>
      <c r="BH219" s="229">
        <f>IF(N219="sníž. přenesená",J219,0)</f>
        <v>0</v>
      </c>
      <c r="BI219" s="229">
        <f>IF(N219="nulová",J219,0)</f>
        <v>0</v>
      </c>
      <c r="BJ219" s="21" t="s">
        <v>25</v>
      </c>
      <c r="BK219" s="229">
        <f>ROUND(I219*H219,2)</f>
        <v>0</v>
      </c>
      <c r="BL219" s="21" t="s">
        <v>159</v>
      </c>
      <c r="BM219" s="21" t="s">
        <v>357</v>
      </c>
    </row>
    <row r="220" s="1" customFormat="1">
      <c r="B220" s="43"/>
      <c r="C220" s="71"/>
      <c r="D220" s="230" t="s">
        <v>161</v>
      </c>
      <c r="E220" s="71"/>
      <c r="F220" s="231" t="s">
        <v>358</v>
      </c>
      <c r="G220" s="71"/>
      <c r="H220" s="71"/>
      <c r="I220" s="188"/>
      <c r="J220" s="71"/>
      <c r="K220" s="71"/>
      <c r="L220" s="69"/>
      <c r="M220" s="232"/>
      <c r="N220" s="44"/>
      <c r="O220" s="44"/>
      <c r="P220" s="44"/>
      <c r="Q220" s="44"/>
      <c r="R220" s="44"/>
      <c r="S220" s="44"/>
      <c r="T220" s="92"/>
      <c r="AT220" s="21" t="s">
        <v>161</v>
      </c>
      <c r="AU220" s="21" t="s">
        <v>152</v>
      </c>
    </row>
    <row r="221" s="1" customFormat="1">
      <c r="B221" s="43"/>
      <c r="C221" s="71"/>
      <c r="D221" s="230" t="s">
        <v>171</v>
      </c>
      <c r="E221" s="71"/>
      <c r="F221" s="244" t="s">
        <v>359</v>
      </c>
      <c r="G221" s="71"/>
      <c r="H221" s="71"/>
      <c r="I221" s="188"/>
      <c r="J221" s="71"/>
      <c r="K221" s="71"/>
      <c r="L221" s="69"/>
      <c r="M221" s="232"/>
      <c r="N221" s="44"/>
      <c r="O221" s="44"/>
      <c r="P221" s="44"/>
      <c r="Q221" s="44"/>
      <c r="R221" s="44"/>
      <c r="S221" s="44"/>
      <c r="T221" s="92"/>
      <c r="AT221" s="21" t="s">
        <v>171</v>
      </c>
      <c r="AU221" s="21" t="s">
        <v>152</v>
      </c>
    </row>
    <row r="222" s="11" customFormat="1">
      <c r="B222" s="233"/>
      <c r="C222" s="234"/>
      <c r="D222" s="230" t="s">
        <v>163</v>
      </c>
      <c r="E222" s="235" t="s">
        <v>24</v>
      </c>
      <c r="F222" s="236" t="s">
        <v>360</v>
      </c>
      <c r="G222" s="234"/>
      <c r="H222" s="237">
        <v>1</v>
      </c>
      <c r="I222" s="238"/>
      <c r="J222" s="234"/>
      <c r="K222" s="234"/>
      <c r="L222" s="239"/>
      <c r="M222" s="240"/>
      <c r="N222" s="241"/>
      <c r="O222" s="241"/>
      <c r="P222" s="241"/>
      <c r="Q222" s="241"/>
      <c r="R222" s="241"/>
      <c r="S222" s="241"/>
      <c r="T222" s="242"/>
      <c r="AT222" s="243" t="s">
        <v>163</v>
      </c>
      <c r="AU222" s="243" t="s">
        <v>152</v>
      </c>
      <c r="AV222" s="11" t="s">
        <v>85</v>
      </c>
      <c r="AW222" s="11" t="s">
        <v>165</v>
      </c>
      <c r="AX222" s="11" t="s">
        <v>76</v>
      </c>
      <c r="AY222" s="243" t="s">
        <v>151</v>
      </c>
    </row>
    <row r="223" s="10" customFormat="1" ht="22.32" customHeight="1">
      <c r="B223" s="202"/>
      <c r="C223" s="203"/>
      <c r="D223" s="204" t="s">
        <v>75</v>
      </c>
      <c r="E223" s="216" t="s">
        <v>361</v>
      </c>
      <c r="F223" s="216" t="s">
        <v>362</v>
      </c>
      <c r="G223" s="203"/>
      <c r="H223" s="203"/>
      <c r="I223" s="206"/>
      <c r="J223" s="217">
        <f>BK223</f>
        <v>0</v>
      </c>
      <c r="K223" s="203"/>
      <c r="L223" s="208"/>
      <c r="M223" s="209"/>
      <c r="N223" s="210"/>
      <c r="O223" s="210"/>
      <c r="P223" s="211">
        <f>SUM(P224:P296)</f>
        <v>0</v>
      </c>
      <c r="Q223" s="210"/>
      <c r="R223" s="211">
        <f>SUM(R224:R296)</f>
        <v>0.0050810999999999999</v>
      </c>
      <c r="S223" s="210"/>
      <c r="T223" s="212">
        <f>SUM(T224:T296)</f>
        <v>5.0886570000000004</v>
      </c>
      <c r="AR223" s="213" t="s">
        <v>25</v>
      </c>
      <c r="AT223" s="214" t="s">
        <v>75</v>
      </c>
      <c r="AU223" s="214" t="s">
        <v>85</v>
      </c>
      <c r="AY223" s="213" t="s">
        <v>151</v>
      </c>
      <c r="BK223" s="215">
        <f>SUM(BK224:BK296)</f>
        <v>0</v>
      </c>
    </row>
    <row r="224" s="1" customFormat="1" ht="14.4" customHeight="1">
      <c r="B224" s="43"/>
      <c r="C224" s="218" t="s">
        <v>363</v>
      </c>
      <c r="D224" s="218" t="s">
        <v>154</v>
      </c>
      <c r="E224" s="219" t="s">
        <v>364</v>
      </c>
      <c r="F224" s="220" t="s">
        <v>365</v>
      </c>
      <c r="G224" s="221" t="s">
        <v>182</v>
      </c>
      <c r="H224" s="222">
        <v>7.5149999999999997</v>
      </c>
      <c r="I224" s="223"/>
      <c r="J224" s="224">
        <f>ROUND(I224*H224,2)</f>
        <v>0</v>
      </c>
      <c r="K224" s="220" t="s">
        <v>158</v>
      </c>
      <c r="L224" s="69"/>
      <c r="M224" s="225" t="s">
        <v>24</v>
      </c>
      <c r="N224" s="226" t="s">
        <v>47</v>
      </c>
      <c r="O224" s="44"/>
      <c r="P224" s="227">
        <f>O224*H224</f>
        <v>0</v>
      </c>
      <c r="Q224" s="227">
        <v>0</v>
      </c>
      <c r="R224" s="227">
        <f>Q224*H224</f>
        <v>0</v>
      </c>
      <c r="S224" s="227">
        <v>0.13100000000000001</v>
      </c>
      <c r="T224" s="228">
        <f>S224*H224</f>
        <v>0.98446500000000003</v>
      </c>
      <c r="AR224" s="21" t="s">
        <v>159</v>
      </c>
      <c r="AT224" s="21" t="s">
        <v>154</v>
      </c>
      <c r="AU224" s="21" t="s">
        <v>152</v>
      </c>
      <c r="AY224" s="21" t="s">
        <v>151</v>
      </c>
      <c r="BE224" s="229">
        <f>IF(N224="základní",J224,0)</f>
        <v>0</v>
      </c>
      <c r="BF224" s="229">
        <f>IF(N224="snížená",J224,0)</f>
        <v>0</v>
      </c>
      <c r="BG224" s="229">
        <f>IF(N224="zákl. přenesená",J224,0)</f>
        <v>0</v>
      </c>
      <c r="BH224" s="229">
        <f>IF(N224="sníž. přenesená",J224,0)</f>
        <v>0</v>
      </c>
      <c r="BI224" s="229">
        <f>IF(N224="nulová",J224,0)</f>
        <v>0</v>
      </c>
      <c r="BJ224" s="21" t="s">
        <v>25</v>
      </c>
      <c r="BK224" s="229">
        <f>ROUND(I224*H224,2)</f>
        <v>0</v>
      </c>
      <c r="BL224" s="21" t="s">
        <v>159</v>
      </c>
      <c r="BM224" s="21" t="s">
        <v>366</v>
      </c>
    </row>
    <row r="225" s="1" customFormat="1">
      <c r="B225" s="43"/>
      <c r="C225" s="71"/>
      <c r="D225" s="230" t="s">
        <v>161</v>
      </c>
      <c r="E225" s="71"/>
      <c r="F225" s="231" t="s">
        <v>367</v>
      </c>
      <c r="G225" s="71"/>
      <c r="H225" s="71"/>
      <c r="I225" s="188"/>
      <c r="J225" s="71"/>
      <c r="K225" s="71"/>
      <c r="L225" s="69"/>
      <c r="M225" s="232"/>
      <c r="N225" s="44"/>
      <c r="O225" s="44"/>
      <c r="P225" s="44"/>
      <c r="Q225" s="44"/>
      <c r="R225" s="44"/>
      <c r="S225" s="44"/>
      <c r="T225" s="92"/>
      <c r="AT225" s="21" t="s">
        <v>161</v>
      </c>
      <c r="AU225" s="21" t="s">
        <v>152</v>
      </c>
    </row>
    <row r="226" s="11" customFormat="1">
      <c r="B226" s="233"/>
      <c r="C226" s="234"/>
      <c r="D226" s="230" t="s">
        <v>163</v>
      </c>
      <c r="E226" s="235" t="s">
        <v>24</v>
      </c>
      <c r="F226" s="236" t="s">
        <v>368</v>
      </c>
      <c r="G226" s="234"/>
      <c r="H226" s="237">
        <v>7.5147000000000004</v>
      </c>
      <c r="I226" s="238"/>
      <c r="J226" s="234"/>
      <c r="K226" s="234"/>
      <c r="L226" s="239"/>
      <c r="M226" s="240"/>
      <c r="N226" s="241"/>
      <c r="O226" s="241"/>
      <c r="P226" s="241"/>
      <c r="Q226" s="241"/>
      <c r="R226" s="241"/>
      <c r="S226" s="241"/>
      <c r="T226" s="242"/>
      <c r="AT226" s="243" t="s">
        <v>163</v>
      </c>
      <c r="AU226" s="243" t="s">
        <v>152</v>
      </c>
      <c r="AV226" s="11" t="s">
        <v>85</v>
      </c>
      <c r="AW226" s="11" t="s">
        <v>165</v>
      </c>
      <c r="AX226" s="11" t="s">
        <v>76</v>
      </c>
      <c r="AY226" s="243" t="s">
        <v>151</v>
      </c>
    </row>
    <row r="227" s="1" customFormat="1" ht="14.4" customHeight="1">
      <c r="B227" s="43"/>
      <c r="C227" s="218" t="s">
        <v>369</v>
      </c>
      <c r="D227" s="218" t="s">
        <v>154</v>
      </c>
      <c r="E227" s="219" t="s">
        <v>370</v>
      </c>
      <c r="F227" s="220" t="s">
        <v>371</v>
      </c>
      <c r="G227" s="221" t="s">
        <v>182</v>
      </c>
      <c r="H227" s="222">
        <v>2.1200000000000001</v>
      </c>
      <c r="I227" s="223"/>
      <c r="J227" s="224">
        <f>ROUND(I227*H227,2)</f>
        <v>0</v>
      </c>
      <c r="K227" s="220" t="s">
        <v>158</v>
      </c>
      <c r="L227" s="69"/>
      <c r="M227" s="225" t="s">
        <v>24</v>
      </c>
      <c r="N227" s="226" t="s">
        <v>47</v>
      </c>
      <c r="O227" s="44"/>
      <c r="P227" s="227">
        <f>O227*H227</f>
        <v>0</v>
      </c>
      <c r="Q227" s="227">
        <v>0</v>
      </c>
      <c r="R227" s="227">
        <f>Q227*H227</f>
        <v>0</v>
      </c>
      <c r="S227" s="227">
        <v>0.26100000000000001</v>
      </c>
      <c r="T227" s="228">
        <f>S227*H227</f>
        <v>0.55332000000000003</v>
      </c>
      <c r="AR227" s="21" t="s">
        <v>159</v>
      </c>
      <c r="AT227" s="21" t="s">
        <v>154</v>
      </c>
      <c r="AU227" s="21" t="s">
        <v>152</v>
      </c>
      <c r="AY227" s="21" t="s">
        <v>151</v>
      </c>
      <c r="BE227" s="229">
        <f>IF(N227="základní",J227,0)</f>
        <v>0</v>
      </c>
      <c r="BF227" s="229">
        <f>IF(N227="snížená",J227,0)</f>
        <v>0</v>
      </c>
      <c r="BG227" s="229">
        <f>IF(N227="zákl. přenesená",J227,0)</f>
        <v>0</v>
      </c>
      <c r="BH227" s="229">
        <f>IF(N227="sníž. přenesená",J227,0)</f>
        <v>0</v>
      </c>
      <c r="BI227" s="229">
        <f>IF(N227="nulová",J227,0)</f>
        <v>0</v>
      </c>
      <c r="BJ227" s="21" t="s">
        <v>25</v>
      </c>
      <c r="BK227" s="229">
        <f>ROUND(I227*H227,2)</f>
        <v>0</v>
      </c>
      <c r="BL227" s="21" t="s">
        <v>159</v>
      </c>
      <c r="BM227" s="21" t="s">
        <v>372</v>
      </c>
    </row>
    <row r="228" s="1" customFormat="1">
      <c r="B228" s="43"/>
      <c r="C228" s="71"/>
      <c r="D228" s="230" t="s">
        <v>161</v>
      </c>
      <c r="E228" s="71"/>
      <c r="F228" s="231" t="s">
        <v>373</v>
      </c>
      <c r="G228" s="71"/>
      <c r="H228" s="71"/>
      <c r="I228" s="188"/>
      <c r="J228" s="71"/>
      <c r="K228" s="71"/>
      <c r="L228" s="69"/>
      <c r="M228" s="232"/>
      <c r="N228" s="44"/>
      <c r="O228" s="44"/>
      <c r="P228" s="44"/>
      <c r="Q228" s="44"/>
      <c r="R228" s="44"/>
      <c r="S228" s="44"/>
      <c r="T228" s="92"/>
      <c r="AT228" s="21" t="s">
        <v>161</v>
      </c>
      <c r="AU228" s="21" t="s">
        <v>152</v>
      </c>
    </row>
    <row r="229" s="11" customFormat="1">
      <c r="B229" s="233"/>
      <c r="C229" s="234"/>
      <c r="D229" s="230" t="s">
        <v>163</v>
      </c>
      <c r="E229" s="235" t="s">
        <v>24</v>
      </c>
      <c r="F229" s="236" t="s">
        <v>374</v>
      </c>
      <c r="G229" s="234"/>
      <c r="H229" s="237">
        <v>2.1204000000000001</v>
      </c>
      <c r="I229" s="238"/>
      <c r="J229" s="234"/>
      <c r="K229" s="234"/>
      <c r="L229" s="239"/>
      <c r="M229" s="240"/>
      <c r="N229" s="241"/>
      <c r="O229" s="241"/>
      <c r="P229" s="241"/>
      <c r="Q229" s="241"/>
      <c r="R229" s="241"/>
      <c r="S229" s="241"/>
      <c r="T229" s="242"/>
      <c r="AT229" s="243" t="s">
        <v>163</v>
      </c>
      <c r="AU229" s="243" t="s">
        <v>152</v>
      </c>
      <c r="AV229" s="11" t="s">
        <v>85</v>
      </c>
      <c r="AW229" s="11" t="s">
        <v>165</v>
      </c>
      <c r="AX229" s="11" t="s">
        <v>76</v>
      </c>
      <c r="AY229" s="243" t="s">
        <v>151</v>
      </c>
    </row>
    <row r="230" s="1" customFormat="1" ht="22.8" customHeight="1">
      <c r="B230" s="43"/>
      <c r="C230" s="218" t="s">
        <v>375</v>
      </c>
      <c r="D230" s="218" t="s">
        <v>154</v>
      </c>
      <c r="E230" s="219" t="s">
        <v>376</v>
      </c>
      <c r="F230" s="220" t="s">
        <v>377</v>
      </c>
      <c r="G230" s="221" t="s">
        <v>168</v>
      </c>
      <c r="H230" s="222">
        <v>0.069000000000000006</v>
      </c>
      <c r="I230" s="223"/>
      <c r="J230" s="224">
        <f>ROUND(I230*H230,2)</f>
        <v>0</v>
      </c>
      <c r="K230" s="220" t="s">
        <v>158</v>
      </c>
      <c r="L230" s="69"/>
      <c r="M230" s="225" t="s">
        <v>24</v>
      </c>
      <c r="N230" s="226" t="s">
        <v>47</v>
      </c>
      <c r="O230" s="44"/>
      <c r="P230" s="227">
        <f>O230*H230</f>
        <v>0</v>
      </c>
      <c r="Q230" s="227">
        <v>0</v>
      </c>
      <c r="R230" s="227">
        <f>Q230*H230</f>
        <v>0</v>
      </c>
      <c r="S230" s="227">
        <v>1.258</v>
      </c>
      <c r="T230" s="228">
        <f>S230*H230</f>
        <v>0.086802000000000004</v>
      </c>
      <c r="AR230" s="21" t="s">
        <v>159</v>
      </c>
      <c r="AT230" s="21" t="s">
        <v>154</v>
      </c>
      <c r="AU230" s="21" t="s">
        <v>152</v>
      </c>
      <c r="AY230" s="21" t="s">
        <v>151</v>
      </c>
      <c r="BE230" s="229">
        <f>IF(N230="základní",J230,0)</f>
        <v>0</v>
      </c>
      <c r="BF230" s="229">
        <f>IF(N230="snížená",J230,0)</f>
        <v>0</v>
      </c>
      <c r="BG230" s="229">
        <f>IF(N230="zákl. přenesená",J230,0)</f>
        <v>0</v>
      </c>
      <c r="BH230" s="229">
        <f>IF(N230="sníž. přenesená",J230,0)</f>
        <v>0</v>
      </c>
      <c r="BI230" s="229">
        <f>IF(N230="nulová",J230,0)</f>
        <v>0</v>
      </c>
      <c r="BJ230" s="21" t="s">
        <v>25</v>
      </c>
      <c r="BK230" s="229">
        <f>ROUND(I230*H230,2)</f>
        <v>0</v>
      </c>
      <c r="BL230" s="21" t="s">
        <v>159</v>
      </c>
      <c r="BM230" s="21" t="s">
        <v>378</v>
      </c>
    </row>
    <row r="231" s="1" customFormat="1">
      <c r="B231" s="43"/>
      <c r="C231" s="71"/>
      <c r="D231" s="230" t="s">
        <v>161</v>
      </c>
      <c r="E231" s="71"/>
      <c r="F231" s="231" t="s">
        <v>379</v>
      </c>
      <c r="G231" s="71"/>
      <c r="H231" s="71"/>
      <c r="I231" s="188"/>
      <c r="J231" s="71"/>
      <c r="K231" s="71"/>
      <c r="L231" s="69"/>
      <c r="M231" s="232"/>
      <c r="N231" s="44"/>
      <c r="O231" s="44"/>
      <c r="P231" s="44"/>
      <c r="Q231" s="44"/>
      <c r="R231" s="44"/>
      <c r="S231" s="44"/>
      <c r="T231" s="92"/>
      <c r="AT231" s="21" t="s">
        <v>161</v>
      </c>
      <c r="AU231" s="21" t="s">
        <v>152</v>
      </c>
    </row>
    <row r="232" s="11" customFormat="1">
      <c r="B232" s="233"/>
      <c r="C232" s="234"/>
      <c r="D232" s="230" t="s">
        <v>163</v>
      </c>
      <c r="E232" s="235" t="s">
        <v>24</v>
      </c>
      <c r="F232" s="236" t="s">
        <v>173</v>
      </c>
      <c r="G232" s="234"/>
      <c r="H232" s="237">
        <v>0.068640000000000007</v>
      </c>
      <c r="I232" s="238"/>
      <c r="J232" s="234"/>
      <c r="K232" s="234"/>
      <c r="L232" s="239"/>
      <c r="M232" s="240"/>
      <c r="N232" s="241"/>
      <c r="O232" s="241"/>
      <c r="P232" s="241"/>
      <c r="Q232" s="241"/>
      <c r="R232" s="241"/>
      <c r="S232" s="241"/>
      <c r="T232" s="242"/>
      <c r="AT232" s="243" t="s">
        <v>163</v>
      </c>
      <c r="AU232" s="243" t="s">
        <v>152</v>
      </c>
      <c r="AV232" s="11" t="s">
        <v>85</v>
      </c>
      <c r="AW232" s="11" t="s">
        <v>165</v>
      </c>
      <c r="AX232" s="11" t="s">
        <v>76</v>
      </c>
      <c r="AY232" s="243" t="s">
        <v>151</v>
      </c>
    </row>
    <row r="233" s="1" customFormat="1" ht="22.8" customHeight="1">
      <c r="B233" s="43"/>
      <c r="C233" s="218" t="s">
        <v>380</v>
      </c>
      <c r="D233" s="218" t="s">
        <v>154</v>
      </c>
      <c r="E233" s="219" t="s">
        <v>381</v>
      </c>
      <c r="F233" s="220" t="s">
        <v>382</v>
      </c>
      <c r="G233" s="221" t="s">
        <v>157</v>
      </c>
      <c r="H233" s="222">
        <v>0.20000000000000001</v>
      </c>
      <c r="I233" s="223"/>
      <c r="J233" s="224">
        <f>ROUND(I233*H233,2)</f>
        <v>0</v>
      </c>
      <c r="K233" s="220" t="s">
        <v>158</v>
      </c>
      <c r="L233" s="69"/>
      <c r="M233" s="225" t="s">
        <v>24</v>
      </c>
      <c r="N233" s="226" t="s">
        <v>47</v>
      </c>
      <c r="O233" s="44"/>
      <c r="P233" s="227">
        <f>O233*H233</f>
        <v>0</v>
      </c>
      <c r="Q233" s="227">
        <v>0</v>
      </c>
      <c r="R233" s="227">
        <f>Q233*H233</f>
        <v>0</v>
      </c>
      <c r="S233" s="227">
        <v>2.2000000000000002</v>
      </c>
      <c r="T233" s="228">
        <f>S233*H233</f>
        <v>0.44000000000000006</v>
      </c>
      <c r="AR233" s="21" t="s">
        <v>159</v>
      </c>
      <c r="AT233" s="21" t="s">
        <v>154</v>
      </c>
      <c r="AU233" s="21" t="s">
        <v>152</v>
      </c>
      <c r="AY233" s="21" t="s">
        <v>151</v>
      </c>
      <c r="BE233" s="229">
        <f>IF(N233="základní",J233,0)</f>
        <v>0</v>
      </c>
      <c r="BF233" s="229">
        <f>IF(N233="snížená",J233,0)</f>
        <v>0</v>
      </c>
      <c r="BG233" s="229">
        <f>IF(N233="zákl. přenesená",J233,0)</f>
        <v>0</v>
      </c>
      <c r="BH233" s="229">
        <f>IF(N233="sníž. přenesená",J233,0)</f>
        <v>0</v>
      </c>
      <c r="BI233" s="229">
        <f>IF(N233="nulová",J233,0)</f>
        <v>0</v>
      </c>
      <c r="BJ233" s="21" t="s">
        <v>25</v>
      </c>
      <c r="BK233" s="229">
        <f>ROUND(I233*H233,2)</f>
        <v>0</v>
      </c>
      <c r="BL233" s="21" t="s">
        <v>159</v>
      </c>
      <c r="BM233" s="21" t="s">
        <v>383</v>
      </c>
    </row>
    <row r="234" s="1" customFormat="1">
      <c r="B234" s="43"/>
      <c r="C234" s="71"/>
      <c r="D234" s="230" t="s">
        <v>161</v>
      </c>
      <c r="E234" s="71"/>
      <c r="F234" s="231" t="s">
        <v>384</v>
      </c>
      <c r="G234" s="71"/>
      <c r="H234" s="71"/>
      <c r="I234" s="188"/>
      <c r="J234" s="71"/>
      <c r="K234" s="71"/>
      <c r="L234" s="69"/>
      <c r="M234" s="232"/>
      <c r="N234" s="44"/>
      <c r="O234" s="44"/>
      <c r="P234" s="44"/>
      <c r="Q234" s="44"/>
      <c r="R234" s="44"/>
      <c r="S234" s="44"/>
      <c r="T234" s="92"/>
      <c r="AT234" s="21" t="s">
        <v>161</v>
      </c>
      <c r="AU234" s="21" t="s">
        <v>152</v>
      </c>
    </row>
    <row r="235" s="11" customFormat="1">
      <c r="B235" s="233"/>
      <c r="C235" s="234"/>
      <c r="D235" s="230" t="s">
        <v>163</v>
      </c>
      <c r="E235" s="235" t="s">
        <v>24</v>
      </c>
      <c r="F235" s="236" t="s">
        <v>385</v>
      </c>
      <c r="G235" s="234"/>
      <c r="H235" s="237">
        <v>0.20000000000000001</v>
      </c>
      <c r="I235" s="238"/>
      <c r="J235" s="234"/>
      <c r="K235" s="234"/>
      <c r="L235" s="239"/>
      <c r="M235" s="240"/>
      <c r="N235" s="241"/>
      <c r="O235" s="241"/>
      <c r="P235" s="241"/>
      <c r="Q235" s="241"/>
      <c r="R235" s="241"/>
      <c r="S235" s="241"/>
      <c r="T235" s="242"/>
      <c r="AT235" s="243" t="s">
        <v>163</v>
      </c>
      <c r="AU235" s="243" t="s">
        <v>152</v>
      </c>
      <c r="AV235" s="11" t="s">
        <v>85</v>
      </c>
      <c r="AW235" s="11" t="s">
        <v>165</v>
      </c>
      <c r="AX235" s="11" t="s">
        <v>25</v>
      </c>
      <c r="AY235" s="243" t="s">
        <v>151</v>
      </c>
    </row>
    <row r="236" s="1" customFormat="1" ht="22.8" customHeight="1">
      <c r="B236" s="43"/>
      <c r="C236" s="218" t="s">
        <v>386</v>
      </c>
      <c r="D236" s="218" t="s">
        <v>154</v>
      </c>
      <c r="E236" s="219" t="s">
        <v>387</v>
      </c>
      <c r="F236" s="220" t="s">
        <v>388</v>
      </c>
      <c r="G236" s="221" t="s">
        <v>182</v>
      </c>
      <c r="H236" s="222">
        <v>4</v>
      </c>
      <c r="I236" s="223"/>
      <c r="J236" s="224">
        <f>ROUND(I236*H236,2)</f>
        <v>0</v>
      </c>
      <c r="K236" s="220" t="s">
        <v>158</v>
      </c>
      <c r="L236" s="69"/>
      <c r="M236" s="225" t="s">
        <v>24</v>
      </c>
      <c r="N236" s="226" t="s">
        <v>47</v>
      </c>
      <c r="O236" s="44"/>
      <c r="P236" s="227">
        <f>O236*H236</f>
        <v>0</v>
      </c>
      <c r="Q236" s="227">
        <v>0</v>
      </c>
      <c r="R236" s="227">
        <f>Q236*H236</f>
        <v>0</v>
      </c>
      <c r="S236" s="227">
        <v>0.035000000000000003</v>
      </c>
      <c r="T236" s="228">
        <f>S236*H236</f>
        <v>0.14000000000000001</v>
      </c>
      <c r="AR236" s="21" t="s">
        <v>159</v>
      </c>
      <c r="AT236" s="21" t="s">
        <v>154</v>
      </c>
      <c r="AU236" s="21" t="s">
        <v>152</v>
      </c>
      <c r="AY236" s="21" t="s">
        <v>151</v>
      </c>
      <c r="BE236" s="229">
        <f>IF(N236="základní",J236,0)</f>
        <v>0</v>
      </c>
      <c r="BF236" s="229">
        <f>IF(N236="snížená",J236,0)</f>
        <v>0</v>
      </c>
      <c r="BG236" s="229">
        <f>IF(N236="zákl. přenesená",J236,0)</f>
        <v>0</v>
      </c>
      <c r="BH236" s="229">
        <f>IF(N236="sníž. přenesená",J236,0)</f>
        <v>0</v>
      </c>
      <c r="BI236" s="229">
        <f>IF(N236="nulová",J236,0)</f>
        <v>0</v>
      </c>
      <c r="BJ236" s="21" t="s">
        <v>25</v>
      </c>
      <c r="BK236" s="229">
        <f>ROUND(I236*H236,2)</f>
        <v>0</v>
      </c>
      <c r="BL236" s="21" t="s">
        <v>159</v>
      </c>
      <c r="BM236" s="21" t="s">
        <v>389</v>
      </c>
    </row>
    <row r="237" s="1" customFormat="1">
      <c r="B237" s="43"/>
      <c r="C237" s="71"/>
      <c r="D237" s="230" t="s">
        <v>161</v>
      </c>
      <c r="E237" s="71"/>
      <c r="F237" s="231" t="s">
        <v>390</v>
      </c>
      <c r="G237" s="71"/>
      <c r="H237" s="71"/>
      <c r="I237" s="188"/>
      <c r="J237" s="71"/>
      <c r="K237" s="71"/>
      <c r="L237" s="69"/>
      <c r="M237" s="232"/>
      <c r="N237" s="44"/>
      <c r="O237" s="44"/>
      <c r="P237" s="44"/>
      <c r="Q237" s="44"/>
      <c r="R237" s="44"/>
      <c r="S237" s="44"/>
      <c r="T237" s="92"/>
      <c r="AT237" s="21" t="s">
        <v>161</v>
      </c>
      <c r="AU237" s="21" t="s">
        <v>152</v>
      </c>
    </row>
    <row r="238" s="1" customFormat="1">
      <c r="B238" s="43"/>
      <c r="C238" s="71"/>
      <c r="D238" s="230" t="s">
        <v>171</v>
      </c>
      <c r="E238" s="71"/>
      <c r="F238" s="244" t="s">
        <v>391</v>
      </c>
      <c r="G238" s="71"/>
      <c r="H238" s="71"/>
      <c r="I238" s="188"/>
      <c r="J238" s="71"/>
      <c r="K238" s="71"/>
      <c r="L238" s="69"/>
      <c r="M238" s="232"/>
      <c r="N238" s="44"/>
      <c r="O238" s="44"/>
      <c r="P238" s="44"/>
      <c r="Q238" s="44"/>
      <c r="R238" s="44"/>
      <c r="S238" s="44"/>
      <c r="T238" s="92"/>
      <c r="AT238" s="21" t="s">
        <v>171</v>
      </c>
      <c r="AU238" s="21" t="s">
        <v>152</v>
      </c>
    </row>
    <row r="239" s="1" customFormat="1" ht="22.8" customHeight="1">
      <c r="B239" s="43"/>
      <c r="C239" s="218" t="s">
        <v>392</v>
      </c>
      <c r="D239" s="218" t="s">
        <v>154</v>
      </c>
      <c r="E239" s="219" t="s">
        <v>393</v>
      </c>
      <c r="F239" s="220" t="s">
        <v>394</v>
      </c>
      <c r="G239" s="221" t="s">
        <v>182</v>
      </c>
      <c r="H239" s="222">
        <v>0.68200000000000005</v>
      </c>
      <c r="I239" s="223"/>
      <c r="J239" s="224">
        <f>ROUND(I239*H239,2)</f>
        <v>0</v>
      </c>
      <c r="K239" s="220" t="s">
        <v>158</v>
      </c>
      <c r="L239" s="69"/>
      <c r="M239" s="225" t="s">
        <v>24</v>
      </c>
      <c r="N239" s="226" t="s">
        <v>47</v>
      </c>
      <c r="O239" s="44"/>
      <c r="P239" s="227">
        <f>O239*H239</f>
        <v>0</v>
      </c>
      <c r="Q239" s="227">
        <v>0</v>
      </c>
      <c r="R239" s="227">
        <f>Q239*H239</f>
        <v>0</v>
      </c>
      <c r="S239" s="227">
        <v>0.041000000000000002</v>
      </c>
      <c r="T239" s="228">
        <f>S239*H239</f>
        <v>0.027962000000000004</v>
      </c>
      <c r="AR239" s="21" t="s">
        <v>159</v>
      </c>
      <c r="AT239" s="21" t="s">
        <v>154</v>
      </c>
      <c r="AU239" s="21" t="s">
        <v>152</v>
      </c>
      <c r="AY239" s="21" t="s">
        <v>151</v>
      </c>
      <c r="BE239" s="229">
        <f>IF(N239="základní",J239,0)</f>
        <v>0</v>
      </c>
      <c r="BF239" s="229">
        <f>IF(N239="snížená",J239,0)</f>
        <v>0</v>
      </c>
      <c r="BG239" s="229">
        <f>IF(N239="zákl. přenesená",J239,0)</f>
        <v>0</v>
      </c>
      <c r="BH239" s="229">
        <f>IF(N239="sníž. přenesená",J239,0)</f>
        <v>0</v>
      </c>
      <c r="BI239" s="229">
        <f>IF(N239="nulová",J239,0)</f>
        <v>0</v>
      </c>
      <c r="BJ239" s="21" t="s">
        <v>25</v>
      </c>
      <c r="BK239" s="229">
        <f>ROUND(I239*H239,2)</f>
        <v>0</v>
      </c>
      <c r="BL239" s="21" t="s">
        <v>159</v>
      </c>
      <c r="BM239" s="21" t="s">
        <v>395</v>
      </c>
    </row>
    <row r="240" s="1" customFormat="1">
      <c r="B240" s="43"/>
      <c r="C240" s="71"/>
      <c r="D240" s="230" t="s">
        <v>161</v>
      </c>
      <c r="E240" s="71"/>
      <c r="F240" s="231" t="s">
        <v>396</v>
      </c>
      <c r="G240" s="71"/>
      <c r="H240" s="71"/>
      <c r="I240" s="188"/>
      <c r="J240" s="71"/>
      <c r="K240" s="71"/>
      <c r="L240" s="69"/>
      <c r="M240" s="232"/>
      <c r="N240" s="44"/>
      <c r="O240" s="44"/>
      <c r="P240" s="44"/>
      <c r="Q240" s="44"/>
      <c r="R240" s="44"/>
      <c r="S240" s="44"/>
      <c r="T240" s="92"/>
      <c r="AT240" s="21" t="s">
        <v>161</v>
      </c>
      <c r="AU240" s="21" t="s">
        <v>152</v>
      </c>
    </row>
    <row r="241" s="1" customFormat="1">
      <c r="B241" s="43"/>
      <c r="C241" s="71"/>
      <c r="D241" s="230" t="s">
        <v>171</v>
      </c>
      <c r="E241" s="71"/>
      <c r="F241" s="244" t="s">
        <v>397</v>
      </c>
      <c r="G241" s="71"/>
      <c r="H241" s="71"/>
      <c r="I241" s="188"/>
      <c r="J241" s="71"/>
      <c r="K241" s="71"/>
      <c r="L241" s="69"/>
      <c r="M241" s="232"/>
      <c r="N241" s="44"/>
      <c r="O241" s="44"/>
      <c r="P241" s="44"/>
      <c r="Q241" s="44"/>
      <c r="R241" s="44"/>
      <c r="S241" s="44"/>
      <c r="T241" s="92"/>
      <c r="AT241" s="21" t="s">
        <v>171</v>
      </c>
      <c r="AU241" s="21" t="s">
        <v>152</v>
      </c>
    </row>
    <row r="242" s="11" customFormat="1">
      <c r="B242" s="233"/>
      <c r="C242" s="234"/>
      <c r="D242" s="230" t="s">
        <v>163</v>
      </c>
      <c r="E242" s="235" t="s">
        <v>24</v>
      </c>
      <c r="F242" s="236" t="s">
        <v>398</v>
      </c>
      <c r="G242" s="234"/>
      <c r="H242" s="237">
        <v>0.68200000000000005</v>
      </c>
      <c r="I242" s="238"/>
      <c r="J242" s="234"/>
      <c r="K242" s="234"/>
      <c r="L242" s="239"/>
      <c r="M242" s="240"/>
      <c r="N242" s="241"/>
      <c r="O242" s="241"/>
      <c r="P242" s="241"/>
      <c r="Q242" s="241"/>
      <c r="R242" s="241"/>
      <c r="S242" s="241"/>
      <c r="T242" s="242"/>
      <c r="AT242" s="243" t="s">
        <v>163</v>
      </c>
      <c r="AU242" s="243" t="s">
        <v>152</v>
      </c>
      <c r="AV242" s="11" t="s">
        <v>85</v>
      </c>
      <c r="AW242" s="11" t="s">
        <v>165</v>
      </c>
      <c r="AX242" s="11" t="s">
        <v>76</v>
      </c>
      <c r="AY242" s="243" t="s">
        <v>151</v>
      </c>
    </row>
    <row r="243" s="1" customFormat="1" ht="14.4" customHeight="1">
      <c r="B243" s="43"/>
      <c r="C243" s="218" t="s">
        <v>399</v>
      </c>
      <c r="D243" s="218" t="s">
        <v>154</v>
      </c>
      <c r="E243" s="219" t="s">
        <v>400</v>
      </c>
      <c r="F243" s="220" t="s">
        <v>401</v>
      </c>
      <c r="G243" s="221" t="s">
        <v>182</v>
      </c>
      <c r="H243" s="222">
        <v>1.72</v>
      </c>
      <c r="I243" s="223"/>
      <c r="J243" s="224">
        <f>ROUND(I243*H243,2)</f>
        <v>0</v>
      </c>
      <c r="K243" s="220" t="s">
        <v>158</v>
      </c>
      <c r="L243" s="69"/>
      <c r="M243" s="225" t="s">
        <v>24</v>
      </c>
      <c r="N243" s="226" t="s">
        <v>47</v>
      </c>
      <c r="O243" s="44"/>
      <c r="P243" s="227">
        <f>O243*H243</f>
        <v>0</v>
      </c>
      <c r="Q243" s="227">
        <v>0</v>
      </c>
      <c r="R243" s="227">
        <f>Q243*H243</f>
        <v>0</v>
      </c>
      <c r="S243" s="227">
        <v>0.0040000000000000001</v>
      </c>
      <c r="T243" s="228">
        <f>S243*H243</f>
        <v>0.0068799999999999998</v>
      </c>
      <c r="AR243" s="21" t="s">
        <v>159</v>
      </c>
      <c r="AT243" s="21" t="s">
        <v>154</v>
      </c>
      <c r="AU243" s="21" t="s">
        <v>152</v>
      </c>
      <c r="AY243" s="21" t="s">
        <v>151</v>
      </c>
      <c r="BE243" s="229">
        <f>IF(N243="základní",J243,0)</f>
        <v>0</v>
      </c>
      <c r="BF243" s="229">
        <f>IF(N243="snížená",J243,0)</f>
        <v>0</v>
      </c>
      <c r="BG243" s="229">
        <f>IF(N243="zákl. přenesená",J243,0)</f>
        <v>0</v>
      </c>
      <c r="BH243" s="229">
        <f>IF(N243="sníž. přenesená",J243,0)</f>
        <v>0</v>
      </c>
      <c r="BI243" s="229">
        <f>IF(N243="nulová",J243,0)</f>
        <v>0</v>
      </c>
      <c r="BJ243" s="21" t="s">
        <v>25</v>
      </c>
      <c r="BK243" s="229">
        <f>ROUND(I243*H243,2)</f>
        <v>0</v>
      </c>
      <c r="BL243" s="21" t="s">
        <v>159</v>
      </c>
      <c r="BM243" s="21" t="s">
        <v>402</v>
      </c>
    </row>
    <row r="244" s="1" customFormat="1">
      <c r="B244" s="43"/>
      <c r="C244" s="71"/>
      <c r="D244" s="230" t="s">
        <v>161</v>
      </c>
      <c r="E244" s="71"/>
      <c r="F244" s="231" t="s">
        <v>403</v>
      </c>
      <c r="G244" s="71"/>
      <c r="H244" s="71"/>
      <c r="I244" s="188"/>
      <c r="J244" s="71"/>
      <c r="K244" s="71"/>
      <c r="L244" s="69"/>
      <c r="M244" s="232"/>
      <c r="N244" s="44"/>
      <c r="O244" s="44"/>
      <c r="P244" s="44"/>
      <c r="Q244" s="44"/>
      <c r="R244" s="44"/>
      <c r="S244" s="44"/>
      <c r="T244" s="92"/>
      <c r="AT244" s="21" t="s">
        <v>161</v>
      </c>
      <c r="AU244" s="21" t="s">
        <v>152</v>
      </c>
    </row>
    <row r="245" s="1" customFormat="1">
      <c r="B245" s="43"/>
      <c r="C245" s="71"/>
      <c r="D245" s="230" t="s">
        <v>171</v>
      </c>
      <c r="E245" s="71"/>
      <c r="F245" s="244" t="s">
        <v>397</v>
      </c>
      <c r="G245" s="71"/>
      <c r="H245" s="71"/>
      <c r="I245" s="188"/>
      <c r="J245" s="71"/>
      <c r="K245" s="71"/>
      <c r="L245" s="69"/>
      <c r="M245" s="232"/>
      <c r="N245" s="44"/>
      <c r="O245" s="44"/>
      <c r="P245" s="44"/>
      <c r="Q245" s="44"/>
      <c r="R245" s="44"/>
      <c r="S245" s="44"/>
      <c r="T245" s="92"/>
      <c r="AT245" s="21" t="s">
        <v>171</v>
      </c>
      <c r="AU245" s="21" t="s">
        <v>152</v>
      </c>
    </row>
    <row r="246" s="11" customFormat="1">
      <c r="B246" s="233"/>
      <c r="C246" s="234"/>
      <c r="D246" s="230" t="s">
        <v>163</v>
      </c>
      <c r="E246" s="235" t="s">
        <v>24</v>
      </c>
      <c r="F246" s="236" t="s">
        <v>404</v>
      </c>
      <c r="G246" s="234"/>
      <c r="H246" s="237">
        <v>1.72</v>
      </c>
      <c r="I246" s="238"/>
      <c r="J246" s="234"/>
      <c r="K246" s="234"/>
      <c r="L246" s="239"/>
      <c r="M246" s="240"/>
      <c r="N246" s="241"/>
      <c r="O246" s="241"/>
      <c r="P246" s="241"/>
      <c r="Q246" s="241"/>
      <c r="R246" s="241"/>
      <c r="S246" s="241"/>
      <c r="T246" s="242"/>
      <c r="AT246" s="243" t="s">
        <v>163</v>
      </c>
      <c r="AU246" s="243" t="s">
        <v>152</v>
      </c>
      <c r="AV246" s="11" t="s">
        <v>85</v>
      </c>
      <c r="AW246" s="11" t="s">
        <v>165</v>
      </c>
      <c r="AX246" s="11" t="s">
        <v>25</v>
      </c>
      <c r="AY246" s="243" t="s">
        <v>151</v>
      </c>
    </row>
    <row r="247" s="1" customFormat="1" ht="22.8" customHeight="1">
      <c r="B247" s="43"/>
      <c r="C247" s="218" t="s">
        <v>405</v>
      </c>
      <c r="D247" s="218" t="s">
        <v>154</v>
      </c>
      <c r="E247" s="219" t="s">
        <v>406</v>
      </c>
      <c r="F247" s="220" t="s">
        <v>407</v>
      </c>
      <c r="G247" s="221" t="s">
        <v>221</v>
      </c>
      <c r="H247" s="222">
        <v>1</v>
      </c>
      <c r="I247" s="223"/>
      <c r="J247" s="224">
        <f>ROUND(I247*H247,2)</f>
        <v>0</v>
      </c>
      <c r="K247" s="220" t="s">
        <v>158</v>
      </c>
      <c r="L247" s="69"/>
      <c r="M247" s="225" t="s">
        <v>24</v>
      </c>
      <c r="N247" s="226" t="s">
        <v>47</v>
      </c>
      <c r="O247" s="44"/>
      <c r="P247" s="227">
        <f>O247*H247</f>
        <v>0</v>
      </c>
      <c r="Q247" s="227">
        <v>0</v>
      </c>
      <c r="R247" s="227">
        <f>Q247*H247</f>
        <v>0</v>
      </c>
      <c r="S247" s="227">
        <v>0.0060000000000000001</v>
      </c>
      <c r="T247" s="228">
        <f>S247*H247</f>
        <v>0.0060000000000000001</v>
      </c>
      <c r="AR247" s="21" t="s">
        <v>159</v>
      </c>
      <c r="AT247" s="21" t="s">
        <v>154</v>
      </c>
      <c r="AU247" s="21" t="s">
        <v>152</v>
      </c>
      <c r="AY247" s="21" t="s">
        <v>151</v>
      </c>
      <c r="BE247" s="229">
        <f>IF(N247="základní",J247,0)</f>
        <v>0</v>
      </c>
      <c r="BF247" s="229">
        <f>IF(N247="snížená",J247,0)</f>
        <v>0</v>
      </c>
      <c r="BG247" s="229">
        <f>IF(N247="zákl. přenesená",J247,0)</f>
        <v>0</v>
      </c>
      <c r="BH247" s="229">
        <f>IF(N247="sníž. přenesená",J247,0)</f>
        <v>0</v>
      </c>
      <c r="BI247" s="229">
        <f>IF(N247="nulová",J247,0)</f>
        <v>0</v>
      </c>
      <c r="BJ247" s="21" t="s">
        <v>25</v>
      </c>
      <c r="BK247" s="229">
        <f>ROUND(I247*H247,2)</f>
        <v>0</v>
      </c>
      <c r="BL247" s="21" t="s">
        <v>159</v>
      </c>
      <c r="BM247" s="21" t="s">
        <v>408</v>
      </c>
    </row>
    <row r="248" s="1" customFormat="1">
      <c r="B248" s="43"/>
      <c r="C248" s="71"/>
      <c r="D248" s="230" t="s">
        <v>161</v>
      </c>
      <c r="E248" s="71"/>
      <c r="F248" s="231" t="s">
        <v>409</v>
      </c>
      <c r="G248" s="71"/>
      <c r="H248" s="71"/>
      <c r="I248" s="188"/>
      <c r="J248" s="71"/>
      <c r="K248" s="71"/>
      <c r="L248" s="69"/>
      <c r="M248" s="232"/>
      <c r="N248" s="44"/>
      <c r="O248" s="44"/>
      <c r="P248" s="44"/>
      <c r="Q248" s="44"/>
      <c r="R248" s="44"/>
      <c r="S248" s="44"/>
      <c r="T248" s="92"/>
      <c r="AT248" s="21" t="s">
        <v>161</v>
      </c>
      <c r="AU248" s="21" t="s">
        <v>152</v>
      </c>
    </row>
    <row r="249" s="11" customFormat="1">
      <c r="B249" s="233"/>
      <c r="C249" s="234"/>
      <c r="D249" s="230" t="s">
        <v>163</v>
      </c>
      <c r="E249" s="235" t="s">
        <v>24</v>
      </c>
      <c r="F249" s="236" t="s">
        <v>410</v>
      </c>
      <c r="G249" s="234"/>
      <c r="H249" s="237">
        <v>1</v>
      </c>
      <c r="I249" s="238"/>
      <c r="J249" s="234"/>
      <c r="K249" s="234"/>
      <c r="L249" s="239"/>
      <c r="M249" s="240"/>
      <c r="N249" s="241"/>
      <c r="O249" s="241"/>
      <c r="P249" s="241"/>
      <c r="Q249" s="241"/>
      <c r="R249" s="241"/>
      <c r="S249" s="241"/>
      <c r="T249" s="242"/>
      <c r="AT249" s="243" t="s">
        <v>163</v>
      </c>
      <c r="AU249" s="243" t="s">
        <v>152</v>
      </c>
      <c r="AV249" s="11" t="s">
        <v>85</v>
      </c>
      <c r="AW249" s="11" t="s">
        <v>165</v>
      </c>
      <c r="AX249" s="11" t="s">
        <v>76</v>
      </c>
      <c r="AY249" s="243" t="s">
        <v>151</v>
      </c>
    </row>
    <row r="250" s="1" customFormat="1" ht="14.4" customHeight="1">
      <c r="B250" s="43"/>
      <c r="C250" s="218" t="s">
        <v>411</v>
      </c>
      <c r="D250" s="218" t="s">
        <v>154</v>
      </c>
      <c r="E250" s="219" t="s">
        <v>412</v>
      </c>
      <c r="F250" s="220" t="s">
        <v>413</v>
      </c>
      <c r="G250" s="221" t="s">
        <v>182</v>
      </c>
      <c r="H250" s="222">
        <v>4.3979999999999997</v>
      </c>
      <c r="I250" s="223"/>
      <c r="J250" s="224">
        <f>ROUND(I250*H250,2)</f>
        <v>0</v>
      </c>
      <c r="K250" s="220" t="s">
        <v>158</v>
      </c>
      <c r="L250" s="69"/>
      <c r="M250" s="225" t="s">
        <v>24</v>
      </c>
      <c r="N250" s="226" t="s">
        <v>47</v>
      </c>
      <c r="O250" s="44"/>
      <c r="P250" s="227">
        <f>O250*H250</f>
        <v>0</v>
      </c>
      <c r="Q250" s="227">
        <v>0</v>
      </c>
      <c r="R250" s="227">
        <f>Q250*H250</f>
        <v>0</v>
      </c>
      <c r="S250" s="227">
        <v>0.055</v>
      </c>
      <c r="T250" s="228">
        <f>S250*H250</f>
        <v>0.24188999999999999</v>
      </c>
      <c r="AR250" s="21" t="s">
        <v>159</v>
      </c>
      <c r="AT250" s="21" t="s">
        <v>154</v>
      </c>
      <c r="AU250" s="21" t="s">
        <v>152</v>
      </c>
      <c r="AY250" s="21" t="s">
        <v>151</v>
      </c>
      <c r="BE250" s="229">
        <f>IF(N250="základní",J250,0)</f>
        <v>0</v>
      </c>
      <c r="BF250" s="229">
        <f>IF(N250="snížená",J250,0)</f>
        <v>0</v>
      </c>
      <c r="BG250" s="229">
        <f>IF(N250="zákl. přenesená",J250,0)</f>
        <v>0</v>
      </c>
      <c r="BH250" s="229">
        <f>IF(N250="sníž. přenesená",J250,0)</f>
        <v>0</v>
      </c>
      <c r="BI250" s="229">
        <f>IF(N250="nulová",J250,0)</f>
        <v>0</v>
      </c>
      <c r="BJ250" s="21" t="s">
        <v>25</v>
      </c>
      <c r="BK250" s="229">
        <f>ROUND(I250*H250,2)</f>
        <v>0</v>
      </c>
      <c r="BL250" s="21" t="s">
        <v>159</v>
      </c>
      <c r="BM250" s="21" t="s">
        <v>414</v>
      </c>
    </row>
    <row r="251" s="1" customFormat="1">
      <c r="B251" s="43"/>
      <c r="C251" s="71"/>
      <c r="D251" s="230" t="s">
        <v>161</v>
      </c>
      <c r="E251" s="71"/>
      <c r="F251" s="231" t="s">
        <v>415</v>
      </c>
      <c r="G251" s="71"/>
      <c r="H251" s="71"/>
      <c r="I251" s="188"/>
      <c r="J251" s="71"/>
      <c r="K251" s="71"/>
      <c r="L251" s="69"/>
      <c r="M251" s="232"/>
      <c r="N251" s="44"/>
      <c r="O251" s="44"/>
      <c r="P251" s="44"/>
      <c r="Q251" s="44"/>
      <c r="R251" s="44"/>
      <c r="S251" s="44"/>
      <c r="T251" s="92"/>
      <c r="AT251" s="21" t="s">
        <v>161</v>
      </c>
      <c r="AU251" s="21" t="s">
        <v>152</v>
      </c>
    </row>
    <row r="252" s="11" customFormat="1">
      <c r="B252" s="233"/>
      <c r="C252" s="234"/>
      <c r="D252" s="230" t="s">
        <v>163</v>
      </c>
      <c r="E252" s="235" t="s">
        <v>24</v>
      </c>
      <c r="F252" s="236" t="s">
        <v>416</v>
      </c>
      <c r="G252" s="234"/>
      <c r="H252" s="237">
        <v>4.3979999999999997</v>
      </c>
      <c r="I252" s="238"/>
      <c r="J252" s="234"/>
      <c r="K252" s="234"/>
      <c r="L252" s="239"/>
      <c r="M252" s="240"/>
      <c r="N252" s="241"/>
      <c r="O252" s="241"/>
      <c r="P252" s="241"/>
      <c r="Q252" s="241"/>
      <c r="R252" s="241"/>
      <c r="S252" s="241"/>
      <c r="T252" s="242"/>
      <c r="AT252" s="243" t="s">
        <v>163</v>
      </c>
      <c r="AU252" s="243" t="s">
        <v>152</v>
      </c>
      <c r="AV252" s="11" t="s">
        <v>85</v>
      </c>
      <c r="AW252" s="11" t="s">
        <v>165</v>
      </c>
      <c r="AX252" s="11" t="s">
        <v>76</v>
      </c>
      <c r="AY252" s="243" t="s">
        <v>151</v>
      </c>
    </row>
    <row r="253" s="1" customFormat="1" ht="14.4" customHeight="1">
      <c r="B253" s="43"/>
      <c r="C253" s="218" t="s">
        <v>417</v>
      </c>
      <c r="D253" s="218" t="s">
        <v>154</v>
      </c>
      <c r="E253" s="219" t="s">
        <v>418</v>
      </c>
      <c r="F253" s="220" t="s">
        <v>419</v>
      </c>
      <c r="G253" s="221" t="s">
        <v>182</v>
      </c>
      <c r="H253" s="222">
        <v>2.23</v>
      </c>
      <c r="I253" s="223"/>
      <c r="J253" s="224">
        <f>ROUND(I253*H253,2)</f>
        <v>0</v>
      </c>
      <c r="K253" s="220" t="s">
        <v>158</v>
      </c>
      <c r="L253" s="69"/>
      <c r="M253" s="225" t="s">
        <v>24</v>
      </c>
      <c r="N253" s="226" t="s">
        <v>47</v>
      </c>
      <c r="O253" s="44"/>
      <c r="P253" s="227">
        <f>O253*H253</f>
        <v>0</v>
      </c>
      <c r="Q253" s="227">
        <v>0</v>
      </c>
      <c r="R253" s="227">
        <f>Q253*H253</f>
        <v>0</v>
      </c>
      <c r="S253" s="227">
        <v>0.075999999999999998</v>
      </c>
      <c r="T253" s="228">
        <f>S253*H253</f>
        <v>0.16947999999999999</v>
      </c>
      <c r="AR253" s="21" t="s">
        <v>159</v>
      </c>
      <c r="AT253" s="21" t="s">
        <v>154</v>
      </c>
      <c r="AU253" s="21" t="s">
        <v>152</v>
      </c>
      <c r="AY253" s="21" t="s">
        <v>151</v>
      </c>
      <c r="BE253" s="229">
        <f>IF(N253="základní",J253,0)</f>
        <v>0</v>
      </c>
      <c r="BF253" s="229">
        <f>IF(N253="snížená",J253,0)</f>
        <v>0</v>
      </c>
      <c r="BG253" s="229">
        <f>IF(N253="zákl. přenesená",J253,0)</f>
        <v>0</v>
      </c>
      <c r="BH253" s="229">
        <f>IF(N253="sníž. přenesená",J253,0)</f>
        <v>0</v>
      </c>
      <c r="BI253" s="229">
        <f>IF(N253="nulová",J253,0)</f>
        <v>0</v>
      </c>
      <c r="BJ253" s="21" t="s">
        <v>25</v>
      </c>
      <c r="BK253" s="229">
        <f>ROUND(I253*H253,2)</f>
        <v>0</v>
      </c>
      <c r="BL253" s="21" t="s">
        <v>159</v>
      </c>
      <c r="BM253" s="21" t="s">
        <v>420</v>
      </c>
    </row>
    <row r="254" s="1" customFormat="1">
      <c r="B254" s="43"/>
      <c r="C254" s="71"/>
      <c r="D254" s="230" t="s">
        <v>161</v>
      </c>
      <c r="E254" s="71"/>
      <c r="F254" s="231" t="s">
        <v>421</v>
      </c>
      <c r="G254" s="71"/>
      <c r="H254" s="71"/>
      <c r="I254" s="188"/>
      <c r="J254" s="71"/>
      <c r="K254" s="71"/>
      <c r="L254" s="69"/>
      <c r="M254" s="232"/>
      <c r="N254" s="44"/>
      <c r="O254" s="44"/>
      <c r="P254" s="44"/>
      <c r="Q254" s="44"/>
      <c r="R254" s="44"/>
      <c r="S254" s="44"/>
      <c r="T254" s="92"/>
      <c r="AT254" s="21" t="s">
        <v>161</v>
      </c>
      <c r="AU254" s="21" t="s">
        <v>152</v>
      </c>
    </row>
    <row r="255" s="1" customFormat="1">
      <c r="B255" s="43"/>
      <c r="C255" s="71"/>
      <c r="D255" s="230" t="s">
        <v>171</v>
      </c>
      <c r="E255" s="71"/>
      <c r="F255" s="244" t="s">
        <v>422</v>
      </c>
      <c r="G255" s="71"/>
      <c r="H255" s="71"/>
      <c r="I255" s="188"/>
      <c r="J255" s="71"/>
      <c r="K255" s="71"/>
      <c r="L255" s="69"/>
      <c r="M255" s="232"/>
      <c r="N255" s="44"/>
      <c r="O255" s="44"/>
      <c r="P255" s="44"/>
      <c r="Q255" s="44"/>
      <c r="R255" s="44"/>
      <c r="S255" s="44"/>
      <c r="T255" s="92"/>
      <c r="AT255" s="21" t="s">
        <v>171</v>
      </c>
      <c r="AU255" s="21" t="s">
        <v>152</v>
      </c>
    </row>
    <row r="256" s="11" customFormat="1">
      <c r="B256" s="233"/>
      <c r="C256" s="234"/>
      <c r="D256" s="230" t="s">
        <v>163</v>
      </c>
      <c r="E256" s="235" t="s">
        <v>24</v>
      </c>
      <c r="F256" s="236" t="s">
        <v>423</v>
      </c>
      <c r="G256" s="234"/>
      <c r="H256" s="237">
        <v>1.17502</v>
      </c>
      <c r="I256" s="238"/>
      <c r="J256" s="234"/>
      <c r="K256" s="234"/>
      <c r="L256" s="239"/>
      <c r="M256" s="240"/>
      <c r="N256" s="241"/>
      <c r="O256" s="241"/>
      <c r="P256" s="241"/>
      <c r="Q256" s="241"/>
      <c r="R256" s="241"/>
      <c r="S256" s="241"/>
      <c r="T256" s="242"/>
      <c r="AT256" s="243" t="s">
        <v>163</v>
      </c>
      <c r="AU256" s="243" t="s">
        <v>152</v>
      </c>
      <c r="AV256" s="11" t="s">
        <v>85</v>
      </c>
      <c r="AW256" s="11" t="s">
        <v>165</v>
      </c>
      <c r="AX256" s="11" t="s">
        <v>76</v>
      </c>
      <c r="AY256" s="243" t="s">
        <v>151</v>
      </c>
    </row>
    <row r="257" s="11" customFormat="1">
      <c r="B257" s="233"/>
      <c r="C257" s="234"/>
      <c r="D257" s="230" t="s">
        <v>163</v>
      </c>
      <c r="E257" s="235" t="s">
        <v>24</v>
      </c>
      <c r="F257" s="236" t="s">
        <v>424</v>
      </c>
      <c r="G257" s="234"/>
      <c r="H257" s="237">
        <v>1.0551200000000001</v>
      </c>
      <c r="I257" s="238"/>
      <c r="J257" s="234"/>
      <c r="K257" s="234"/>
      <c r="L257" s="239"/>
      <c r="M257" s="240"/>
      <c r="N257" s="241"/>
      <c r="O257" s="241"/>
      <c r="P257" s="241"/>
      <c r="Q257" s="241"/>
      <c r="R257" s="241"/>
      <c r="S257" s="241"/>
      <c r="T257" s="242"/>
      <c r="AT257" s="243" t="s">
        <v>163</v>
      </c>
      <c r="AU257" s="243" t="s">
        <v>152</v>
      </c>
      <c r="AV257" s="11" t="s">
        <v>85</v>
      </c>
      <c r="AW257" s="11" t="s">
        <v>165</v>
      </c>
      <c r="AX257" s="11" t="s">
        <v>76</v>
      </c>
      <c r="AY257" s="243" t="s">
        <v>151</v>
      </c>
    </row>
    <row r="258" s="1" customFormat="1" ht="22.8" customHeight="1">
      <c r="B258" s="43"/>
      <c r="C258" s="218" t="s">
        <v>425</v>
      </c>
      <c r="D258" s="218" t="s">
        <v>154</v>
      </c>
      <c r="E258" s="219" t="s">
        <v>426</v>
      </c>
      <c r="F258" s="220" t="s">
        <v>427</v>
      </c>
      <c r="G258" s="221" t="s">
        <v>157</v>
      </c>
      <c r="H258" s="222">
        <v>0.13900000000000001</v>
      </c>
      <c r="I258" s="223"/>
      <c r="J258" s="224">
        <f>ROUND(I258*H258,2)</f>
        <v>0</v>
      </c>
      <c r="K258" s="220" t="s">
        <v>158</v>
      </c>
      <c r="L258" s="69"/>
      <c r="M258" s="225" t="s">
        <v>24</v>
      </c>
      <c r="N258" s="226" t="s">
        <v>47</v>
      </c>
      <c r="O258" s="44"/>
      <c r="P258" s="227">
        <f>O258*H258</f>
        <v>0</v>
      </c>
      <c r="Q258" s="227">
        <v>0</v>
      </c>
      <c r="R258" s="227">
        <f>Q258*H258</f>
        <v>0</v>
      </c>
      <c r="S258" s="227">
        <v>1.8</v>
      </c>
      <c r="T258" s="228">
        <f>S258*H258</f>
        <v>0.25020000000000003</v>
      </c>
      <c r="AR258" s="21" t="s">
        <v>159</v>
      </c>
      <c r="AT258" s="21" t="s">
        <v>154</v>
      </c>
      <c r="AU258" s="21" t="s">
        <v>152</v>
      </c>
      <c r="AY258" s="21" t="s">
        <v>151</v>
      </c>
      <c r="BE258" s="229">
        <f>IF(N258="základní",J258,0)</f>
        <v>0</v>
      </c>
      <c r="BF258" s="229">
        <f>IF(N258="snížená",J258,0)</f>
        <v>0</v>
      </c>
      <c r="BG258" s="229">
        <f>IF(N258="zákl. přenesená",J258,0)</f>
        <v>0</v>
      </c>
      <c r="BH258" s="229">
        <f>IF(N258="sníž. přenesená",J258,0)</f>
        <v>0</v>
      </c>
      <c r="BI258" s="229">
        <f>IF(N258="nulová",J258,0)</f>
        <v>0</v>
      </c>
      <c r="BJ258" s="21" t="s">
        <v>25</v>
      </c>
      <c r="BK258" s="229">
        <f>ROUND(I258*H258,2)</f>
        <v>0</v>
      </c>
      <c r="BL258" s="21" t="s">
        <v>159</v>
      </c>
      <c r="BM258" s="21" t="s">
        <v>428</v>
      </c>
    </row>
    <row r="259" s="1" customFormat="1">
      <c r="B259" s="43"/>
      <c r="C259" s="71"/>
      <c r="D259" s="230" t="s">
        <v>161</v>
      </c>
      <c r="E259" s="71"/>
      <c r="F259" s="231" t="s">
        <v>429</v>
      </c>
      <c r="G259" s="71"/>
      <c r="H259" s="71"/>
      <c r="I259" s="188"/>
      <c r="J259" s="71"/>
      <c r="K259" s="71"/>
      <c r="L259" s="69"/>
      <c r="M259" s="232"/>
      <c r="N259" s="44"/>
      <c r="O259" s="44"/>
      <c r="P259" s="44"/>
      <c r="Q259" s="44"/>
      <c r="R259" s="44"/>
      <c r="S259" s="44"/>
      <c r="T259" s="92"/>
      <c r="AT259" s="21" t="s">
        <v>161</v>
      </c>
      <c r="AU259" s="21" t="s">
        <v>152</v>
      </c>
    </row>
    <row r="260" s="11" customFormat="1">
      <c r="B260" s="233"/>
      <c r="C260" s="234"/>
      <c r="D260" s="230" t="s">
        <v>163</v>
      </c>
      <c r="E260" s="235" t="s">
        <v>24</v>
      </c>
      <c r="F260" s="236" t="s">
        <v>430</v>
      </c>
      <c r="G260" s="234"/>
      <c r="H260" s="237">
        <v>0.1386</v>
      </c>
      <c r="I260" s="238"/>
      <c r="J260" s="234"/>
      <c r="K260" s="234"/>
      <c r="L260" s="239"/>
      <c r="M260" s="240"/>
      <c r="N260" s="241"/>
      <c r="O260" s="241"/>
      <c r="P260" s="241"/>
      <c r="Q260" s="241"/>
      <c r="R260" s="241"/>
      <c r="S260" s="241"/>
      <c r="T260" s="242"/>
      <c r="AT260" s="243" t="s">
        <v>163</v>
      </c>
      <c r="AU260" s="243" t="s">
        <v>152</v>
      </c>
      <c r="AV260" s="11" t="s">
        <v>85</v>
      </c>
      <c r="AW260" s="11" t="s">
        <v>165</v>
      </c>
      <c r="AX260" s="11" t="s">
        <v>76</v>
      </c>
      <c r="AY260" s="243" t="s">
        <v>151</v>
      </c>
    </row>
    <row r="261" s="1" customFormat="1" ht="22.8" customHeight="1">
      <c r="B261" s="43"/>
      <c r="C261" s="218" t="s">
        <v>431</v>
      </c>
      <c r="D261" s="218" t="s">
        <v>154</v>
      </c>
      <c r="E261" s="219" t="s">
        <v>432</v>
      </c>
      <c r="F261" s="220" t="s">
        <v>433</v>
      </c>
      <c r="G261" s="221" t="s">
        <v>157</v>
      </c>
      <c r="H261" s="222">
        <v>0.39600000000000002</v>
      </c>
      <c r="I261" s="223"/>
      <c r="J261" s="224">
        <f>ROUND(I261*H261,2)</f>
        <v>0</v>
      </c>
      <c r="K261" s="220" t="s">
        <v>158</v>
      </c>
      <c r="L261" s="69"/>
      <c r="M261" s="225" t="s">
        <v>24</v>
      </c>
      <c r="N261" s="226" t="s">
        <v>47</v>
      </c>
      <c r="O261" s="44"/>
      <c r="P261" s="227">
        <f>O261*H261</f>
        <v>0</v>
      </c>
      <c r="Q261" s="227">
        <v>0</v>
      </c>
      <c r="R261" s="227">
        <f>Q261*H261</f>
        <v>0</v>
      </c>
      <c r="S261" s="227">
        <v>1.8</v>
      </c>
      <c r="T261" s="228">
        <f>S261*H261</f>
        <v>0.7128000000000001</v>
      </c>
      <c r="AR261" s="21" t="s">
        <v>159</v>
      </c>
      <c r="AT261" s="21" t="s">
        <v>154</v>
      </c>
      <c r="AU261" s="21" t="s">
        <v>152</v>
      </c>
      <c r="AY261" s="21" t="s">
        <v>151</v>
      </c>
      <c r="BE261" s="229">
        <f>IF(N261="základní",J261,0)</f>
        <v>0</v>
      </c>
      <c r="BF261" s="229">
        <f>IF(N261="snížená",J261,0)</f>
        <v>0</v>
      </c>
      <c r="BG261" s="229">
        <f>IF(N261="zákl. přenesená",J261,0)</f>
        <v>0</v>
      </c>
      <c r="BH261" s="229">
        <f>IF(N261="sníž. přenesená",J261,0)</f>
        <v>0</v>
      </c>
      <c r="BI261" s="229">
        <f>IF(N261="nulová",J261,0)</f>
        <v>0</v>
      </c>
      <c r="BJ261" s="21" t="s">
        <v>25</v>
      </c>
      <c r="BK261" s="229">
        <f>ROUND(I261*H261,2)</f>
        <v>0</v>
      </c>
      <c r="BL261" s="21" t="s">
        <v>159</v>
      </c>
      <c r="BM261" s="21" t="s">
        <v>434</v>
      </c>
    </row>
    <row r="262" s="1" customFormat="1">
      <c r="B262" s="43"/>
      <c r="C262" s="71"/>
      <c r="D262" s="230" t="s">
        <v>161</v>
      </c>
      <c r="E262" s="71"/>
      <c r="F262" s="231" t="s">
        <v>435</v>
      </c>
      <c r="G262" s="71"/>
      <c r="H262" s="71"/>
      <c r="I262" s="188"/>
      <c r="J262" s="71"/>
      <c r="K262" s="71"/>
      <c r="L262" s="69"/>
      <c r="M262" s="232"/>
      <c r="N262" s="44"/>
      <c r="O262" s="44"/>
      <c r="P262" s="44"/>
      <c r="Q262" s="44"/>
      <c r="R262" s="44"/>
      <c r="S262" s="44"/>
      <c r="T262" s="92"/>
      <c r="AT262" s="21" t="s">
        <v>161</v>
      </c>
      <c r="AU262" s="21" t="s">
        <v>152</v>
      </c>
    </row>
    <row r="263" s="11" customFormat="1">
      <c r="B263" s="233"/>
      <c r="C263" s="234"/>
      <c r="D263" s="230" t="s">
        <v>163</v>
      </c>
      <c r="E263" s="235" t="s">
        <v>24</v>
      </c>
      <c r="F263" s="236" t="s">
        <v>436</v>
      </c>
      <c r="G263" s="234"/>
      <c r="H263" s="237">
        <v>0.39600000000000002</v>
      </c>
      <c r="I263" s="238"/>
      <c r="J263" s="234"/>
      <c r="K263" s="234"/>
      <c r="L263" s="239"/>
      <c r="M263" s="240"/>
      <c r="N263" s="241"/>
      <c r="O263" s="241"/>
      <c r="P263" s="241"/>
      <c r="Q263" s="241"/>
      <c r="R263" s="241"/>
      <c r="S263" s="241"/>
      <c r="T263" s="242"/>
      <c r="AT263" s="243" t="s">
        <v>163</v>
      </c>
      <c r="AU263" s="243" t="s">
        <v>152</v>
      </c>
      <c r="AV263" s="11" t="s">
        <v>85</v>
      </c>
      <c r="AW263" s="11" t="s">
        <v>165</v>
      </c>
      <c r="AX263" s="11" t="s">
        <v>25</v>
      </c>
      <c r="AY263" s="243" t="s">
        <v>151</v>
      </c>
    </row>
    <row r="264" s="1" customFormat="1" ht="22.8" customHeight="1">
      <c r="B264" s="43"/>
      <c r="C264" s="218" t="s">
        <v>437</v>
      </c>
      <c r="D264" s="218" t="s">
        <v>154</v>
      </c>
      <c r="E264" s="219" t="s">
        <v>438</v>
      </c>
      <c r="F264" s="220" t="s">
        <v>439</v>
      </c>
      <c r="G264" s="221" t="s">
        <v>221</v>
      </c>
      <c r="H264" s="222">
        <v>2</v>
      </c>
      <c r="I264" s="223"/>
      <c r="J264" s="224">
        <f>ROUND(I264*H264,2)</f>
        <v>0</v>
      </c>
      <c r="K264" s="220" t="s">
        <v>158</v>
      </c>
      <c r="L264" s="69"/>
      <c r="M264" s="225" t="s">
        <v>24</v>
      </c>
      <c r="N264" s="226" t="s">
        <v>47</v>
      </c>
      <c r="O264" s="44"/>
      <c r="P264" s="227">
        <f>O264*H264</f>
        <v>0</v>
      </c>
      <c r="Q264" s="227">
        <v>0</v>
      </c>
      <c r="R264" s="227">
        <f>Q264*H264</f>
        <v>0</v>
      </c>
      <c r="S264" s="227">
        <v>0.072999999999999995</v>
      </c>
      <c r="T264" s="228">
        <f>S264*H264</f>
        <v>0.14599999999999999</v>
      </c>
      <c r="AR264" s="21" t="s">
        <v>159</v>
      </c>
      <c r="AT264" s="21" t="s">
        <v>154</v>
      </c>
      <c r="AU264" s="21" t="s">
        <v>152</v>
      </c>
      <c r="AY264" s="21" t="s">
        <v>151</v>
      </c>
      <c r="BE264" s="229">
        <f>IF(N264="základní",J264,0)</f>
        <v>0</v>
      </c>
      <c r="BF264" s="229">
        <f>IF(N264="snížená",J264,0)</f>
        <v>0</v>
      </c>
      <c r="BG264" s="229">
        <f>IF(N264="zákl. přenesená",J264,0)</f>
        <v>0</v>
      </c>
      <c r="BH264" s="229">
        <f>IF(N264="sníž. přenesená",J264,0)</f>
        <v>0</v>
      </c>
      <c r="BI264" s="229">
        <f>IF(N264="nulová",J264,0)</f>
        <v>0</v>
      </c>
      <c r="BJ264" s="21" t="s">
        <v>25</v>
      </c>
      <c r="BK264" s="229">
        <f>ROUND(I264*H264,2)</f>
        <v>0</v>
      </c>
      <c r="BL264" s="21" t="s">
        <v>159</v>
      </c>
      <c r="BM264" s="21" t="s">
        <v>440</v>
      </c>
    </row>
    <row r="265" s="1" customFormat="1">
      <c r="B265" s="43"/>
      <c r="C265" s="71"/>
      <c r="D265" s="230" t="s">
        <v>161</v>
      </c>
      <c r="E265" s="71"/>
      <c r="F265" s="231" t="s">
        <v>441</v>
      </c>
      <c r="G265" s="71"/>
      <c r="H265" s="71"/>
      <c r="I265" s="188"/>
      <c r="J265" s="71"/>
      <c r="K265" s="71"/>
      <c r="L265" s="69"/>
      <c r="M265" s="232"/>
      <c r="N265" s="44"/>
      <c r="O265" s="44"/>
      <c r="P265" s="44"/>
      <c r="Q265" s="44"/>
      <c r="R265" s="44"/>
      <c r="S265" s="44"/>
      <c r="T265" s="92"/>
      <c r="AT265" s="21" t="s">
        <v>161</v>
      </c>
      <c r="AU265" s="21" t="s">
        <v>152</v>
      </c>
    </row>
    <row r="266" s="11" customFormat="1">
      <c r="B266" s="233"/>
      <c r="C266" s="234"/>
      <c r="D266" s="230" t="s">
        <v>163</v>
      </c>
      <c r="E266" s="235" t="s">
        <v>24</v>
      </c>
      <c r="F266" s="236" t="s">
        <v>442</v>
      </c>
      <c r="G266" s="234"/>
      <c r="H266" s="237">
        <v>2</v>
      </c>
      <c r="I266" s="238"/>
      <c r="J266" s="234"/>
      <c r="K266" s="234"/>
      <c r="L266" s="239"/>
      <c r="M266" s="240"/>
      <c r="N266" s="241"/>
      <c r="O266" s="241"/>
      <c r="P266" s="241"/>
      <c r="Q266" s="241"/>
      <c r="R266" s="241"/>
      <c r="S266" s="241"/>
      <c r="T266" s="242"/>
      <c r="AT266" s="243" t="s">
        <v>163</v>
      </c>
      <c r="AU266" s="243" t="s">
        <v>152</v>
      </c>
      <c r="AV266" s="11" t="s">
        <v>85</v>
      </c>
      <c r="AW266" s="11" t="s">
        <v>165</v>
      </c>
      <c r="AX266" s="11" t="s">
        <v>25</v>
      </c>
      <c r="AY266" s="243" t="s">
        <v>151</v>
      </c>
    </row>
    <row r="267" s="1" customFormat="1" ht="22.8" customHeight="1">
      <c r="B267" s="43"/>
      <c r="C267" s="218" t="s">
        <v>443</v>
      </c>
      <c r="D267" s="218" t="s">
        <v>154</v>
      </c>
      <c r="E267" s="219" t="s">
        <v>444</v>
      </c>
      <c r="F267" s="220" t="s">
        <v>445</v>
      </c>
      <c r="G267" s="221" t="s">
        <v>221</v>
      </c>
      <c r="H267" s="222">
        <v>2</v>
      </c>
      <c r="I267" s="223"/>
      <c r="J267" s="224">
        <f>ROUND(I267*H267,2)</f>
        <v>0</v>
      </c>
      <c r="K267" s="220" t="s">
        <v>158</v>
      </c>
      <c r="L267" s="69"/>
      <c r="M267" s="225" t="s">
        <v>24</v>
      </c>
      <c r="N267" s="226" t="s">
        <v>47</v>
      </c>
      <c r="O267" s="44"/>
      <c r="P267" s="227">
        <f>O267*H267</f>
        <v>0</v>
      </c>
      <c r="Q267" s="227">
        <v>0</v>
      </c>
      <c r="R267" s="227">
        <f>Q267*H267</f>
        <v>0</v>
      </c>
      <c r="S267" s="227">
        <v>0.014999999999999999</v>
      </c>
      <c r="T267" s="228">
        <f>S267*H267</f>
        <v>0.029999999999999999</v>
      </c>
      <c r="AR267" s="21" t="s">
        <v>159</v>
      </c>
      <c r="AT267" s="21" t="s">
        <v>154</v>
      </c>
      <c r="AU267" s="21" t="s">
        <v>152</v>
      </c>
      <c r="AY267" s="21" t="s">
        <v>151</v>
      </c>
      <c r="BE267" s="229">
        <f>IF(N267="základní",J267,0)</f>
        <v>0</v>
      </c>
      <c r="BF267" s="229">
        <f>IF(N267="snížená",J267,0)</f>
        <v>0</v>
      </c>
      <c r="BG267" s="229">
        <f>IF(N267="zákl. přenesená",J267,0)</f>
        <v>0</v>
      </c>
      <c r="BH267" s="229">
        <f>IF(N267="sníž. přenesená",J267,0)</f>
        <v>0</v>
      </c>
      <c r="BI267" s="229">
        <f>IF(N267="nulová",J267,0)</f>
        <v>0</v>
      </c>
      <c r="BJ267" s="21" t="s">
        <v>25</v>
      </c>
      <c r="BK267" s="229">
        <f>ROUND(I267*H267,2)</f>
        <v>0</v>
      </c>
      <c r="BL267" s="21" t="s">
        <v>159</v>
      </c>
      <c r="BM267" s="21" t="s">
        <v>446</v>
      </c>
    </row>
    <row r="268" s="1" customFormat="1">
      <c r="B268" s="43"/>
      <c r="C268" s="71"/>
      <c r="D268" s="230" t="s">
        <v>161</v>
      </c>
      <c r="E268" s="71"/>
      <c r="F268" s="231" t="s">
        <v>447</v>
      </c>
      <c r="G268" s="71"/>
      <c r="H268" s="71"/>
      <c r="I268" s="188"/>
      <c r="J268" s="71"/>
      <c r="K268" s="71"/>
      <c r="L268" s="69"/>
      <c r="M268" s="232"/>
      <c r="N268" s="44"/>
      <c r="O268" s="44"/>
      <c r="P268" s="44"/>
      <c r="Q268" s="44"/>
      <c r="R268" s="44"/>
      <c r="S268" s="44"/>
      <c r="T268" s="92"/>
      <c r="AT268" s="21" t="s">
        <v>161</v>
      </c>
      <c r="AU268" s="21" t="s">
        <v>152</v>
      </c>
    </row>
    <row r="269" s="11" customFormat="1">
      <c r="B269" s="233"/>
      <c r="C269" s="234"/>
      <c r="D269" s="230" t="s">
        <v>163</v>
      </c>
      <c r="E269" s="235" t="s">
        <v>24</v>
      </c>
      <c r="F269" s="236" t="s">
        <v>448</v>
      </c>
      <c r="G269" s="234"/>
      <c r="H269" s="237">
        <v>2</v>
      </c>
      <c r="I269" s="238"/>
      <c r="J269" s="234"/>
      <c r="K269" s="234"/>
      <c r="L269" s="239"/>
      <c r="M269" s="240"/>
      <c r="N269" s="241"/>
      <c r="O269" s="241"/>
      <c r="P269" s="241"/>
      <c r="Q269" s="241"/>
      <c r="R269" s="241"/>
      <c r="S269" s="241"/>
      <c r="T269" s="242"/>
      <c r="AT269" s="243" t="s">
        <v>163</v>
      </c>
      <c r="AU269" s="243" t="s">
        <v>152</v>
      </c>
      <c r="AV269" s="11" t="s">
        <v>85</v>
      </c>
      <c r="AW269" s="11" t="s">
        <v>165</v>
      </c>
      <c r="AX269" s="11" t="s">
        <v>25</v>
      </c>
      <c r="AY269" s="243" t="s">
        <v>151</v>
      </c>
    </row>
    <row r="270" s="1" customFormat="1" ht="22.8" customHeight="1">
      <c r="B270" s="43"/>
      <c r="C270" s="218" t="s">
        <v>449</v>
      </c>
      <c r="D270" s="218" t="s">
        <v>154</v>
      </c>
      <c r="E270" s="219" t="s">
        <v>450</v>
      </c>
      <c r="F270" s="220" t="s">
        <v>451</v>
      </c>
      <c r="G270" s="221" t="s">
        <v>270</v>
      </c>
      <c r="H270" s="222">
        <v>4.7999999999999998</v>
      </c>
      <c r="I270" s="223"/>
      <c r="J270" s="224">
        <f>ROUND(I270*H270,2)</f>
        <v>0</v>
      </c>
      <c r="K270" s="220" t="s">
        <v>158</v>
      </c>
      <c r="L270" s="69"/>
      <c r="M270" s="225" t="s">
        <v>24</v>
      </c>
      <c r="N270" s="226" t="s">
        <v>47</v>
      </c>
      <c r="O270" s="44"/>
      <c r="P270" s="227">
        <f>O270*H270</f>
        <v>0</v>
      </c>
      <c r="Q270" s="227">
        <v>0</v>
      </c>
      <c r="R270" s="227">
        <f>Q270*H270</f>
        <v>0</v>
      </c>
      <c r="S270" s="227">
        <v>0.042000000000000003</v>
      </c>
      <c r="T270" s="228">
        <f>S270*H270</f>
        <v>0.2016</v>
      </c>
      <c r="AR270" s="21" t="s">
        <v>258</v>
      </c>
      <c r="AT270" s="21" t="s">
        <v>154</v>
      </c>
      <c r="AU270" s="21" t="s">
        <v>152</v>
      </c>
      <c r="AY270" s="21" t="s">
        <v>151</v>
      </c>
      <c r="BE270" s="229">
        <f>IF(N270="základní",J270,0)</f>
        <v>0</v>
      </c>
      <c r="BF270" s="229">
        <f>IF(N270="snížená",J270,0)</f>
        <v>0</v>
      </c>
      <c r="BG270" s="229">
        <f>IF(N270="zákl. přenesená",J270,0)</f>
        <v>0</v>
      </c>
      <c r="BH270" s="229">
        <f>IF(N270="sníž. přenesená",J270,0)</f>
        <v>0</v>
      </c>
      <c r="BI270" s="229">
        <f>IF(N270="nulová",J270,0)</f>
        <v>0</v>
      </c>
      <c r="BJ270" s="21" t="s">
        <v>25</v>
      </c>
      <c r="BK270" s="229">
        <f>ROUND(I270*H270,2)</f>
        <v>0</v>
      </c>
      <c r="BL270" s="21" t="s">
        <v>258</v>
      </c>
      <c r="BM270" s="21" t="s">
        <v>452</v>
      </c>
    </row>
    <row r="271" s="1" customFormat="1">
      <c r="B271" s="43"/>
      <c r="C271" s="71"/>
      <c r="D271" s="230" t="s">
        <v>161</v>
      </c>
      <c r="E271" s="71"/>
      <c r="F271" s="231" t="s">
        <v>453</v>
      </c>
      <c r="G271" s="71"/>
      <c r="H271" s="71"/>
      <c r="I271" s="188"/>
      <c r="J271" s="71"/>
      <c r="K271" s="71"/>
      <c r="L271" s="69"/>
      <c r="M271" s="232"/>
      <c r="N271" s="44"/>
      <c r="O271" s="44"/>
      <c r="P271" s="44"/>
      <c r="Q271" s="44"/>
      <c r="R271" s="44"/>
      <c r="S271" s="44"/>
      <c r="T271" s="92"/>
      <c r="AT271" s="21" t="s">
        <v>161</v>
      </c>
      <c r="AU271" s="21" t="s">
        <v>152</v>
      </c>
    </row>
    <row r="272" s="11" customFormat="1">
      <c r="B272" s="233"/>
      <c r="C272" s="234"/>
      <c r="D272" s="230" t="s">
        <v>163</v>
      </c>
      <c r="E272" s="235" t="s">
        <v>24</v>
      </c>
      <c r="F272" s="236" t="s">
        <v>454</v>
      </c>
      <c r="G272" s="234"/>
      <c r="H272" s="237">
        <v>4.7999999999999998</v>
      </c>
      <c r="I272" s="238"/>
      <c r="J272" s="234"/>
      <c r="K272" s="234"/>
      <c r="L272" s="239"/>
      <c r="M272" s="240"/>
      <c r="N272" s="241"/>
      <c r="O272" s="241"/>
      <c r="P272" s="241"/>
      <c r="Q272" s="241"/>
      <c r="R272" s="241"/>
      <c r="S272" s="241"/>
      <c r="T272" s="242"/>
      <c r="AT272" s="243" t="s">
        <v>163</v>
      </c>
      <c r="AU272" s="243" t="s">
        <v>152</v>
      </c>
      <c r="AV272" s="11" t="s">
        <v>85</v>
      </c>
      <c r="AW272" s="11" t="s">
        <v>165</v>
      </c>
      <c r="AX272" s="11" t="s">
        <v>25</v>
      </c>
      <c r="AY272" s="243" t="s">
        <v>151</v>
      </c>
    </row>
    <row r="273" s="1" customFormat="1" ht="22.8" customHeight="1">
      <c r="B273" s="43"/>
      <c r="C273" s="218" t="s">
        <v>455</v>
      </c>
      <c r="D273" s="218" t="s">
        <v>154</v>
      </c>
      <c r="E273" s="219" t="s">
        <v>456</v>
      </c>
      <c r="F273" s="220" t="s">
        <v>457</v>
      </c>
      <c r="G273" s="221" t="s">
        <v>270</v>
      </c>
      <c r="H273" s="222">
        <v>0.25</v>
      </c>
      <c r="I273" s="223"/>
      <c r="J273" s="224">
        <f>ROUND(I273*H273,2)</f>
        <v>0</v>
      </c>
      <c r="K273" s="220" t="s">
        <v>158</v>
      </c>
      <c r="L273" s="69"/>
      <c r="M273" s="225" t="s">
        <v>24</v>
      </c>
      <c r="N273" s="226" t="s">
        <v>47</v>
      </c>
      <c r="O273" s="44"/>
      <c r="P273" s="227">
        <f>O273*H273</f>
        <v>0</v>
      </c>
      <c r="Q273" s="227">
        <v>0.0030899999999999999</v>
      </c>
      <c r="R273" s="227">
        <f>Q273*H273</f>
        <v>0.00077249999999999997</v>
      </c>
      <c r="S273" s="227">
        <v>0.126</v>
      </c>
      <c r="T273" s="228">
        <f>S273*H273</f>
        <v>0.0315</v>
      </c>
      <c r="AR273" s="21" t="s">
        <v>159</v>
      </c>
      <c r="AT273" s="21" t="s">
        <v>154</v>
      </c>
      <c r="AU273" s="21" t="s">
        <v>152</v>
      </c>
      <c r="AY273" s="21" t="s">
        <v>151</v>
      </c>
      <c r="BE273" s="229">
        <f>IF(N273="základní",J273,0)</f>
        <v>0</v>
      </c>
      <c r="BF273" s="229">
        <f>IF(N273="snížená",J273,0)</f>
        <v>0</v>
      </c>
      <c r="BG273" s="229">
        <f>IF(N273="zákl. přenesená",J273,0)</f>
        <v>0</v>
      </c>
      <c r="BH273" s="229">
        <f>IF(N273="sníž. přenesená",J273,0)</f>
        <v>0</v>
      </c>
      <c r="BI273" s="229">
        <f>IF(N273="nulová",J273,0)</f>
        <v>0</v>
      </c>
      <c r="BJ273" s="21" t="s">
        <v>25</v>
      </c>
      <c r="BK273" s="229">
        <f>ROUND(I273*H273,2)</f>
        <v>0</v>
      </c>
      <c r="BL273" s="21" t="s">
        <v>159</v>
      </c>
      <c r="BM273" s="21" t="s">
        <v>458</v>
      </c>
    </row>
    <row r="274" s="1" customFormat="1">
      <c r="B274" s="43"/>
      <c r="C274" s="71"/>
      <c r="D274" s="230" t="s">
        <v>161</v>
      </c>
      <c r="E274" s="71"/>
      <c r="F274" s="231" t="s">
        <v>459</v>
      </c>
      <c r="G274" s="71"/>
      <c r="H274" s="71"/>
      <c r="I274" s="188"/>
      <c r="J274" s="71"/>
      <c r="K274" s="71"/>
      <c r="L274" s="69"/>
      <c r="M274" s="232"/>
      <c r="N274" s="44"/>
      <c r="O274" s="44"/>
      <c r="P274" s="44"/>
      <c r="Q274" s="44"/>
      <c r="R274" s="44"/>
      <c r="S274" s="44"/>
      <c r="T274" s="92"/>
      <c r="AT274" s="21" t="s">
        <v>161</v>
      </c>
      <c r="AU274" s="21" t="s">
        <v>152</v>
      </c>
    </row>
    <row r="275" s="1" customFormat="1">
      <c r="B275" s="43"/>
      <c r="C275" s="71"/>
      <c r="D275" s="230" t="s">
        <v>171</v>
      </c>
      <c r="E275" s="71"/>
      <c r="F275" s="244" t="s">
        <v>460</v>
      </c>
      <c r="G275" s="71"/>
      <c r="H275" s="71"/>
      <c r="I275" s="188"/>
      <c r="J275" s="71"/>
      <c r="K275" s="71"/>
      <c r="L275" s="69"/>
      <c r="M275" s="232"/>
      <c r="N275" s="44"/>
      <c r="O275" s="44"/>
      <c r="P275" s="44"/>
      <c r="Q275" s="44"/>
      <c r="R275" s="44"/>
      <c r="S275" s="44"/>
      <c r="T275" s="92"/>
      <c r="AT275" s="21" t="s">
        <v>171</v>
      </c>
      <c r="AU275" s="21" t="s">
        <v>152</v>
      </c>
    </row>
    <row r="276" s="11" customFormat="1">
      <c r="B276" s="233"/>
      <c r="C276" s="234"/>
      <c r="D276" s="230" t="s">
        <v>163</v>
      </c>
      <c r="E276" s="235" t="s">
        <v>24</v>
      </c>
      <c r="F276" s="236" t="s">
        <v>461</v>
      </c>
      <c r="G276" s="234"/>
      <c r="H276" s="237">
        <v>0.25</v>
      </c>
      <c r="I276" s="238"/>
      <c r="J276" s="234"/>
      <c r="K276" s="234"/>
      <c r="L276" s="239"/>
      <c r="M276" s="240"/>
      <c r="N276" s="241"/>
      <c r="O276" s="241"/>
      <c r="P276" s="241"/>
      <c r="Q276" s="241"/>
      <c r="R276" s="241"/>
      <c r="S276" s="241"/>
      <c r="T276" s="242"/>
      <c r="AT276" s="243" t="s">
        <v>163</v>
      </c>
      <c r="AU276" s="243" t="s">
        <v>152</v>
      </c>
      <c r="AV276" s="11" t="s">
        <v>85</v>
      </c>
      <c r="AW276" s="11" t="s">
        <v>165</v>
      </c>
      <c r="AX276" s="11" t="s">
        <v>25</v>
      </c>
      <c r="AY276" s="243" t="s">
        <v>151</v>
      </c>
    </row>
    <row r="277" s="1" customFormat="1" ht="22.8" customHeight="1">
      <c r="B277" s="43"/>
      <c r="C277" s="218" t="s">
        <v>462</v>
      </c>
      <c r="D277" s="218" t="s">
        <v>154</v>
      </c>
      <c r="E277" s="219" t="s">
        <v>463</v>
      </c>
      <c r="F277" s="220" t="s">
        <v>464</v>
      </c>
      <c r="G277" s="221" t="s">
        <v>270</v>
      </c>
      <c r="H277" s="222">
        <v>1.29</v>
      </c>
      <c r="I277" s="223"/>
      <c r="J277" s="224">
        <f>ROUND(I277*H277,2)</f>
        <v>0</v>
      </c>
      <c r="K277" s="220" t="s">
        <v>158</v>
      </c>
      <c r="L277" s="69"/>
      <c r="M277" s="225" t="s">
        <v>24</v>
      </c>
      <c r="N277" s="226" t="s">
        <v>47</v>
      </c>
      <c r="O277" s="44"/>
      <c r="P277" s="227">
        <f>O277*H277</f>
        <v>0</v>
      </c>
      <c r="Q277" s="227">
        <v>0.0033400000000000001</v>
      </c>
      <c r="R277" s="227">
        <f>Q277*H277</f>
        <v>0.0043086000000000001</v>
      </c>
      <c r="S277" s="227">
        <v>0.159</v>
      </c>
      <c r="T277" s="228">
        <f>S277*H277</f>
        <v>0.20511000000000002</v>
      </c>
      <c r="AR277" s="21" t="s">
        <v>159</v>
      </c>
      <c r="AT277" s="21" t="s">
        <v>154</v>
      </c>
      <c r="AU277" s="21" t="s">
        <v>152</v>
      </c>
      <c r="AY277" s="21" t="s">
        <v>151</v>
      </c>
      <c r="BE277" s="229">
        <f>IF(N277="základní",J277,0)</f>
        <v>0</v>
      </c>
      <c r="BF277" s="229">
        <f>IF(N277="snížená",J277,0)</f>
        <v>0</v>
      </c>
      <c r="BG277" s="229">
        <f>IF(N277="zákl. přenesená",J277,0)</f>
        <v>0</v>
      </c>
      <c r="BH277" s="229">
        <f>IF(N277="sníž. přenesená",J277,0)</f>
        <v>0</v>
      </c>
      <c r="BI277" s="229">
        <f>IF(N277="nulová",J277,0)</f>
        <v>0</v>
      </c>
      <c r="BJ277" s="21" t="s">
        <v>25</v>
      </c>
      <c r="BK277" s="229">
        <f>ROUND(I277*H277,2)</f>
        <v>0</v>
      </c>
      <c r="BL277" s="21" t="s">
        <v>159</v>
      </c>
      <c r="BM277" s="21" t="s">
        <v>465</v>
      </c>
    </row>
    <row r="278" s="1" customFormat="1">
      <c r="B278" s="43"/>
      <c r="C278" s="71"/>
      <c r="D278" s="230" t="s">
        <v>161</v>
      </c>
      <c r="E278" s="71"/>
      <c r="F278" s="231" t="s">
        <v>466</v>
      </c>
      <c r="G278" s="71"/>
      <c r="H278" s="71"/>
      <c r="I278" s="188"/>
      <c r="J278" s="71"/>
      <c r="K278" s="71"/>
      <c r="L278" s="69"/>
      <c r="M278" s="232"/>
      <c r="N278" s="44"/>
      <c r="O278" s="44"/>
      <c r="P278" s="44"/>
      <c r="Q278" s="44"/>
      <c r="R278" s="44"/>
      <c r="S278" s="44"/>
      <c r="T278" s="92"/>
      <c r="AT278" s="21" t="s">
        <v>161</v>
      </c>
      <c r="AU278" s="21" t="s">
        <v>152</v>
      </c>
    </row>
    <row r="279" s="1" customFormat="1">
      <c r="B279" s="43"/>
      <c r="C279" s="71"/>
      <c r="D279" s="230" t="s">
        <v>171</v>
      </c>
      <c r="E279" s="71"/>
      <c r="F279" s="244" t="s">
        <v>460</v>
      </c>
      <c r="G279" s="71"/>
      <c r="H279" s="71"/>
      <c r="I279" s="188"/>
      <c r="J279" s="71"/>
      <c r="K279" s="71"/>
      <c r="L279" s="69"/>
      <c r="M279" s="232"/>
      <c r="N279" s="44"/>
      <c r="O279" s="44"/>
      <c r="P279" s="44"/>
      <c r="Q279" s="44"/>
      <c r="R279" s="44"/>
      <c r="S279" s="44"/>
      <c r="T279" s="92"/>
      <c r="AT279" s="21" t="s">
        <v>171</v>
      </c>
      <c r="AU279" s="21" t="s">
        <v>152</v>
      </c>
    </row>
    <row r="280" s="11" customFormat="1">
      <c r="B280" s="233"/>
      <c r="C280" s="234"/>
      <c r="D280" s="230" t="s">
        <v>163</v>
      </c>
      <c r="E280" s="235" t="s">
        <v>24</v>
      </c>
      <c r="F280" s="236" t="s">
        <v>467</v>
      </c>
      <c r="G280" s="234"/>
      <c r="H280" s="237">
        <v>1.29</v>
      </c>
      <c r="I280" s="238"/>
      <c r="J280" s="234"/>
      <c r="K280" s="234"/>
      <c r="L280" s="239"/>
      <c r="M280" s="240"/>
      <c r="N280" s="241"/>
      <c r="O280" s="241"/>
      <c r="P280" s="241"/>
      <c r="Q280" s="241"/>
      <c r="R280" s="241"/>
      <c r="S280" s="241"/>
      <c r="T280" s="242"/>
      <c r="AT280" s="243" t="s">
        <v>163</v>
      </c>
      <c r="AU280" s="243" t="s">
        <v>152</v>
      </c>
      <c r="AV280" s="11" t="s">
        <v>85</v>
      </c>
      <c r="AW280" s="11" t="s">
        <v>165</v>
      </c>
      <c r="AX280" s="11" t="s">
        <v>76</v>
      </c>
      <c r="AY280" s="243" t="s">
        <v>151</v>
      </c>
    </row>
    <row r="281" s="1" customFormat="1" ht="22.8" customHeight="1">
      <c r="B281" s="43"/>
      <c r="C281" s="218" t="s">
        <v>468</v>
      </c>
      <c r="D281" s="218" t="s">
        <v>154</v>
      </c>
      <c r="E281" s="219" t="s">
        <v>469</v>
      </c>
      <c r="F281" s="220" t="s">
        <v>470</v>
      </c>
      <c r="G281" s="221" t="s">
        <v>182</v>
      </c>
      <c r="H281" s="222">
        <v>48.979999999999997</v>
      </c>
      <c r="I281" s="223"/>
      <c r="J281" s="224">
        <f>ROUND(I281*H281,2)</f>
        <v>0</v>
      </c>
      <c r="K281" s="220" t="s">
        <v>158</v>
      </c>
      <c r="L281" s="69"/>
      <c r="M281" s="225" t="s">
        <v>24</v>
      </c>
      <c r="N281" s="226" t="s">
        <v>47</v>
      </c>
      <c r="O281" s="44"/>
      <c r="P281" s="227">
        <f>O281*H281</f>
        <v>0</v>
      </c>
      <c r="Q281" s="227">
        <v>0</v>
      </c>
      <c r="R281" s="227">
        <f>Q281*H281</f>
        <v>0</v>
      </c>
      <c r="S281" s="227">
        <v>0.0040000000000000001</v>
      </c>
      <c r="T281" s="228">
        <f>S281*H281</f>
        <v>0.19591999999999998</v>
      </c>
      <c r="AR281" s="21" t="s">
        <v>159</v>
      </c>
      <c r="AT281" s="21" t="s">
        <v>154</v>
      </c>
      <c r="AU281" s="21" t="s">
        <v>152</v>
      </c>
      <c r="AY281" s="21" t="s">
        <v>151</v>
      </c>
      <c r="BE281" s="229">
        <f>IF(N281="základní",J281,0)</f>
        <v>0</v>
      </c>
      <c r="BF281" s="229">
        <f>IF(N281="snížená",J281,0)</f>
        <v>0</v>
      </c>
      <c r="BG281" s="229">
        <f>IF(N281="zákl. přenesená",J281,0)</f>
        <v>0</v>
      </c>
      <c r="BH281" s="229">
        <f>IF(N281="sníž. přenesená",J281,0)</f>
        <v>0</v>
      </c>
      <c r="BI281" s="229">
        <f>IF(N281="nulová",J281,0)</f>
        <v>0</v>
      </c>
      <c r="BJ281" s="21" t="s">
        <v>25</v>
      </c>
      <c r="BK281" s="229">
        <f>ROUND(I281*H281,2)</f>
        <v>0</v>
      </c>
      <c r="BL281" s="21" t="s">
        <v>159</v>
      </c>
      <c r="BM281" s="21" t="s">
        <v>471</v>
      </c>
    </row>
    <row r="282" s="1" customFormat="1">
      <c r="B282" s="43"/>
      <c r="C282" s="71"/>
      <c r="D282" s="230" t="s">
        <v>161</v>
      </c>
      <c r="E282" s="71"/>
      <c r="F282" s="231" t="s">
        <v>472</v>
      </c>
      <c r="G282" s="71"/>
      <c r="H282" s="71"/>
      <c r="I282" s="188"/>
      <c r="J282" s="71"/>
      <c r="K282" s="71"/>
      <c r="L282" s="69"/>
      <c r="M282" s="232"/>
      <c r="N282" s="44"/>
      <c r="O282" s="44"/>
      <c r="P282" s="44"/>
      <c r="Q282" s="44"/>
      <c r="R282" s="44"/>
      <c r="S282" s="44"/>
      <c r="T282" s="92"/>
      <c r="AT282" s="21" t="s">
        <v>161</v>
      </c>
      <c r="AU282" s="21" t="s">
        <v>152</v>
      </c>
    </row>
    <row r="283" s="1" customFormat="1">
      <c r="B283" s="43"/>
      <c r="C283" s="71"/>
      <c r="D283" s="230" t="s">
        <v>171</v>
      </c>
      <c r="E283" s="71"/>
      <c r="F283" s="244" t="s">
        <v>473</v>
      </c>
      <c r="G283" s="71"/>
      <c r="H283" s="71"/>
      <c r="I283" s="188"/>
      <c r="J283" s="71"/>
      <c r="K283" s="71"/>
      <c r="L283" s="69"/>
      <c r="M283" s="232"/>
      <c r="N283" s="44"/>
      <c r="O283" s="44"/>
      <c r="P283" s="44"/>
      <c r="Q283" s="44"/>
      <c r="R283" s="44"/>
      <c r="S283" s="44"/>
      <c r="T283" s="92"/>
      <c r="AT283" s="21" t="s">
        <v>171</v>
      </c>
      <c r="AU283" s="21" t="s">
        <v>152</v>
      </c>
    </row>
    <row r="284" s="11" customFormat="1">
      <c r="B284" s="233"/>
      <c r="C284" s="234"/>
      <c r="D284" s="230" t="s">
        <v>163</v>
      </c>
      <c r="E284" s="235" t="s">
        <v>24</v>
      </c>
      <c r="F284" s="236" t="s">
        <v>264</v>
      </c>
      <c r="G284" s="234"/>
      <c r="H284" s="237">
        <v>24.719999999999999</v>
      </c>
      <c r="I284" s="238"/>
      <c r="J284" s="234"/>
      <c r="K284" s="234"/>
      <c r="L284" s="239"/>
      <c r="M284" s="240"/>
      <c r="N284" s="241"/>
      <c r="O284" s="241"/>
      <c r="P284" s="241"/>
      <c r="Q284" s="241"/>
      <c r="R284" s="241"/>
      <c r="S284" s="241"/>
      <c r="T284" s="242"/>
      <c r="AT284" s="243" t="s">
        <v>163</v>
      </c>
      <c r="AU284" s="243" t="s">
        <v>152</v>
      </c>
      <c r="AV284" s="11" t="s">
        <v>85</v>
      </c>
      <c r="AW284" s="11" t="s">
        <v>165</v>
      </c>
      <c r="AX284" s="11" t="s">
        <v>76</v>
      </c>
      <c r="AY284" s="243" t="s">
        <v>151</v>
      </c>
    </row>
    <row r="285" s="11" customFormat="1">
      <c r="B285" s="233"/>
      <c r="C285" s="234"/>
      <c r="D285" s="230" t="s">
        <v>163</v>
      </c>
      <c r="E285" s="235" t="s">
        <v>24</v>
      </c>
      <c r="F285" s="236" t="s">
        <v>265</v>
      </c>
      <c r="G285" s="234"/>
      <c r="H285" s="237">
        <v>15.76</v>
      </c>
      <c r="I285" s="238"/>
      <c r="J285" s="234"/>
      <c r="K285" s="234"/>
      <c r="L285" s="239"/>
      <c r="M285" s="240"/>
      <c r="N285" s="241"/>
      <c r="O285" s="241"/>
      <c r="P285" s="241"/>
      <c r="Q285" s="241"/>
      <c r="R285" s="241"/>
      <c r="S285" s="241"/>
      <c r="T285" s="242"/>
      <c r="AT285" s="243" t="s">
        <v>163</v>
      </c>
      <c r="AU285" s="243" t="s">
        <v>152</v>
      </c>
      <c r="AV285" s="11" t="s">
        <v>85</v>
      </c>
      <c r="AW285" s="11" t="s">
        <v>165</v>
      </c>
      <c r="AX285" s="11" t="s">
        <v>76</v>
      </c>
      <c r="AY285" s="243" t="s">
        <v>151</v>
      </c>
    </row>
    <row r="286" s="11" customFormat="1">
      <c r="B286" s="233"/>
      <c r="C286" s="234"/>
      <c r="D286" s="230" t="s">
        <v>163</v>
      </c>
      <c r="E286" s="235" t="s">
        <v>24</v>
      </c>
      <c r="F286" s="236" t="s">
        <v>266</v>
      </c>
      <c r="G286" s="234"/>
      <c r="H286" s="237">
        <v>8.5</v>
      </c>
      <c r="I286" s="238"/>
      <c r="J286" s="234"/>
      <c r="K286" s="234"/>
      <c r="L286" s="239"/>
      <c r="M286" s="240"/>
      <c r="N286" s="241"/>
      <c r="O286" s="241"/>
      <c r="P286" s="241"/>
      <c r="Q286" s="241"/>
      <c r="R286" s="241"/>
      <c r="S286" s="241"/>
      <c r="T286" s="242"/>
      <c r="AT286" s="243" t="s">
        <v>163</v>
      </c>
      <c r="AU286" s="243" t="s">
        <v>152</v>
      </c>
      <c r="AV286" s="11" t="s">
        <v>85</v>
      </c>
      <c r="AW286" s="11" t="s">
        <v>165</v>
      </c>
      <c r="AX286" s="11" t="s">
        <v>76</v>
      </c>
      <c r="AY286" s="243" t="s">
        <v>151</v>
      </c>
    </row>
    <row r="287" s="1" customFormat="1" ht="22.8" customHeight="1">
      <c r="B287" s="43"/>
      <c r="C287" s="218" t="s">
        <v>474</v>
      </c>
      <c r="D287" s="218" t="s">
        <v>154</v>
      </c>
      <c r="E287" s="219" t="s">
        <v>475</v>
      </c>
      <c r="F287" s="220" t="s">
        <v>476</v>
      </c>
      <c r="G287" s="221" t="s">
        <v>182</v>
      </c>
      <c r="H287" s="222">
        <v>144.28200000000001</v>
      </c>
      <c r="I287" s="223"/>
      <c r="J287" s="224">
        <f>ROUND(I287*H287,2)</f>
        <v>0</v>
      </c>
      <c r="K287" s="220" t="s">
        <v>158</v>
      </c>
      <c r="L287" s="69"/>
      <c r="M287" s="225" t="s">
        <v>24</v>
      </c>
      <c r="N287" s="226" t="s">
        <v>47</v>
      </c>
      <c r="O287" s="44"/>
      <c r="P287" s="227">
        <f>O287*H287</f>
        <v>0</v>
      </c>
      <c r="Q287" s="227">
        <v>0</v>
      </c>
      <c r="R287" s="227">
        <f>Q287*H287</f>
        <v>0</v>
      </c>
      <c r="S287" s="227">
        <v>0.0040000000000000001</v>
      </c>
      <c r="T287" s="228">
        <f>S287*H287</f>
        <v>0.57712800000000009</v>
      </c>
      <c r="AR287" s="21" t="s">
        <v>159</v>
      </c>
      <c r="AT287" s="21" t="s">
        <v>154</v>
      </c>
      <c r="AU287" s="21" t="s">
        <v>152</v>
      </c>
      <c r="AY287" s="21" t="s">
        <v>151</v>
      </c>
      <c r="BE287" s="229">
        <f>IF(N287="základní",J287,0)</f>
        <v>0</v>
      </c>
      <c r="BF287" s="229">
        <f>IF(N287="snížená",J287,0)</f>
        <v>0</v>
      </c>
      <c r="BG287" s="229">
        <f>IF(N287="zákl. přenesená",J287,0)</f>
        <v>0</v>
      </c>
      <c r="BH287" s="229">
        <f>IF(N287="sníž. přenesená",J287,0)</f>
        <v>0</v>
      </c>
      <c r="BI287" s="229">
        <f>IF(N287="nulová",J287,0)</f>
        <v>0</v>
      </c>
      <c r="BJ287" s="21" t="s">
        <v>25</v>
      </c>
      <c r="BK287" s="229">
        <f>ROUND(I287*H287,2)</f>
        <v>0</v>
      </c>
      <c r="BL287" s="21" t="s">
        <v>159</v>
      </c>
      <c r="BM287" s="21" t="s">
        <v>477</v>
      </c>
    </row>
    <row r="288" s="1" customFormat="1">
      <c r="B288" s="43"/>
      <c r="C288" s="71"/>
      <c r="D288" s="230" t="s">
        <v>161</v>
      </c>
      <c r="E288" s="71"/>
      <c r="F288" s="231" t="s">
        <v>478</v>
      </c>
      <c r="G288" s="71"/>
      <c r="H288" s="71"/>
      <c r="I288" s="188"/>
      <c r="J288" s="71"/>
      <c r="K288" s="71"/>
      <c r="L288" s="69"/>
      <c r="M288" s="232"/>
      <c r="N288" s="44"/>
      <c r="O288" s="44"/>
      <c r="P288" s="44"/>
      <c r="Q288" s="44"/>
      <c r="R288" s="44"/>
      <c r="S288" s="44"/>
      <c r="T288" s="92"/>
      <c r="AT288" s="21" t="s">
        <v>161</v>
      </c>
      <c r="AU288" s="21" t="s">
        <v>152</v>
      </c>
    </row>
    <row r="289" s="1" customFormat="1">
      <c r="B289" s="43"/>
      <c r="C289" s="71"/>
      <c r="D289" s="230" t="s">
        <v>171</v>
      </c>
      <c r="E289" s="71"/>
      <c r="F289" s="244" t="s">
        <v>473</v>
      </c>
      <c r="G289" s="71"/>
      <c r="H289" s="71"/>
      <c r="I289" s="188"/>
      <c r="J289" s="71"/>
      <c r="K289" s="71"/>
      <c r="L289" s="69"/>
      <c r="M289" s="232"/>
      <c r="N289" s="44"/>
      <c r="O289" s="44"/>
      <c r="P289" s="44"/>
      <c r="Q289" s="44"/>
      <c r="R289" s="44"/>
      <c r="S289" s="44"/>
      <c r="T289" s="92"/>
      <c r="AT289" s="21" t="s">
        <v>171</v>
      </c>
      <c r="AU289" s="21" t="s">
        <v>152</v>
      </c>
    </row>
    <row r="290" s="11" customFormat="1">
      <c r="B290" s="233"/>
      <c r="C290" s="234"/>
      <c r="D290" s="230" t="s">
        <v>163</v>
      </c>
      <c r="E290" s="235" t="s">
        <v>24</v>
      </c>
      <c r="F290" s="236" t="s">
        <v>283</v>
      </c>
      <c r="G290" s="234"/>
      <c r="H290" s="237">
        <v>65.515600000000006</v>
      </c>
      <c r="I290" s="238"/>
      <c r="J290" s="234"/>
      <c r="K290" s="234"/>
      <c r="L290" s="239"/>
      <c r="M290" s="240"/>
      <c r="N290" s="241"/>
      <c r="O290" s="241"/>
      <c r="P290" s="241"/>
      <c r="Q290" s="241"/>
      <c r="R290" s="241"/>
      <c r="S290" s="241"/>
      <c r="T290" s="242"/>
      <c r="AT290" s="243" t="s">
        <v>163</v>
      </c>
      <c r="AU290" s="243" t="s">
        <v>152</v>
      </c>
      <c r="AV290" s="11" t="s">
        <v>85</v>
      </c>
      <c r="AW290" s="11" t="s">
        <v>165</v>
      </c>
      <c r="AX290" s="11" t="s">
        <v>76</v>
      </c>
      <c r="AY290" s="243" t="s">
        <v>151</v>
      </c>
    </row>
    <row r="291" s="11" customFormat="1">
      <c r="B291" s="233"/>
      <c r="C291" s="234"/>
      <c r="D291" s="230" t="s">
        <v>163</v>
      </c>
      <c r="E291" s="235" t="s">
        <v>24</v>
      </c>
      <c r="F291" s="236" t="s">
        <v>284</v>
      </c>
      <c r="G291" s="234"/>
      <c r="H291" s="237">
        <v>45.369700000000002</v>
      </c>
      <c r="I291" s="238"/>
      <c r="J291" s="234"/>
      <c r="K291" s="234"/>
      <c r="L291" s="239"/>
      <c r="M291" s="240"/>
      <c r="N291" s="241"/>
      <c r="O291" s="241"/>
      <c r="P291" s="241"/>
      <c r="Q291" s="241"/>
      <c r="R291" s="241"/>
      <c r="S291" s="241"/>
      <c r="T291" s="242"/>
      <c r="AT291" s="243" t="s">
        <v>163</v>
      </c>
      <c r="AU291" s="243" t="s">
        <v>152</v>
      </c>
      <c r="AV291" s="11" t="s">
        <v>85</v>
      </c>
      <c r="AW291" s="11" t="s">
        <v>165</v>
      </c>
      <c r="AX291" s="11" t="s">
        <v>76</v>
      </c>
      <c r="AY291" s="243" t="s">
        <v>151</v>
      </c>
    </row>
    <row r="292" s="11" customFormat="1">
      <c r="B292" s="233"/>
      <c r="C292" s="234"/>
      <c r="D292" s="230" t="s">
        <v>163</v>
      </c>
      <c r="E292" s="235" t="s">
        <v>24</v>
      </c>
      <c r="F292" s="236" t="s">
        <v>285</v>
      </c>
      <c r="G292" s="234"/>
      <c r="H292" s="237">
        <v>33.396799999999999</v>
      </c>
      <c r="I292" s="238"/>
      <c r="J292" s="234"/>
      <c r="K292" s="234"/>
      <c r="L292" s="239"/>
      <c r="M292" s="240"/>
      <c r="N292" s="241"/>
      <c r="O292" s="241"/>
      <c r="P292" s="241"/>
      <c r="Q292" s="241"/>
      <c r="R292" s="241"/>
      <c r="S292" s="241"/>
      <c r="T292" s="242"/>
      <c r="AT292" s="243" t="s">
        <v>163</v>
      </c>
      <c r="AU292" s="243" t="s">
        <v>152</v>
      </c>
      <c r="AV292" s="11" t="s">
        <v>85</v>
      </c>
      <c r="AW292" s="11" t="s">
        <v>165</v>
      </c>
      <c r="AX292" s="11" t="s">
        <v>76</v>
      </c>
      <c r="AY292" s="243" t="s">
        <v>151</v>
      </c>
    </row>
    <row r="293" s="1" customFormat="1" ht="22.8" customHeight="1">
      <c r="B293" s="43"/>
      <c r="C293" s="218" t="s">
        <v>479</v>
      </c>
      <c r="D293" s="218" t="s">
        <v>154</v>
      </c>
      <c r="E293" s="219" t="s">
        <v>480</v>
      </c>
      <c r="F293" s="220" t="s">
        <v>481</v>
      </c>
      <c r="G293" s="221" t="s">
        <v>182</v>
      </c>
      <c r="H293" s="222">
        <v>1.2</v>
      </c>
      <c r="I293" s="223"/>
      <c r="J293" s="224">
        <f>ROUND(I293*H293,2)</f>
        <v>0</v>
      </c>
      <c r="K293" s="220" t="s">
        <v>158</v>
      </c>
      <c r="L293" s="69"/>
      <c r="M293" s="225" t="s">
        <v>24</v>
      </c>
      <c r="N293" s="226" t="s">
        <v>47</v>
      </c>
      <c r="O293" s="44"/>
      <c r="P293" s="227">
        <f>O293*H293</f>
        <v>0</v>
      </c>
      <c r="Q293" s="227">
        <v>0</v>
      </c>
      <c r="R293" s="227">
        <f>Q293*H293</f>
        <v>0</v>
      </c>
      <c r="S293" s="227">
        <v>0.068000000000000005</v>
      </c>
      <c r="T293" s="228">
        <f>S293*H293</f>
        <v>0.081600000000000006</v>
      </c>
      <c r="AR293" s="21" t="s">
        <v>159</v>
      </c>
      <c r="AT293" s="21" t="s">
        <v>154</v>
      </c>
      <c r="AU293" s="21" t="s">
        <v>152</v>
      </c>
      <c r="AY293" s="21" t="s">
        <v>151</v>
      </c>
      <c r="BE293" s="229">
        <f>IF(N293="základní",J293,0)</f>
        <v>0</v>
      </c>
      <c r="BF293" s="229">
        <f>IF(N293="snížená",J293,0)</f>
        <v>0</v>
      </c>
      <c r="BG293" s="229">
        <f>IF(N293="zákl. přenesená",J293,0)</f>
        <v>0</v>
      </c>
      <c r="BH293" s="229">
        <f>IF(N293="sníž. přenesená",J293,0)</f>
        <v>0</v>
      </c>
      <c r="BI293" s="229">
        <f>IF(N293="nulová",J293,0)</f>
        <v>0</v>
      </c>
      <c r="BJ293" s="21" t="s">
        <v>25</v>
      </c>
      <c r="BK293" s="229">
        <f>ROUND(I293*H293,2)</f>
        <v>0</v>
      </c>
      <c r="BL293" s="21" t="s">
        <v>159</v>
      </c>
      <c r="BM293" s="21" t="s">
        <v>482</v>
      </c>
    </row>
    <row r="294" s="1" customFormat="1">
      <c r="B294" s="43"/>
      <c r="C294" s="71"/>
      <c r="D294" s="230" t="s">
        <v>161</v>
      </c>
      <c r="E294" s="71"/>
      <c r="F294" s="231" t="s">
        <v>483</v>
      </c>
      <c r="G294" s="71"/>
      <c r="H294" s="71"/>
      <c r="I294" s="188"/>
      <c r="J294" s="71"/>
      <c r="K294" s="71"/>
      <c r="L294" s="69"/>
      <c r="M294" s="232"/>
      <c r="N294" s="44"/>
      <c r="O294" s="44"/>
      <c r="P294" s="44"/>
      <c r="Q294" s="44"/>
      <c r="R294" s="44"/>
      <c r="S294" s="44"/>
      <c r="T294" s="92"/>
      <c r="AT294" s="21" t="s">
        <v>161</v>
      </c>
      <c r="AU294" s="21" t="s">
        <v>152</v>
      </c>
    </row>
    <row r="295" s="1" customFormat="1">
      <c r="B295" s="43"/>
      <c r="C295" s="71"/>
      <c r="D295" s="230" t="s">
        <v>171</v>
      </c>
      <c r="E295" s="71"/>
      <c r="F295" s="244" t="s">
        <v>391</v>
      </c>
      <c r="G295" s="71"/>
      <c r="H295" s="71"/>
      <c r="I295" s="188"/>
      <c r="J295" s="71"/>
      <c r="K295" s="71"/>
      <c r="L295" s="69"/>
      <c r="M295" s="232"/>
      <c r="N295" s="44"/>
      <c r="O295" s="44"/>
      <c r="P295" s="44"/>
      <c r="Q295" s="44"/>
      <c r="R295" s="44"/>
      <c r="S295" s="44"/>
      <c r="T295" s="92"/>
      <c r="AT295" s="21" t="s">
        <v>171</v>
      </c>
      <c r="AU295" s="21" t="s">
        <v>152</v>
      </c>
    </row>
    <row r="296" s="11" customFormat="1">
      <c r="B296" s="233"/>
      <c r="C296" s="234"/>
      <c r="D296" s="230" t="s">
        <v>163</v>
      </c>
      <c r="E296" s="235" t="s">
        <v>24</v>
      </c>
      <c r="F296" s="236" t="s">
        <v>484</v>
      </c>
      <c r="G296" s="234"/>
      <c r="H296" s="237">
        <v>1.2</v>
      </c>
      <c r="I296" s="238"/>
      <c r="J296" s="234"/>
      <c r="K296" s="234"/>
      <c r="L296" s="239"/>
      <c r="M296" s="240"/>
      <c r="N296" s="241"/>
      <c r="O296" s="241"/>
      <c r="P296" s="241"/>
      <c r="Q296" s="241"/>
      <c r="R296" s="241"/>
      <c r="S296" s="241"/>
      <c r="T296" s="242"/>
      <c r="AT296" s="243" t="s">
        <v>163</v>
      </c>
      <c r="AU296" s="243" t="s">
        <v>152</v>
      </c>
      <c r="AV296" s="11" t="s">
        <v>85</v>
      </c>
      <c r="AW296" s="11" t="s">
        <v>165</v>
      </c>
      <c r="AX296" s="11" t="s">
        <v>76</v>
      </c>
      <c r="AY296" s="243" t="s">
        <v>151</v>
      </c>
    </row>
    <row r="297" s="10" customFormat="1" ht="29.88" customHeight="1">
      <c r="B297" s="202"/>
      <c r="C297" s="203"/>
      <c r="D297" s="204" t="s">
        <v>75</v>
      </c>
      <c r="E297" s="216" t="s">
        <v>485</v>
      </c>
      <c r="F297" s="216" t="s">
        <v>486</v>
      </c>
      <c r="G297" s="203"/>
      <c r="H297" s="203"/>
      <c r="I297" s="206"/>
      <c r="J297" s="217">
        <f>BK297</f>
        <v>0</v>
      </c>
      <c r="K297" s="203"/>
      <c r="L297" s="208"/>
      <c r="M297" s="209"/>
      <c r="N297" s="210"/>
      <c r="O297" s="210"/>
      <c r="P297" s="211">
        <f>SUM(P298:P311)</f>
        <v>0</v>
      </c>
      <c r="Q297" s="210"/>
      <c r="R297" s="211">
        <f>SUM(R298:R311)</f>
        <v>0</v>
      </c>
      <c r="S297" s="210"/>
      <c r="T297" s="212">
        <f>SUM(T298:T311)</f>
        <v>0</v>
      </c>
      <c r="AR297" s="213" t="s">
        <v>25</v>
      </c>
      <c r="AT297" s="214" t="s">
        <v>75</v>
      </c>
      <c r="AU297" s="214" t="s">
        <v>25</v>
      </c>
      <c r="AY297" s="213" t="s">
        <v>151</v>
      </c>
      <c r="BK297" s="215">
        <f>SUM(BK298:BK311)</f>
        <v>0</v>
      </c>
    </row>
    <row r="298" s="1" customFormat="1" ht="22.8" customHeight="1">
      <c r="B298" s="43"/>
      <c r="C298" s="218" t="s">
        <v>487</v>
      </c>
      <c r="D298" s="218" t="s">
        <v>154</v>
      </c>
      <c r="E298" s="219" t="s">
        <v>488</v>
      </c>
      <c r="F298" s="220" t="s">
        <v>489</v>
      </c>
      <c r="G298" s="221" t="s">
        <v>168</v>
      </c>
      <c r="H298" s="222">
        <v>5.3019999999999996</v>
      </c>
      <c r="I298" s="223"/>
      <c r="J298" s="224">
        <f>ROUND(I298*H298,2)</f>
        <v>0</v>
      </c>
      <c r="K298" s="220" t="s">
        <v>158</v>
      </c>
      <c r="L298" s="69"/>
      <c r="M298" s="225" t="s">
        <v>24</v>
      </c>
      <c r="N298" s="226" t="s">
        <v>47</v>
      </c>
      <c r="O298" s="44"/>
      <c r="P298" s="227">
        <f>O298*H298</f>
        <v>0</v>
      </c>
      <c r="Q298" s="227">
        <v>0</v>
      </c>
      <c r="R298" s="227">
        <f>Q298*H298</f>
        <v>0</v>
      </c>
      <c r="S298" s="227">
        <v>0</v>
      </c>
      <c r="T298" s="228">
        <f>S298*H298</f>
        <v>0</v>
      </c>
      <c r="AR298" s="21" t="s">
        <v>159</v>
      </c>
      <c r="AT298" s="21" t="s">
        <v>154</v>
      </c>
      <c r="AU298" s="21" t="s">
        <v>85</v>
      </c>
      <c r="AY298" s="21" t="s">
        <v>151</v>
      </c>
      <c r="BE298" s="229">
        <f>IF(N298="základní",J298,0)</f>
        <v>0</v>
      </c>
      <c r="BF298" s="229">
        <f>IF(N298="snížená",J298,0)</f>
        <v>0</v>
      </c>
      <c r="BG298" s="229">
        <f>IF(N298="zákl. přenesená",J298,0)</f>
        <v>0</v>
      </c>
      <c r="BH298" s="229">
        <f>IF(N298="sníž. přenesená",J298,0)</f>
        <v>0</v>
      </c>
      <c r="BI298" s="229">
        <f>IF(N298="nulová",J298,0)</f>
        <v>0</v>
      </c>
      <c r="BJ298" s="21" t="s">
        <v>25</v>
      </c>
      <c r="BK298" s="229">
        <f>ROUND(I298*H298,2)</f>
        <v>0</v>
      </c>
      <c r="BL298" s="21" t="s">
        <v>159</v>
      </c>
      <c r="BM298" s="21" t="s">
        <v>490</v>
      </c>
    </row>
    <row r="299" s="1" customFormat="1">
      <c r="B299" s="43"/>
      <c r="C299" s="71"/>
      <c r="D299" s="230" t="s">
        <v>161</v>
      </c>
      <c r="E299" s="71"/>
      <c r="F299" s="231" t="s">
        <v>491</v>
      </c>
      <c r="G299" s="71"/>
      <c r="H299" s="71"/>
      <c r="I299" s="188"/>
      <c r="J299" s="71"/>
      <c r="K299" s="71"/>
      <c r="L299" s="69"/>
      <c r="M299" s="232"/>
      <c r="N299" s="44"/>
      <c r="O299" s="44"/>
      <c r="P299" s="44"/>
      <c r="Q299" s="44"/>
      <c r="R299" s="44"/>
      <c r="S299" s="44"/>
      <c r="T299" s="92"/>
      <c r="AT299" s="21" t="s">
        <v>161</v>
      </c>
      <c r="AU299" s="21" t="s">
        <v>85</v>
      </c>
    </row>
    <row r="300" s="1" customFormat="1">
      <c r="B300" s="43"/>
      <c r="C300" s="71"/>
      <c r="D300" s="230" t="s">
        <v>171</v>
      </c>
      <c r="E300" s="71"/>
      <c r="F300" s="244" t="s">
        <v>492</v>
      </c>
      <c r="G300" s="71"/>
      <c r="H300" s="71"/>
      <c r="I300" s="188"/>
      <c r="J300" s="71"/>
      <c r="K300" s="71"/>
      <c r="L300" s="69"/>
      <c r="M300" s="232"/>
      <c r="N300" s="44"/>
      <c r="O300" s="44"/>
      <c r="P300" s="44"/>
      <c r="Q300" s="44"/>
      <c r="R300" s="44"/>
      <c r="S300" s="44"/>
      <c r="T300" s="92"/>
      <c r="AT300" s="21" t="s">
        <v>171</v>
      </c>
      <c r="AU300" s="21" t="s">
        <v>85</v>
      </c>
    </row>
    <row r="301" s="1" customFormat="1" ht="22.8" customHeight="1">
      <c r="B301" s="43"/>
      <c r="C301" s="218" t="s">
        <v>493</v>
      </c>
      <c r="D301" s="218" t="s">
        <v>154</v>
      </c>
      <c r="E301" s="219" t="s">
        <v>494</v>
      </c>
      <c r="F301" s="220" t="s">
        <v>495</v>
      </c>
      <c r="G301" s="221" t="s">
        <v>168</v>
      </c>
      <c r="H301" s="222">
        <v>5.3019999999999996</v>
      </c>
      <c r="I301" s="223"/>
      <c r="J301" s="224">
        <f>ROUND(I301*H301,2)</f>
        <v>0</v>
      </c>
      <c r="K301" s="220" t="s">
        <v>158</v>
      </c>
      <c r="L301" s="69"/>
      <c r="M301" s="225" t="s">
        <v>24</v>
      </c>
      <c r="N301" s="226" t="s">
        <v>47</v>
      </c>
      <c r="O301" s="44"/>
      <c r="P301" s="227">
        <f>O301*H301</f>
        <v>0</v>
      </c>
      <c r="Q301" s="227">
        <v>0</v>
      </c>
      <c r="R301" s="227">
        <f>Q301*H301</f>
        <v>0</v>
      </c>
      <c r="S301" s="227">
        <v>0</v>
      </c>
      <c r="T301" s="228">
        <f>S301*H301</f>
        <v>0</v>
      </c>
      <c r="AR301" s="21" t="s">
        <v>159</v>
      </c>
      <c r="AT301" s="21" t="s">
        <v>154</v>
      </c>
      <c r="AU301" s="21" t="s">
        <v>85</v>
      </c>
      <c r="AY301" s="21" t="s">
        <v>151</v>
      </c>
      <c r="BE301" s="229">
        <f>IF(N301="základní",J301,0)</f>
        <v>0</v>
      </c>
      <c r="BF301" s="229">
        <f>IF(N301="snížená",J301,0)</f>
        <v>0</v>
      </c>
      <c r="BG301" s="229">
        <f>IF(N301="zákl. přenesená",J301,0)</f>
        <v>0</v>
      </c>
      <c r="BH301" s="229">
        <f>IF(N301="sníž. přenesená",J301,0)</f>
        <v>0</v>
      </c>
      <c r="BI301" s="229">
        <f>IF(N301="nulová",J301,0)</f>
        <v>0</v>
      </c>
      <c r="BJ301" s="21" t="s">
        <v>25</v>
      </c>
      <c r="BK301" s="229">
        <f>ROUND(I301*H301,2)</f>
        <v>0</v>
      </c>
      <c r="BL301" s="21" t="s">
        <v>159</v>
      </c>
      <c r="BM301" s="21" t="s">
        <v>496</v>
      </c>
    </row>
    <row r="302" s="1" customFormat="1">
      <c r="B302" s="43"/>
      <c r="C302" s="71"/>
      <c r="D302" s="230" t="s">
        <v>161</v>
      </c>
      <c r="E302" s="71"/>
      <c r="F302" s="231" t="s">
        <v>497</v>
      </c>
      <c r="G302" s="71"/>
      <c r="H302" s="71"/>
      <c r="I302" s="188"/>
      <c r="J302" s="71"/>
      <c r="K302" s="71"/>
      <c r="L302" s="69"/>
      <c r="M302" s="232"/>
      <c r="N302" s="44"/>
      <c r="O302" s="44"/>
      <c r="P302" s="44"/>
      <c r="Q302" s="44"/>
      <c r="R302" s="44"/>
      <c r="S302" s="44"/>
      <c r="T302" s="92"/>
      <c r="AT302" s="21" t="s">
        <v>161</v>
      </c>
      <c r="AU302" s="21" t="s">
        <v>85</v>
      </c>
    </row>
    <row r="303" s="1" customFormat="1">
      <c r="B303" s="43"/>
      <c r="C303" s="71"/>
      <c r="D303" s="230" t="s">
        <v>171</v>
      </c>
      <c r="E303" s="71"/>
      <c r="F303" s="244" t="s">
        <v>498</v>
      </c>
      <c r="G303" s="71"/>
      <c r="H303" s="71"/>
      <c r="I303" s="188"/>
      <c r="J303" s="71"/>
      <c r="K303" s="71"/>
      <c r="L303" s="69"/>
      <c r="M303" s="232"/>
      <c r="N303" s="44"/>
      <c r="O303" s="44"/>
      <c r="P303" s="44"/>
      <c r="Q303" s="44"/>
      <c r="R303" s="44"/>
      <c r="S303" s="44"/>
      <c r="T303" s="92"/>
      <c r="AT303" s="21" t="s">
        <v>171</v>
      </c>
      <c r="AU303" s="21" t="s">
        <v>85</v>
      </c>
    </row>
    <row r="304" s="1" customFormat="1" ht="22.8" customHeight="1">
      <c r="B304" s="43"/>
      <c r="C304" s="218" t="s">
        <v>499</v>
      </c>
      <c r="D304" s="218" t="s">
        <v>154</v>
      </c>
      <c r="E304" s="219" t="s">
        <v>500</v>
      </c>
      <c r="F304" s="220" t="s">
        <v>501</v>
      </c>
      <c r="G304" s="221" t="s">
        <v>168</v>
      </c>
      <c r="H304" s="222">
        <v>121.946</v>
      </c>
      <c r="I304" s="223"/>
      <c r="J304" s="224">
        <f>ROUND(I304*H304,2)</f>
        <v>0</v>
      </c>
      <c r="K304" s="220" t="s">
        <v>158</v>
      </c>
      <c r="L304" s="69"/>
      <c r="M304" s="225" t="s">
        <v>24</v>
      </c>
      <c r="N304" s="226" t="s">
        <v>47</v>
      </c>
      <c r="O304" s="44"/>
      <c r="P304" s="227">
        <f>O304*H304</f>
        <v>0</v>
      </c>
      <c r="Q304" s="227">
        <v>0</v>
      </c>
      <c r="R304" s="227">
        <f>Q304*H304</f>
        <v>0</v>
      </c>
      <c r="S304" s="227">
        <v>0</v>
      </c>
      <c r="T304" s="228">
        <f>S304*H304</f>
        <v>0</v>
      </c>
      <c r="AR304" s="21" t="s">
        <v>159</v>
      </c>
      <c r="AT304" s="21" t="s">
        <v>154</v>
      </c>
      <c r="AU304" s="21" t="s">
        <v>85</v>
      </c>
      <c r="AY304" s="21" t="s">
        <v>151</v>
      </c>
      <c r="BE304" s="229">
        <f>IF(N304="základní",J304,0)</f>
        <v>0</v>
      </c>
      <c r="BF304" s="229">
        <f>IF(N304="snížená",J304,0)</f>
        <v>0</v>
      </c>
      <c r="BG304" s="229">
        <f>IF(N304="zákl. přenesená",J304,0)</f>
        <v>0</v>
      </c>
      <c r="BH304" s="229">
        <f>IF(N304="sníž. přenesená",J304,0)</f>
        <v>0</v>
      </c>
      <c r="BI304" s="229">
        <f>IF(N304="nulová",J304,0)</f>
        <v>0</v>
      </c>
      <c r="BJ304" s="21" t="s">
        <v>25</v>
      </c>
      <c r="BK304" s="229">
        <f>ROUND(I304*H304,2)</f>
        <v>0</v>
      </c>
      <c r="BL304" s="21" t="s">
        <v>159</v>
      </c>
      <c r="BM304" s="21" t="s">
        <v>502</v>
      </c>
    </row>
    <row r="305" s="1" customFormat="1">
      <c r="B305" s="43"/>
      <c r="C305" s="71"/>
      <c r="D305" s="230" t="s">
        <v>161</v>
      </c>
      <c r="E305" s="71"/>
      <c r="F305" s="231" t="s">
        <v>503</v>
      </c>
      <c r="G305" s="71"/>
      <c r="H305" s="71"/>
      <c r="I305" s="188"/>
      <c r="J305" s="71"/>
      <c r="K305" s="71"/>
      <c r="L305" s="69"/>
      <c r="M305" s="232"/>
      <c r="N305" s="44"/>
      <c r="O305" s="44"/>
      <c r="P305" s="44"/>
      <c r="Q305" s="44"/>
      <c r="R305" s="44"/>
      <c r="S305" s="44"/>
      <c r="T305" s="92"/>
      <c r="AT305" s="21" t="s">
        <v>161</v>
      </c>
      <c r="AU305" s="21" t="s">
        <v>85</v>
      </c>
    </row>
    <row r="306" s="1" customFormat="1">
      <c r="B306" s="43"/>
      <c r="C306" s="71"/>
      <c r="D306" s="230" t="s">
        <v>171</v>
      </c>
      <c r="E306" s="71"/>
      <c r="F306" s="244" t="s">
        <v>498</v>
      </c>
      <c r="G306" s="71"/>
      <c r="H306" s="71"/>
      <c r="I306" s="188"/>
      <c r="J306" s="71"/>
      <c r="K306" s="71"/>
      <c r="L306" s="69"/>
      <c r="M306" s="232"/>
      <c r="N306" s="44"/>
      <c r="O306" s="44"/>
      <c r="P306" s="44"/>
      <c r="Q306" s="44"/>
      <c r="R306" s="44"/>
      <c r="S306" s="44"/>
      <c r="T306" s="92"/>
      <c r="AT306" s="21" t="s">
        <v>171</v>
      </c>
      <c r="AU306" s="21" t="s">
        <v>85</v>
      </c>
    </row>
    <row r="307" s="1" customFormat="1">
      <c r="B307" s="43"/>
      <c r="C307" s="71"/>
      <c r="D307" s="230" t="s">
        <v>504</v>
      </c>
      <c r="E307" s="71"/>
      <c r="F307" s="244" t="s">
        <v>505</v>
      </c>
      <c r="G307" s="71"/>
      <c r="H307" s="71"/>
      <c r="I307" s="188"/>
      <c r="J307" s="71"/>
      <c r="K307" s="71"/>
      <c r="L307" s="69"/>
      <c r="M307" s="232"/>
      <c r="N307" s="44"/>
      <c r="O307" s="44"/>
      <c r="P307" s="44"/>
      <c r="Q307" s="44"/>
      <c r="R307" s="44"/>
      <c r="S307" s="44"/>
      <c r="T307" s="92"/>
      <c r="AT307" s="21" t="s">
        <v>504</v>
      </c>
      <c r="AU307" s="21" t="s">
        <v>85</v>
      </c>
    </row>
    <row r="308" s="11" customFormat="1">
      <c r="B308" s="233"/>
      <c r="C308" s="234"/>
      <c r="D308" s="230" t="s">
        <v>163</v>
      </c>
      <c r="E308" s="234"/>
      <c r="F308" s="236" t="s">
        <v>506</v>
      </c>
      <c r="G308" s="234"/>
      <c r="H308" s="237">
        <v>121.946</v>
      </c>
      <c r="I308" s="238"/>
      <c r="J308" s="234"/>
      <c r="K308" s="234"/>
      <c r="L308" s="239"/>
      <c r="M308" s="240"/>
      <c r="N308" s="241"/>
      <c r="O308" s="241"/>
      <c r="P308" s="241"/>
      <c r="Q308" s="241"/>
      <c r="R308" s="241"/>
      <c r="S308" s="241"/>
      <c r="T308" s="242"/>
      <c r="AT308" s="243" t="s">
        <v>163</v>
      </c>
      <c r="AU308" s="243" t="s">
        <v>85</v>
      </c>
      <c r="AV308" s="11" t="s">
        <v>85</v>
      </c>
      <c r="AW308" s="11" t="s">
        <v>6</v>
      </c>
      <c r="AX308" s="11" t="s">
        <v>25</v>
      </c>
      <c r="AY308" s="243" t="s">
        <v>151</v>
      </c>
    </row>
    <row r="309" s="1" customFormat="1" ht="22.8" customHeight="1">
      <c r="B309" s="43"/>
      <c r="C309" s="218" t="s">
        <v>507</v>
      </c>
      <c r="D309" s="218" t="s">
        <v>154</v>
      </c>
      <c r="E309" s="219" t="s">
        <v>508</v>
      </c>
      <c r="F309" s="220" t="s">
        <v>509</v>
      </c>
      <c r="G309" s="221" t="s">
        <v>168</v>
      </c>
      <c r="H309" s="222">
        <v>5.1520000000000001</v>
      </c>
      <c r="I309" s="223"/>
      <c r="J309" s="224">
        <f>ROUND(I309*H309,2)</f>
        <v>0</v>
      </c>
      <c r="K309" s="220" t="s">
        <v>158</v>
      </c>
      <c r="L309" s="69"/>
      <c r="M309" s="225" t="s">
        <v>24</v>
      </c>
      <c r="N309" s="226" t="s">
        <v>47</v>
      </c>
      <c r="O309" s="44"/>
      <c r="P309" s="227">
        <f>O309*H309</f>
        <v>0</v>
      </c>
      <c r="Q309" s="227">
        <v>0</v>
      </c>
      <c r="R309" s="227">
        <f>Q309*H309</f>
        <v>0</v>
      </c>
      <c r="S309" s="227">
        <v>0</v>
      </c>
      <c r="T309" s="228">
        <f>S309*H309</f>
        <v>0</v>
      </c>
      <c r="AR309" s="21" t="s">
        <v>159</v>
      </c>
      <c r="AT309" s="21" t="s">
        <v>154</v>
      </c>
      <c r="AU309" s="21" t="s">
        <v>85</v>
      </c>
      <c r="AY309" s="21" t="s">
        <v>151</v>
      </c>
      <c r="BE309" s="229">
        <f>IF(N309="základní",J309,0)</f>
        <v>0</v>
      </c>
      <c r="BF309" s="229">
        <f>IF(N309="snížená",J309,0)</f>
        <v>0</v>
      </c>
      <c r="BG309" s="229">
        <f>IF(N309="zákl. přenesená",J309,0)</f>
        <v>0</v>
      </c>
      <c r="BH309" s="229">
        <f>IF(N309="sníž. přenesená",J309,0)</f>
        <v>0</v>
      </c>
      <c r="BI309" s="229">
        <f>IF(N309="nulová",J309,0)</f>
        <v>0</v>
      </c>
      <c r="BJ309" s="21" t="s">
        <v>25</v>
      </c>
      <c r="BK309" s="229">
        <f>ROUND(I309*H309,2)</f>
        <v>0</v>
      </c>
      <c r="BL309" s="21" t="s">
        <v>159</v>
      </c>
      <c r="BM309" s="21" t="s">
        <v>510</v>
      </c>
    </row>
    <row r="310" s="1" customFormat="1">
      <c r="B310" s="43"/>
      <c r="C310" s="71"/>
      <c r="D310" s="230" t="s">
        <v>161</v>
      </c>
      <c r="E310" s="71"/>
      <c r="F310" s="231" t="s">
        <v>511</v>
      </c>
      <c r="G310" s="71"/>
      <c r="H310" s="71"/>
      <c r="I310" s="188"/>
      <c r="J310" s="71"/>
      <c r="K310" s="71"/>
      <c r="L310" s="69"/>
      <c r="M310" s="232"/>
      <c r="N310" s="44"/>
      <c r="O310" s="44"/>
      <c r="P310" s="44"/>
      <c r="Q310" s="44"/>
      <c r="R310" s="44"/>
      <c r="S310" s="44"/>
      <c r="T310" s="92"/>
      <c r="AT310" s="21" t="s">
        <v>161</v>
      </c>
      <c r="AU310" s="21" t="s">
        <v>85</v>
      </c>
    </row>
    <row r="311" s="1" customFormat="1">
      <c r="B311" s="43"/>
      <c r="C311" s="71"/>
      <c r="D311" s="230" t="s">
        <v>171</v>
      </c>
      <c r="E311" s="71"/>
      <c r="F311" s="244" t="s">
        <v>512</v>
      </c>
      <c r="G311" s="71"/>
      <c r="H311" s="71"/>
      <c r="I311" s="188"/>
      <c r="J311" s="71"/>
      <c r="K311" s="71"/>
      <c r="L311" s="69"/>
      <c r="M311" s="232"/>
      <c r="N311" s="44"/>
      <c r="O311" s="44"/>
      <c r="P311" s="44"/>
      <c r="Q311" s="44"/>
      <c r="R311" s="44"/>
      <c r="S311" s="44"/>
      <c r="T311" s="92"/>
      <c r="AT311" s="21" t="s">
        <v>171</v>
      </c>
      <c r="AU311" s="21" t="s">
        <v>85</v>
      </c>
    </row>
    <row r="312" s="10" customFormat="1" ht="29.88" customHeight="1">
      <c r="B312" s="202"/>
      <c r="C312" s="203"/>
      <c r="D312" s="204" t="s">
        <v>75</v>
      </c>
      <c r="E312" s="216" t="s">
        <v>513</v>
      </c>
      <c r="F312" s="216" t="s">
        <v>514</v>
      </c>
      <c r="G312" s="203"/>
      <c r="H312" s="203"/>
      <c r="I312" s="206"/>
      <c r="J312" s="217">
        <f>BK312</f>
        <v>0</v>
      </c>
      <c r="K312" s="203"/>
      <c r="L312" s="208"/>
      <c r="M312" s="209"/>
      <c r="N312" s="210"/>
      <c r="O312" s="210"/>
      <c r="P312" s="211">
        <f>SUM(P313:P315)</f>
        <v>0</v>
      </c>
      <c r="Q312" s="210"/>
      <c r="R312" s="211">
        <f>SUM(R313:R315)</f>
        <v>0</v>
      </c>
      <c r="S312" s="210"/>
      <c r="T312" s="212">
        <f>SUM(T313:T315)</f>
        <v>0</v>
      </c>
      <c r="AR312" s="213" t="s">
        <v>25</v>
      </c>
      <c r="AT312" s="214" t="s">
        <v>75</v>
      </c>
      <c r="AU312" s="214" t="s">
        <v>25</v>
      </c>
      <c r="AY312" s="213" t="s">
        <v>151</v>
      </c>
      <c r="BK312" s="215">
        <f>SUM(BK313:BK315)</f>
        <v>0</v>
      </c>
    </row>
    <row r="313" s="1" customFormat="1" ht="14.4" customHeight="1">
      <c r="B313" s="43"/>
      <c r="C313" s="218" t="s">
        <v>515</v>
      </c>
      <c r="D313" s="218" t="s">
        <v>154</v>
      </c>
      <c r="E313" s="219" t="s">
        <v>516</v>
      </c>
      <c r="F313" s="220" t="s">
        <v>517</v>
      </c>
      <c r="G313" s="221" t="s">
        <v>168</v>
      </c>
      <c r="H313" s="222">
        <v>3.6429999999999998</v>
      </c>
      <c r="I313" s="223"/>
      <c r="J313" s="224">
        <f>ROUND(I313*H313,2)</f>
        <v>0</v>
      </c>
      <c r="K313" s="220" t="s">
        <v>158</v>
      </c>
      <c r="L313" s="69"/>
      <c r="M313" s="225" t="s">
        <v>24</v>
      </c>
      <c r="N313" s="226" t="s">
        <v>47</v>
      </c>
      <c r="O313" s="44"/>
      <c r="P313" s="227">
        <f>O313*H313</f>
        <v>0</v>
      </c>
      <c r="Q313" s="227">
        <v>0</v>
      </c>
      <c r="R313" s="227">
        <f>Q313*H313</f>
        <v>0</v>
      </c>
      <c r="S313" s="227">
        <v>0</v>
      </c>
      <c r="T313" s="228">
        <f>S313*H313</f>
        <v>0</v>
      </c>
      <c r="AR313" s="21" t="s">
        <v>159</v>
      </c>
      <c r="AT313" s="21" t="s">
        <v>154</v>
      </c>
      <c r="AU313" s="21" t="s">
        <v>85</v>
      </c>
      <c r="AY313" s="21" t="s">
        <v>151</v>
      </c>
      <c r="BE313" s="229">
        <f>IF(N313="základní",J313,0)</f>
        <v>0</v>
      </c>
      <c r="BF313" s="229">
        <f>IF(N313="snížená",J313,0)</f>
        <v>0</v>
      </c>
      <c r="BG313" s="229">
        <f>IF(N313="zákl. přenesená",J313,0)</f>
        <v>0</v>
      </c>
      <c r="BH313" s="229">
        <f>IF(N313="sníž. přenesená",J313,0)</f>
        <v>0</v>
      </c>
      <c r="BI313" s="229">
        <f>IF(N313="nulová",J313,0)</f>
        <v>0</v>
      </c>
      <c r="BJ313" s="21" t="s">
        <v>25</v>
      </c>
      <c r="BK313" s="229">
        <f>ROUND(I313*H313,2)</f>
        <v>0</v>
      </c>
      <c r="BL313" s="21" t="s">
        <v>159</v>
      </c>
      <c r="BM313" s="21" t="s">
        <v>518</v>
      </c>
    </row>
    <row r="314" s="1" customFormat="1">
      <c r="B314" s="43"/>
      <c r="C314" s="71"/>
      <c r="D314" s="230" t="s">
        <v>161</v>
      </c>
      <c r="E314" s="71"/>
      <c r="F314" s="231" t="s">
        <v>519</v>
      </c>
      <c r="G314" s="71"/>
      <c r="H314" s="71"/>
      <c r="I314" s="188"/>
      <c r="J314" s="71"/>
      <c r="K314" s="71"/>
      <c r="L314" s="69"/>
      <c r="M314" s="232"/>
      <c r="N314" s="44"/>
      <c r="O314" s="44"/>
      <c r="P314" s="44"/>
      <c r="Q314" s="44"/>
      <c r="R314" s="44"/>
      <c r="S314" s="44"/>
      <c r="T314" s="92"/>
      <c r="AT314" s="21" t="s">
        <v>161</v>
      </c>
      <c r="AU314" s="21" t="s">
        <v>85</v>
      </c>
    </row>
    <row r="315" s="1" customFormat="1">
      <c r="B315" s="43"/>
      <c r="C315" s="71"/>
      <c r="D315" s="230" t="s">
        <v>171</v>
      </c>
      <c r="E315" s="71"/>
      <c r="F315" s="244" t="s">
        <v>520</v>
      </c>
      <c r="G315" s="71"/>
      <c r="H315" s="71"/>
      <c r="I315" s="188"/>
      <c r="J315" s="71"/>
      <c r="K315" s="71"/>
      <c r="L315" s="69"/>
      <c r="M315" s="232"/>
      <c r="N315" s="44"/>
      <c r="O315" s="44"/>
      <c r="P315" s="44"/>
      <c r="Q315" s="44"/>
      <c r="R315" s="44"/>
      <c r="S315" s="44"/>
      <c r="T315" s="92"/>
      <c r="AT315" s="21" t="s">
        <v>171</v>
      </c>
      <c r="AU315" s="21" t="s">
        <v>85</v>
      </c>
    </row>
    <row r="316" s="10" customFormat="1" ht="37.44" customHeight="1">
      <c r="B316" s="202"/>
      <c r="C316" s="203"/>
      <c r="D316" s="204" t="s">
        <v>75</v>
      </c>
      <c r="E316" s="205" t="s">
        <v>521</v>
      </c>
      <c r="F316" s="205" t="s">
        <v>522</v>
      </c>
      <c r="G316" s="203"/>
      <c r="H316" s="203"/>
      <c r="I316" s="206"/>
      <c r="J316" s="207">
        <f>BK316</f>
        <v>0</v>
      </c>
      <c r="K316" s="203"/>
      <c r="L316" s="208"/>
      <c r="M316" s="209"/>
      <c r="N316" s="210"/>
      <c r="O316" s="210"/>
      <c r="P316" s="211">
        <f>P317+P320+P346+P382+P408+P431+P445</f>
        <v>0</v>
      </c>
      <c r="Q316" s="210"/>
      <c r="R316" s="211">
        <f>R317+R320+R346+R382+R408+R431+R445</f>
        <v>0.9252717399999999</v>
      </c>
      <c r="S316" s="210"/>
      <c r="T316" s="212">
        <f>T317+T320+T346+T382+T408+T431+T445</f>
        <v>0.21374288000000002</v>
      </c>
      <c r="AR316" s="213" t="s">
        <v>85</v>
      </c>
      <c r="AT316" s="214" t="s">
        <v>75</v>
      </c>
      <c r="AU316" s="214" t="s">
        <v>76</v>
      </c>
      <c r="AY316" s="213" t="s">
        <v>151</v>
      </c>
      <c r="BK316" s="215">
        <f>BK317+BK320+BK346+BK382+BK408+BK431+BK445</f>
        <v>0</v>
      </c>
    </row>
    <row r="317" s="10" customFormat="1" ht="19.92" customHeight="1">
      <c r="B317" s="202"/>
      <c r="C317" s="203"/>
      <c r="D317" s="204" t="s">
        <v>75</v>
      </c>
      <c r="E317" s="216" t="s">
        <v>523</v>
      </c>
      <c r="F317" s="216" t="s">
        <v>87</v>
      </c>
      <c r="G317" s="203"/>
      <c r="H317" s="203"/>
      <c r="I317" s="206"/>
      <c r="J317" s="217">
        <f>BK317</f>
        <v>0</v>
      </c>
      <c r="K317" s="203"/>
      <c r="L317" s="208"/>
      <c r="M317" s="209"/>
      <c r="N317" s="210"/>
      <c r="O317" s="210"/>
      <c r="P317" s="211">
        <f>SUM(P318:P319)</f>
        <v>0</v>
      </c>
      <c r="Q317" s="210"/>
      <c r="R317" s="211">
        <f>SUM(R318:R319)</f>
        <v>0</v>
      </c>
      <c r="S317" s="210"/>
      <c r="T317" s="212">
        <f>SUM(T318:T319)</f>
        <v>0.051999999999999998</v>
      </c>
      <c r="AR317" s="213" t="s">
        <v>85</v>
      </c>
      <c r="AT317" s="214" t="s">
        <v>75</v>
      </c>
      <c r="AU317" s="214" t="s">
        <v>25</v>
      </c>
      <c r="AY317" s="213" t="s">
        <v>151</v>
      </c>
      <c r="BK317" s="215">
        <f>SUM(BK318:BK319)</f>
        <v>0</v>
      </c>
    </row>
    <row r="318" s="1" customFormat="1" ht="22.8" customHeight="1">
      <c r="B318" s="43"/>
      <c r="C318" s="218" t="s">
        <v>524</v>
      </c>
      <c r="D318" s="218" t="s">
        <v>154</v>
      </c>
      <c r="E318" s="219" t="s">
        <v>525</v>
      </c>
      <c r="F318" s="220" t="s">
        <v>526</v>
      </c>
      <c r="G318" s="221" t="s">
        <v>221</v>
      </c>
      <c r="H318" s="222">
        <v>1</v>
      </c>
      <c r="I318" s="223"/>
      <c r="J318" s="224">
        <f>ROUND(I318*H318,2)</f>
        <v>0</v>
      </c>
      <c r="K318" s="220" t="s">
        <v>158</v>
      </c>
      <c r="L318" s="69"/>
      <c r="M318" s="225" t="s">
        <v>24</v>
      </c>
      <c r="N318" s="226" t="s">
        <v>47</v>
      </c>
      <c r="O318" s="44"/>
      <c r="P318" s="227">
        <f>O318*H318</f>
        <v>0</v>
      </c>
      <c r="Q318" s="227">
        <v>0</v>
      </c>
      <c r="R318" s="227">
        <f>Q318*H318</f>
        <v>0</v>
      </c>
      <c r="S318" s="227">
        <v>0.051999999999999998</v>
      </c>
      <c r="T318" s="228">
        <f>S318*H318</f>
        <v>0.051999999999999998</v>
      </c>
      <c r="AR318" s="21" t="s">
        <v>258</v>
      </c>
      <c r="AT318" s="21" t="s">
        <v>154</v>
      </c>
      <c r="AU318" s="21" t="s">
        <v>85</v>
      </c>
      <c r="AY318" s="21" t="s">
        <v>151</v>
      </c>
      <c r="BE318" s="229">
        <f>IF(N318="základní",J318,0)</f>
        <v>0</v>
      </c>
      <c r="BF318" s="229">
        <f>IF(N318="snížená",J318,0)</f>
        <v>0</v>
      </c>
      <c r="BG318" s="229">
        <f>IF(N318="zákl. přenesená",J318,0)</f>
        <v>0</v>
      </c>
      <c r="BH318" s="229">
        <f>IF(N318="sníž. přenesená",J318,0)</f>
        <v>0</v>
      </c>
      <c r="BI318" s="229">
        <f>IF(N318="nulová",J318,0)</f>
        <v>0</v>
      </c>
      <c r="BJ318" s="21" t="s">
        <v>25</v>
      </c>
      <c r="BK318" s="229">
        <f>ROUND(I318*H318,2)</f>
        <v>0</v>
      </c>
      <c r="BL318" s="21" t="s">
        <v>258</v>
      </c>
      <c r="BM318" s="21" t="s">
        <v>527</v>
      </c>
    </row>
    <row r="319" s="1" customFormat="1">
      <c r="B319" s="43"/>
      <c r="C319" s="71"/>
      <c r="D319" s="230" t="s">
        <v>161</v>
      </c>
      <c r="E319" s="71"/>
      <c r="F319" s="231" t="s">
        <v>528</v>
      </c>
      <c r="G319" s="71"/>
      <c r="H319" s="71"/>
      <c r="I319" s="188"/>
      <c r="J319" s="71"/>
      <c r="K319" s="71"/>
      <c r="L319" s="69"/>
      <c r="M319" s="232"/>
      <c r="N319" s="44"/>
      <c r="O319" s="44"/>
      <c r="P319" s="44"/>
      <c r="Q319" s="44"/>
      <c r="R319" s="44"/>
      <c r="S319" s="44"/>
      <c r="T319" s="92"/>
      <c r="AT319" s="21" t="s">
        <v>161</v>
      </c>
      <c r="AU319" s="21" t="s">
        <v>85</v>
      </c>
    </row>
    <row r="320" s="10" customFormat="1" ht="29.88" customHeight="1">
      <c r="B320" s="202"/>
      <c r="C320" s="203"/>
      <c r="D320" s="204" t="s">
        <v>75</v>
      </c>
      <c r="E320" s="216" t="s">
        <v>529</v>
      </c>
      <c r="F320" s="216" t="s">
        <v>530</v>
      </c>
      <c r="G320" s="203"/>
      <c r="H320" s="203"/>
      <c r="I320" s="206"/>
      <c r="J320" s="217">
        <f>BK320</f>
        <v>0</v>
      </c>
      <c r="K320" s="203"/>
      <c r="L320" s="208"/>
      <c r="M320" s="209"/>
      <c r="N320" s="210"/>
      <c r="O320" s="210"/>
      <c r="P320" s="211">
        <f>SUM(P321:P345)</f>
        <v>0</v>
      </c>
      <c r="Q320" s="210"/>
      <c r="R320" s="211">
        <f>SUM(R321:R345)</f>
        <v>0.042854099999999999</v>
      </c>
      <c r="S320" s="210"/>
      <c r="T320" s="212">
        <f>SUM(T321:T345)</f>
        <v>0</v>
      </c>
      <c r="AR320" s="213" t="s">
        <v>85</v>
      </c>
      <c r="AT320" s="214" t="s">
        <v>75</v>
      </c>
      <c r="AU320" s="214" t="s">
        <v>25</v>
      </c>
      <c r="AY320" s="213" t="s">
        <v>151</v>
      </c>
      <c r="BK320" s="215">
        <f>SUM(BK321:BK345)</f>
        <v>0</v>
      </c>
    </row>
    <row r="321" s="1" customFormat="1" ht="22.8" customHeight="1">
      <c r="B321" s="43"/>
      <c r="C321" s="218" t="s">
        <v>531</v>
      </c>
      <c r="D321" s="218" t="s">
        <v>154</v>
      </c>
      <c r="E321" s="219" t="s">
        <v>532</v>
      </c>
      <c r="F321" s="220" t="s">
        <v>533</v>
      </c>
      <c r="G321" s="221" t="s">
        <v>221</v>
      </c>
      <c r="H321" s="222">
        <v>1</v>
      </c>
      <c r="I321" s="223"/>
      <c r="J321" s="224">
        <f>ROUND(I321*H321,2)</f>
        <v>0</v>
      </c>
      <c r="K321" s="220" t="s">
        <v>158</v>
      </c>
      <c r="L321" s="69"/>
      <c r="M321" s="225" t="s">
        <v>24</v>
      </c>
      <c r="N321" s="226" t="s">
        <v>47</v>
      </c>
      <c r="O321" s="44"/>
      <c r="P321" s="227">
        <f>O321*H321</f>
        <v>0</v>
      </c>
      <c r="Q321" s="227">
        <v>0</v>
      </c>
      <c r="R321" s="227">
        <f>Q321*H321</f>
        <v>0</v>
      </c>
      <c r="S321" s="227">
        <v>0</v>
      </c>
      <c r="T321" s="228">
        <f>S321*H321</f>
        <v>0</v>
      </c>
      <c r="AR321" s="21" t="s">
        <v>258</v>
      </c>
      <c r="AT321" s="21" t="s">
        <v>154</v>
      </c>
      <c r="AU321" s="21" t="s">
        <v>85</v>
      </c>
      <c r="AY321" s="21" t="s">
        <v>151</v>
      </c>
      <c r="BE321" s="229">
        <f>IF(N321="základní",J321,0)</f>
        <v>0</v>
      </c>
      <c r="BF321" s="229">
        <f>IF(N321="snížená",J321,0)</f>
        <v>0</v>
      </c>
      <c r="BG321" s="229">
        <f>IF(N321="zákl. přenesená",J321,0)</f>
        <v>0</v>
      </c>
      <c r="BH321" s="229">
        <f>IF(N321="sníž. přenesená",J321,0)</f>
        <v>0</v>
      </c>
      <c r="BI321" s="229">
        <f>IF(N321="nulová",J321,0)</f>
        <v>0</v>
      </c>
      <c r="BJ321" s="21" t="s">
        <v>25</v>
      </c>
      <c r="BK321" s="229">
        <f>ROUND(I321*H321,2)</f>
        <v>0</v>
      </c>
      <c r="BL321" s="21" t="s">
        <v>258</v>
      </c>
      <c r="BM321" s="21" t="s">
        <v>534</v>
      </c>
    </row>
    <row r="322" s="1" customFormat="1">
      <c r="B322" s="43"/>
      <c r="C322" s="71"/>
      <c r="D322" s="230" t="s">
        <v>161</v>
      </c>
      <c r="E322" s="71"/>
      <c r="F322" s="231" t="s">
        <v>535</v>
      </c>
      <c r="G322" s="71"/>
      <c r="H322" s="71"/>
      <c r="I322" s="188"/>
      <c r="J322" s="71"/>
      <c r="K322" s="71"/>
      <c r="L322" s="69"/>
      <c r="M322" s="232"/>
      <c r="N322" s="44"/>
      <c r="O322" s="44"/>
      <c r="P322" s="44"/>
      <c r="Q322" s="44"/>
      <c r="R322" s="44"/>
      <c r="S322" s="44"/>
      <c r="T322" s="92"/>
      <c r="AT322" s="21" t="s">
        <v>161</v>
      </c>
      <c r="AU322" s="21" t="s">
        <v>85</v>
      </c>
    </row>
    <row r="323" s="1" customFormat="1">
      <c r="B323" s="43"/>
      <c r="C323" s="71"/>
      <c r="D323" s="230" t="s">
        <v>171</v>
      </c>
      <c r="E323" s="71"/>
      <c r="F323" s="244" t="s">
        <v>536</v>
      </c>
      <c r="G323" s="71"/>
      <c r="H323" s="71"/>
      <c r="I323" s="188"/>
      <c r="J323" s="71"/>
      <c r="K323" s="71"/>
      <c r="L323" s="69"/>
      <c r="M323" s="232"/>
      <c r="N323" s="44"/>
      <c r="O323" s="44"/>
      <c r="P323" s="44"/>
      <c r="Q323" s="44"/>
      <c r="R323" s="44"/>
      <c r="S323" s="44"/>
      <c r="T323" s="92"/>
      <c r="AT323" s="21" t="s">
        <v>171</v>
      </c>
      <c r="AU323" s="21" t="s">
        <v>85</v>
      </c>
    </row>
    <row r="324" s="1" customFormat="1" ht="14.4" customHeight="1">
      <c r="B324" s="43"/>
      <c r="C324" s="245" t="s">
        <v>537</v>
      </c>
      <c r="D324" s="245" t="s">
        <v>538</v>
      </c>
      <c r="E324" s="246" t="s">
        <v>539</v>
      </c>
      <c r="F324" s="247" t="s">
        <v>540</v>
      </c>
      <c r="G324" s="248" t="s">
        <v>221</v>
      </c>
      <c r="H324" s="249">
        <v>1</v>
      </c>
      <c r="I324" s="250"/>
      <c r="J324" s="251">
        <f>ROUND(I324*H324,2)</f>
        <v>0</v>
      </c>
      <c r="K324" s="247" t="s">
        <v>158</v>
      </c>
      <c r="L324" s="252"/>
      <c r="M324" s="253" t="s">
        <v>24</v>
      </c>
      <c r="N324" s="254" t="s">
        <v>47</v>
      </c>
      <c r="O324" s="44"/>
      <c r="P324" s="227">
        <f>O324*H324</f>
        <v>0</v>
      </c>
      <c r="Q324" s="227">
        <v>0.024</v>
      </c>
      <c r="R324" s="227">
        <f>Q324*H324</f>
        <v>0.024</v>
      </c>
      <c r="S324" s="227">
        <v>0</v>
      </c>
      <c r="T324" s="228">
        <f>S324*H324</f>
        <v>0</v>
      </c>
      <c r="AR324" s="21" t="s">
        <v>380</v>
      </c>
      <c r="AT324" s="21" t="s">
        <v>538</v>
      </c>
      <c r="AU324" s="21" t="s">
        <v>85</v>
      </c>
      <c r="AY324" s="21" t="s">
        <v>151</v>
      </c>
      <c r="BE324" s="229">
        <f>IF(N324="základní",J324,0)</f>
        <v>0</v>
      </c>
      <c r="BF324" s="229">
        <f>IF(N324="snížená",J324,0)</f>
        <v>0</v>
      </c>
      <c r="BG324" s="229">
        <f>IF(N324="zákl. přenesená",J324,0)</f>
        <v>0</v>
      </c>
      <c r="BH324" s="229">
        <f>IF(N324="sníž. přenesená",J324,0)</f>
        <v>0</v>
      </c>
      <c r="BI324" s="229">
        <f>IF(N324="nulová",J324,0)</f>
        <v>0</v>
      </c>
      <c r="BJ324" s="21" t="s">
        <v>25</v>
      </c>
      <c r="BK324" s="229">
        <f>ROUND(I324*H324,2)</f>
        <v>0</v>
      </c>
      <c r="BL324" s="21" t="s">
        <v>258</v>
      </c>
      <c r="BM324" s="21" t="s">
        <v>541</v>
      </c>
    </row>
    <row r="325" s="1" customFormat="1">
      <c r="B325" s="43"/>
      <c r="C325" s="71"/>
      <c r="D325" s="230" t="s">
        <v>161</v>
      </c>
      <c r="E325" s="71"/>
      <c r="F325" s="231" t="s">
        <v>540</v>
      </c>
      <c r="G325" s="71"/>
      <c r="H325" s="71"/>
      <c r="I325" s="188"/>
      <c r="J325" s="71"/>
      <c r="K325" s="71"/>
      <c r="L325" s="69"/>
      <c r="M325" s="232"/>
      <c r="N325" s="44"/>
      <c r="O325" s="44"/>
      <c r="P325" s="44"/>
      <c r="Q325" s="44"/>
      <c r="R325" s="44"/>
      <c r="S325" s="44"/>
      <c r="T325" s="92"/>
      <c r="AT325" s="21" t="s">
        <v>161</v>
      </c>
      <c r="AU325" s="21" t="s">
        <v>85</v>
      </c>
    </row>
    <row r="326" s="1" customFormat="1" ht="14.4" customHeight="1">
      <c r="B326" s="43"/>
      <c r="C326" s="218" t="s">
        <v>542</v>
      </c>
      <c r="D326" s="218" t="s">
        <v>154</v>
      </c>
      <c r="E326" s="219" t="s">
        <v>543</v>
      </c>
      <c r="F326" s="220" t="s">
        <v>544</v>
      </c>
      <c r="G326" s="221" t="s">
        <v>221</v>
      </c>
      <c r="H326" s="222">
        <v>1</v>
      </c>
      <c r="I326" s="223"/>
      <c r="J326" s="224">
        <f>ROUND(I326*H326,2)</f>
        <v>0</v>
      </c>
      <c r="K326" s="220" t="s">
        <v>158</v>
      </c>
      <c r="L326" s="69"/>
      <c r="M326" s="225" t="s">
        <v>24</v>
      </c>
      <c r="N326" s="226" t="s">
        <v>47</v>
      </c>
      <c r="O326" s="44"/>
      <c r="P326" s="227">
        <f>O326*H326</f>
        <v>0</v>
      </c>
      <c r="Q326" s="227">
        <v>0</v>
      </c>
      <c r="R326" s="227">
        <f>Q326*H326</f>
        <v>0</v>
      </c>
      <c r="S326" s="227">
        <v>0</v>
      </c>
      <c r="T326" s="228">
        <f>S326*H326</f>
        <v>0</v>
      </c>
      <c r="AR326" s="21" t="s">
        <v>258</v>
      </c>
      <c r="AT326" s="21" t="s">
        <v>154</v>
      </c>
      <c r="AU326" s="21" t="s">
        <v>85</v>
      </c>
      <c r="AY326" s="21" t="s">
        <v>151</v>
      </c>
      <c r="BE326" s="229">
        <f>IF(N326="základní",J326,0)</f>
        <v>0</v>
      </c>
      <c r="BF326" s="229">
        <f>IF(N326="snížená",J326,0)</f>
        <v>0</v>
      </c>
      <c r="BG326" s="229">
        <f>IF(N326="zákl. přenesená",J326,0)</f>
        <v>0</v>
      </c>
      <c r="BH326" s="229">
        <f>IF(N326="sníž. přenesená",J326,0)</f>
        <v>0</v>
      </c>
      <c r="BI326" s="229">
        <f>IF(N326="nulová",J326,0)</f>
        <v>0</v>
      </c>
      <c r="BJ326" s="21" t="s">
        <v>25</v>
      </c>
      <c r="BK326" s="229">
        <f>ROUND(I326*H326,2)</f>
        <v>0</v>
      </c>
      <c r="BL326" s="21" t="s">
        <v>258</v>
      </c>
      <c r="BM326" s="21" t="s">
        <v>545</v>
      </c>
    </row>
    <row r="327" s="1" customFormat="1">
      <c r="B327" s="43"/>
      <c r="C327" s="71"/>
      <c r="D327" s="230" t="s">
        <v>161</v>
      </c>
      <c r="E327" s="71"/>
      <c r="F327" s="231" t="s">
        <v>546</v>
      </c>
      <c r="G327" s="71"/>
      <c r="H327" s="71"/>
      <c r="I327" s="188"/>
      <c r="J327" s="71"/>
      <c r="K327" s="71"/>
      <c r="L327" s="69"/>
      <c r="M327" s="232"/>
      <c r="N327" s="44"/>
      <c r="O327" s="44"/>
      <c r="P327" s="44"/>
      <c r="Q327" s="44"/>
      <c r="R327" s="44"/>
      <c r="S327" s="44"/>
      <c r="T327" s="92"/>
      <c r="AT327" s="21" t="s">
        <v>161</v>
      </c>
      <c r="AU327" s="21" t="s">
        <v>85</v>
      </c>
    </row>
    <row r="328" s="1" customFormat="1">
      <c r="B328" s="43"/>
      <c r="C328" s="71"/>
      <c r="D328" s="230" t="s">
        <v>171</v>
      </c>
      <c r="E328" s="71"/>
      <c r="F328" s="244" t="s">
        <v>547</v>
      </c>
      <c r="G328" s="71"/>
      <c r="H328" s="71"/>
      <c r="I328" s="188"/>
      <c r="J328" s="71"/>
      <c r="K328" s="71"/>
      <c r="L328" s="69"/>
      <c r="M328" s="232"/>
      <c r="N328" s="44"/>
      <c r="O328" s="44"/>
      <c r="P328" s="44"/>
      <c r="Q328" s="44"/>
      <c r="R328" s="44"/>
      <c r="S328" s="44"/>
      <c r="T328" s="92"/>
      <c r="AT328" s="21" t="s">
        <v>171</v>
      </c>
      <c r="AU328" s="21" t="s">
        <v>85</v>
      </c>
    </row>
    <row r="329" s="1" customFormat="1" ht="22.8" customHeight="1">
      <c r="B329" s="43"/>
      <c r="C329" s="245" t="s">
        <v>548</v>
      </c>
      <c r="D329" s="245" t="s">
        <v>538</v>
      </c>
      <c r="E329" s="246" t="s">
        <v>549</v>
      </c>
      <c r="F329" s="247" t="s">
        <v>550</v>
      </c>
      <c r="G329" s="248" t="s">
        <v>221</v>
      </c>
      <c r="H329" s="249">
        <v>1</v>
      </c>
      <c r="I329" s="250"/>
      <c r="J329" s="251">
        <f>ROUND(I329*H329,2)</f>
        <v>0</v>
      </c>
      <c r="K329" s="247" t="s">
        <v>158</v>
      </c>
      <c r="L329" s="252"/>
      <c r="M329" s="253" t="s">
        <v>24</v>
      </c>
      <c r="N329" s="254" t="s">
        <v>47</v>
      </c>
      <c r="O329" s="44"/>
      <c r="P329" s="227">
        <f>O329*H329</f>
        <v>0</v>
      </c>
      <c r="Q329" s="227">
        <v>0.0011999999999999999</v>
      </c>
      <c r="R329" s="227">
        <f>Q329*H329</f>
        <v>0.0011999999999999999</v>
      </c>
      <c r="S329" s="227">
        <v>0</v>
      </c>
      <c r="T329" s="228">
        <f>S329*H329</f>
        <v>0</v>
      </c>
      <c r="AR329" s="21" t="s">
        <v>380</v>
      </c>
      <c r="AT329" s="21" t="s">
        <v>538</v>
      </c>
      <c r="AU329" s="21" t="s">
        <v>85</v>
      </c>
      <c r="AY329" s="21" t="s">
        <v>151</v>
      </c>
      <c r="BE329" s="229">
        <f>IF(N329="základní",J329,0)</f>
        <v>0</v>
      </c>
      <c r="BF329" s="229">
        <f>IF(N329="snížená",J329,0)</f>
        <v>0</v>
      </c>
      <c r="BG329" s="229">
        <f>IF(N329="zákl. přenesená",J329,0)</f>
        <v>0</v>
      </c>
      <c r="BH329" s="229">
        <f>IF(N329="sníž. přenesená",J329,0)</f>
        <v>0</v>
      </c>
      <c r="BI329" s="229">
        <f>IF(N329="nulová",J329,0)</f>
        <v>0</v>
      </c>
      <c r="BJ329" s="21" t="s">
        <v>25</v>
      </c>
      <c r="BK329" s="229">
        <f>ROUND(I329*H329,2)</f>
        <v>0</v>
      </c>
      <c r="BL329" s="21" t="s">
        <v>258</v>
      </c>
      <c r="BM329" s="21" t="s">
        <v>551</v>
      </c>
    </row>
    <row r="330" s="1" customFormat="1">
      <c r="B330" s="43"/>
      <c r="C330" s="71"/>
      <c r="D330" s="230" t="s">
        <v>161</v>
      </c>
      <c r="E330" s="71"/>
      <c r="F330" s="231" t="s">
        <v>550</v>
      </c>
      <c r="G330" s="71"/>
      <c r="H330" s="71"/>
      <c r="I330" s="188"/>
      <c r="J330" s="71"/>
      <c r="K330" s="71"/>
      <c r="L330" s="69"/>
      <c r="M330" s="232"/>
      <c r="N330" s="44"/>
      <c r="O330" s="44"/>
      <c r="P330" s="44"/>
      <c r="Q330" s="44"/>
      <c r="R330" s="44"/>
      <c r="S330" s="44"/>
      <c r="T330" s="92"/>
      <c r="AT330" s="21" t="s">
        <v>161</v>
      </c>
      <c r="AU330" s="21" t="s">
        <v>85</v>
      </c>
    </row>
    <row r="331" s="1" customFormat="1" ht="22.8" customHeight="1">
      <c r="B331" s="43"/>
      <c r="C331" s="218" t="s">
        <v>552</v>
      </c>
      <c r="D331" s="218" t="s">
        <v>154</v>
      </c>
      <c r="E331" s="219" t="s">
        <v>553</v>
      </c>
      <c r="F331" s="220" t="s">
        <v>554</v>
      </c>
      <c r="G331" s="221" t="s">
        <v>221</v>
      </c>
      <c r="H331" s="222">
        <v>1</v>
      </c>
      <c r="I331" s="223"/>
      <c r="J331" s="224">
        <f>ROUND(I331*H331,2)</f>
        <v>0</v>
      </c>
      <c r="K331" s="220" t="s">
        <v>158</v>
      </c>
      <c r="L331" s="69"/>
      <c r="M331" s="225" t="s">
        <v>24</v>
      </c>
      <c r="N331" s="226" t="s">
        <v>47</v>
      </c>
      <c r="O331" s="44"/>
      <c r="P331" s="227">
        <f>O331*H331</f>
        <v>0</v>
      </c>
      <c r="Q331" s="227">
        <v>0.00040000000000000002</v>
      </c>
      <c r="R331" s="227">
        <f>Q331*H331</f>
        <v>0.00040000000000000002</v>
      </c>
      <c r="S331" s="227">
        <v>0</v>
      </c>
      <c r="T331" s="228">
        <f>S331*H331</f>
        <v>0</v>
      </c>
      <c r="AR331" s="21" t="s">
        <v>258</v>
      </c>
      <c r="AT331" s="21" t="s">
        <v>154</v>
      </c>
      <c r="AU331" s="21" t="s">
        <v>85</v>
      </c>
      <c r="AY331" s="21" t="s">
        <v>151</v>
      </c>
      <c r="BE331" s="229">
        <f>IF(N331="základní",J331,0)</f>
        <v>0</v>
      </c>
      <c r="BF331" s="229">
        <f>IF(N331="snížená",J331,0)</f>
        <v>0</v>
      </c>
      <c r="BG331" s="229">
        <f>IF(N331="zákl. přenesená",J331,0)</f>
        <v>0</v>
      </c>
      <c r="BH331" s="229">
        <f>IF(N331="sníž. přenesená",J331,0)</f>
        <v>0</v>
      </c>
      <c r="BI331" s="229">
        <f>IF(N331="nulová",J331,0)</f>
        <v>0</v>
      </c>
      <c r="BJ331" s="21" t="s">
        <v>25</v>
      </c>
      <c r="BK331" s="229">
        <f>ROUND(I331*H331,2)</f>
        <v>0</v>
      </c>
      <c r="BL331" s="21" t="s">
        <v>258</v>
      </c>
      <c r="BM331" s="21" t="s">
        <v>555</v>
      </c>
    </row>
    <row r="332" s="1" customFormat="1">
      <c r="B332" s="43"/>
      <c r="C332" s="71"/>
      <c r="D332" s="230" t="s">
        <v>161</v>
      </c>
      <c r="E332" s="71"/>
      <c r="F332" s="231" t="s">
        <v>556</v>
      </c>
      <c r="G332" s="71"/>
      <c r="H332" s="71"/>
      <c r="I332" s="188"/>
      <c r="J332" s="71"/>
      <c r="K332" s="71"/>
      <c r="L332" s="69"/>
      <c r="M332" s="232"/>
      <c r="N332" s="44"/>
      <c r="O332" s="44"/>
      <c r="P332" s="44"/>
      <c r="Q332" s="44"/>
      <c r="R332" s="44"/>
      <c r="S332" s="44"/>
      <c r="T332" s="92"/>
      <c r="AT332" s="21" t="s">
        <v>161</v>
      </c>
      <c r="AU332" s="21" t="s">
        <v>85</v>
      </c>
    </row>
    <row r="333" s="1" customFormat="1">
      <c r="B333" s="43"/>
      <c r="C333" s="71"/>
      <c r="D333" s="230" t="s">
        <v>171</v>
      </c>
      <c r="E333" s="71"/>
      <c r="F333" s="244" t="s">
        <v>557</v>
      </c>
      <c r="G333" s="71"/>
      <c r="H333" s="71"/>
      <c r="I333" s="188"/>
      <c r="J333" s="71"/>
      <c r="K333" s="71"/>
      <c r="L333" s="69"/>
      <c r="M333" s="232"/>
      <c r="N333" s="44"/>
      <c r="O333" s="44"/>
      <c r="P333" s="44"/>
      <c r="Q333" s="44"/>
      <c r="R333" s="44"/>
      <c r="S333" s="44"/>
      <c r="T333" s="92"/>
      <c r="AT333" s="21" t="s">
        <v>171</v>
      </c>
      <c r="AU333" s="21" t="s">
        <v>85</v>
      </c>
    </row>
    <row r="334" s="11" customFormat="1">
      <c r="B334" s="233"/>
      <c r="C334" s="234"/>
      <c r="D334" s="230" t="s">
        <v>163</v>
      </c>
      <c r="E334" s="235" t="s">
        <v>24</v>
      </c>
      <c r="F334" s="236" t="s">
        <v>558</v>
      </c>
      <c r="G334" s="234"/>
      <c r="H334" s="237">
        <v>1</v>
      </c>
      <c r="I334" s="238"/>
      <c r="J334" s="234"/>
      <c r="K334" s="234"/>
      <c r="L334" s="239"/>
      <c r="M334" s="240"/>
      <c r="N334" s="241"/>
      <c r="O334" s="241"/>
      <c r="P334" s="241"/>
      <c r="Q334" s="241"/>
      <c r="R334" s="241"/>
      <c r="S334" s="241"/>
      <c r="T334" s="242"/>
      <c r="AT334" s="243" t="s">
        <v>163</v>
      </c>
      <c r="AU334" s="243" t="s">
        <v>85</v>
      </c>
      <c r="AV334" s="11" t="s">
        <v>85</v>
      </c>
      <c r="AW334" s="11" t="s">
        <v>165</v>
      </c>
      <c r="AX334" s="11" t="s">
        <v>25</v>
      </c>
      <c r="AY334" s="243" t="s">
        <v>151</v>
      </c>
    </row>
    <row r="335" s="1" customFormat="1" ht="22.8" customHeight="1">
      <c r="B335" s="43"/>
      <c r="C335" s="245" t="s">
        <v>559</v>
      </c>
      <c r="D335" s="245" t="s">
        <v>538</v>
      </c>
      <c r="E335" s="246" t="s">
        <v>560</v>
      </c>
      <c r="F335" s="247" t="s">
        <v>561</v>
      </c>
      <c r="G335" s="248" t="s">
        <v>221</v>
      </c>
      <c r="H335" s="249">
        <v>1</v>
      </c>
      <c r="I335" s="250"/>
      <c r="J335" s="251">
        <f>ROUND(I335*H335,2)</f>
        <v>0</v>
      </c>
      <c r="K335" s="247" t="s">
        <v>158</v>
      </c>
      <c r="L335" s="252"/>
      <c r="M335" s="253" t="s">
        <v>24</v>
      </c>
      <c r="N335" s="254" t="s">
        <v>47</v>
      </c>
      <c r="O335" s="44"/>
      <c r="P335" s="227">
        <f>O335*H335</f>
        <v>0</v>
      </c>
      <c r="Q335" s="227">
        <v>0.017000000000000001</v>
      </c>
      <c r="R335" s="227">
        <f>Q335*H335</f>
        <v>0.017000000000000001</v>
      </c>
      <c r="S335" s="227">
        <v>0</v>
      </c>
      <c r="T335" s="228">
        <f>S335*H335</f>
        <v>0</v>
      </c>
      <c r="AR335" s="21" t="s">
        <v>380</v>
      </c>
      <c r="AT335" s="21" t="s">
        <v>538</v>
      </c>
      <c r="AU335" s="21" t="s">
        <v>85</v>
      </c>
      <c r="AY335" s="21" t="s">
        <v>151</v>
      </c>
      <c r="BE335" s="229">
        <f>IF(N335="základní",J335,0)</f>
        <v>0</v>
      </c>
      <c r="BF335" s="229">
        <f>IF(N335="snížená",J335,0)</f>
        <v>0</v>
      </c>
      <c r="BG335" s="229">
        <f>IF(N335="zákl. přenesená",J335,0)</f>
        <v>0</v>
      </c>
      <c r="BH335" s="229">
        <f>IF(N335="sníž. přenesená",J335,0)</f>
        <v>0</v>
      </c>
      <c r="BI335" s="229">
        <f>IF(N335="nulová",J335,0)</f>
        <v>0</v>
      </c>
      <c r="BJ335" s="21" t="s">
        <v>25</v>
      </c>
      <c r="BK335" s="229">
        <f>ROUND(I335*H335,2)</f>
        <v>0</v>
      </c>
      <c r="BL335" s="21" t="s">
        <v>258</v>
      </c>
      <c r="BM335" s="21" t="s">
        <v>562</v>
      </c>
    </row>
    <row r="336" s="1" customFormat="1">
      <c r="B336" s="43"/>
      <c r="C336" s="71"/>
      <c r="D336" s="230" t="s">
        <v>161</v>
      </c>
      <c r="E336" s="71"/>
      <c r="F336" s="231" t="s">
        <v>561</v>
      </c>
      <c r="G336" s="71"/>
      <c r="H336" s="71"/>
      <c r="I336" s="188"/>
      <c r="J336" s="71"/>
      <c r="K336" s="71"/>
      <c r="L336" s="69"/>
      <c r="M336" s="232"/>
      <c r="N336" s="44"/>
      <c r="O336" s="44"/>
      <c r="P336" s="44"/>
      <c r="Q336" s="44"/>
      <c r="R336" s="44"/>
      <c r="S336" s="44"/>
      <c r="T336" s="92"/>
      <c r="AT336" s="21" t="s">
        <v>161</v>
      </c>
      <c r="AU336" s="21" t="s">
        <v>85</v>
      </c>
    </row>
    <row r="337" s="1" customFormat="1" ht="14.4" customHeight="1">
      <c r="B337" s="43"/>
      <c r="C337" s="218" t="s">
        <v>226</v>
      </c>
      <c r="D337" s="218" t="s">
        <v>154</v>
      </c>
      <c r="E337" s="219" t="s">
        <v>563</v>
      </c>
      <c r="F337" s="220" t="s">
        <v>564</v>
      </c>
      <c r="G337" s="221" t="s">
        <v>221</v>
      </c>
      <c r="H337" s="222">
        <v>1</v>
      </c>
      <c r="I337" s="223"/>
      <c r="J337" s="224">
        <f>ROUND(I337*H337,2)</f>
        <v>0</v>
      </c>
      <c r="K337" s="220" t="s">
        <v>158</v>
      </c>
      <c r="L337" s="69"/>
      <c r="M337" s="225" t="s">
        <v>24</v>
      </c>
      <c r="N337" s="226" t="s">
        <v>47</v>
      </c>
      <c r="O337" s="44"/>
      <c r="P337" s="227">
        <f>O337*H337</f>
        <v>0</v>
      </c>
      <c r="Q337" s="227">
        <v>0</v>
      </c>
      <c r="R337" s="227">
        <f>Q337*H337</f>
        <v>0</v>
      </c>
      <c r="S337" s="227">
        <v>0</v>
      </c>
      <c r="T337" s="228">
        <f>S337*H337</f>
        <v>0</v>
      </c>
      <c r="AR337" s="21" t="s">
        <v>258</v>
      </c>
      <c r="AT337" s="21" t="s">
        <v>154</v>
      </c>
      <c r="AU337" s="21" t="s">
        <v>85</v>
      </c>
      <c r="AY337" s="21" t="s">
        <v>151</v>
      </c>
      <c r="BE337" s="229">
        <f>IF(N337="základní",J337,0)</f>
        <v>0</v>
      </c>
      <c r="BF337" s="229">
        <f>IF(N337="snížená",J337,0)</f>
        <v>0</v>
      </c>
      <c r="BG337" s="229">
        <f>IF(N337="zákl. přenesená",J337,0)</f>
        <v>0</v>
      </c>
      <c r="BH337" s="229">
        <f>IF(N337="sníž. přenesená",J337,0)</f>
        <v>0</v>
      </c>
      <c r="BI337" s="229">
        <f>IF(N337="nulová",J337,0)</f>
        <v>0</v>
      </c>
      <c r="BJ337" s="21" t="s">
        <v>25</v>
      </c>
      <c r="BK337" s="229">
        <f>ROUND(I337*H337,2)</f>
        <v>0</v>
      </c>
      <c r="BL337" s="21" t="s">
        <v>258</v>
      </c>
      <c r="BM337" s="21" t="s">
        <v>565</v>
      </c>
    </row>
    <row r="338" s="1" customFormat="1">
      <c r="B338" s="43"/>
      <c r="C338" s="71"/>
      <c r="D338" s="230" t="s">
        <v>161</v>
      </c>
      <c r="E338" s="71"/>
      <c r="F338" s="231" t="s">
        <v>566</v>
      </c>
      <c r="G338" s="71"/>
      <c r="H338" s="71"/>
      <c r="I338" s="188"/>
      <c r="J338" s="71"/>
      <c r="K338" s="71"/>
      <c r="L338" s="69"/>
      <c r="M338" s="232"/>
      <c r="N338" s="44"/>
      <c r="O338" s="44"/>
      <c r="P338" s="44"/>
      <c r="Q338" s="44"/>
      <c r="R338" s="44"/>
      <c r="S338" s="44"/>
      <c r="T338" s="92"/>
      <c r="AT338" s="21" t="s">
        <v>161</v>
      </c>
      <c r="AU338" s="21" t="s">
        <v>85</v>
      </c>
    </row>
    <row r="339" s="1" customFormat="1">
      <c r="B339" s="43"/>
      <c r="C339" s="71"/>
      <c r="D339" s="230" t="s">
        <v>171</v>
      </c>
      <c r="E339" s="71"/>
      <c r="F339" s="244" t="s">
        <v>567</v>
      </c>
      <c r="G339" s="71"/>
      <c r="H339" s="71"/>
      <c r="I339" s="188"/>
      <c r="J339" s="71"/>
      <c r="K339" s="71"/>
      <c r="L339" s="69"/>
      <c r="M339" s="232"/>
      <c r="N339" s="44"/>
      <c r="O339" s="44"/>
      <c r="P339" s="44"/>
      <c r="Q339" s="44"/>
      <c r="R339" s="44"/>
      <c r="S339" s="44"/>
      <c r="T339" s="92"/>
      <c r="AT339" s="21" t="s">
        <v>171</v>
      </c>
      <c r="AU339" s="21" t="s">
        <v>85</v>
      </c>
    </row>
    <row r="340" s="1" customFormat="1" ht="14.4" customHeight="1">
      <c r="B340" s="43"/>
      <c r="C340" s="245" t="s">
        <v>568</v>
      </c>
      <c r="D340" s="245" t="s">
        <v>538</v>
      </c>
      <c r="E340" s="246" t="s">
        <v>569</v>
      </c>
      <c r="F340" s="247" t="s">
        <v>570</v>
      </c>
      <c r="G340" s="248" t="s">
        <v>270</v>
      </c>
      <c r="H340" s="249">
        <v>1.21</v>
      </c>
      <c r="I340" s="250"/>
      <c r="J340" s="251">
        <f>ROUND(I340*H340,2)</f>
        <v>0</v>
      </c>
      <c r="K340" s="247" t="s">
        <v>158</v>
      </c>
      <c r="L340" s="252"/>
      <c r="M340" s="253" t="s">
        <v>24</v>
      </c>
      <c r="N340" s="254" t="s">
        <v>47</v>
      </c>
      <c r="O340" s="44"/>
      <c r="P340" s="227">
        <f>O340*H340</f>
        <v>0</v>
      </c>
      <c r="Q340" s="227">
        <v>0.00021000000000000001</v>
      </c>
      <c r="R340" s="227">
        <f>Q340*H340</f>
        <v>0.0002541</v>
      </c>
      <c r="S340" s="227">
        <v>0</v>
      </c>
      <c r="T340" s="228">
        <f>S340*H340</f>
        <v>0</v>
      </c>
      <c r="AR340" s="21" t="s">
        <v>380</v>
      </c>
      <c r="AT340" s="21" t="s">
        <v>538</v>
      </c>
      <c r="AU340" s="21" t="s">
        <v>85</v>
      </c>
      <c r="AY340" s="21" t="s">
        <v>151</v>
      </c>
      <c r="BE340" s="229">
        <f>IF(N340="základní",J340,0)</f>
        <v>0</v>
      </c>
      <c r="BF340" s="229">
        <f>IF(N340="snížená",J340,0)</f>
        <v>0</v>
      </c>
      <c r="BG340" s="229">
        <f>IF(N340="zákl. přenesená",J340,0)</f>
        <v>0</v>
      </c>
      <c r="BH340" s="229">
        <f>IF(N340="sníž. přenesená",J340,0)</f>
        <v>0</v>
      </c>
      <c r="BI340" s="229">
        <f>IF(N340="nulová",J340,0)</f>
        <v>0</v>
      </c>
      <c r="BJ340" s="21" t="s">
        <v>25</v>
      </c>
      <c r="BK340" s="229">
        <f>ROUND(I340*H340,2)</f>
        <v>0</v>
      </c>
      <c r="BL340" s="21" t="s">
        <v>258</v>
      </c>
      <c r="BM340" s="21" t="s">
        <v>571</v>
      </c>
    </row>
    <row r="341" s="1" customFormat="1">
      <c r="B341" s="43"/>
      <c r="C341" s="71"/>
      <c r="D341" s="230" t="s">
        <v>161</v>
      </c>
      <c r="E341" s="71"/>
      <c r="F341" s="231" t="s">
        <v>570</v>
      </c>
      <c r="G341" s="71"/>
      <c r="H341" s="71"/>
      <c r="I341" s="188"/>
      <c r="J341" s="71"/>
      <c r="K341" s="71"/>
      <c r="L341" s="69"/>
      <c r="M341" s="232"/>
      <c r="N341" s="44"/>
      <c r="O341" s="44"/>
      <c r="P341" s="44"/>
      <c r="Q341" s="44"/>
      <c r="R341" s="44"/>
      <c r="S341" s="44"/>
      <c r="T341" s="92"/>
      <c r="AT341" s="21" t="s">
        <v>161</v>
      </c>
      <c r="AU341" s="21" t="s">
        <v>85</v>
      </c>
    </row>
    <row r="342" s="11" customFormat="1">
      <c r="B342" s="233"/>
      <c r="C342" s="234"/>
      <c r="D342" s="230" t="s">
        <v>163</v>
      </c>
      <c r="E342" s="235" t="s">
        <v>24</v>
      </c>
      <c r="F342" s="236" t="s">
        <v>572</v>
      </c>
      <c r="G342" s="234"/>
      <c r="H342" s="237">
        <v>1.21</v>
      </c>
      <c r="I342" s="238"/>
      <c r="J342" s="234"/>
      <c r="K342" s="234"/>
      <c r="L342" s="239"/>
      <c r="M342" s="240"/>
      <c r="N342" s="241"/>
      <c r="O342" s="241"/>
      <c r="P342" s="241"/>
      <c r="Q342" s="241"/>
      <c r="R342" s="241"/>
      <c r="S342" s="241"/>
      <c r="T342" s="242"/>
      <c r="AT342" s="243" t="s">
        <v>163</v>
      </c>
      <c r="AU342" s="243" t="s">
        <v>85</v>
      </c>
      <c r="AV342" s="11" t="s">
        <v>85</v>
      </c>
      <c r="AW342" s="11" t="s">
        <v>165</v>
      </c>
      <c r="AX342" s="11" t="s">
        <v>76</v>
      </c>
      <c r="AY342" s="243" t="s">
        <v>151</v>
      </c>
    </row>
    <row r="343" s="1" customFormat="1" ht="22.8" customHeight="1">
      <c r="B343" s="43"/>
      <c r="C343" s="218" t="s">
        <v>299</v>
      </c>
      <c r="D343" s="218" t="s">
        <v>154</v>
      </c>
      <c r="E343" s="219" t="s">
        <v>573</v>
      </c>
      <c r="F343" s="220" t="s">
        <v>574</v>
      </c>
      <c r="G343" s="221" t="s">
        <v>168</v>
      </c>
      <c r="H343" s="222">
        <v>0.042999999999999997</v>
      </c>
      <c r="I343" s="223"/>
      <c r="J343" s="224">
        <f>ROUND(I343*H343,2)</f>
        <v>0</v>
      </c>
      <c r="K343" s="220" t="s">
        <v>158</v>
      </c>
      <c r="L343" s="69"/>
      <c r="M343" s="225" t="s">
        <v>24</v>
      </c>
      <c r="N343" s="226" t="s">
        <v>47</v>
      </c>
      <c r="O343" s="44"/>
      <c r="P343" s="227">
        <f>O343*H343</f>
        <v>0</v>
      </c>
      <c r="Q343" s="227">
        <v>0</v>
      </c>
      <c r="R343" s="227">
        <f>Q343*H343</f>
        <v>0</v>
      </c>
      <c r="S343" s="227">
        <v>0</v>
      </c>
      <c r="T343" s="228">
        <f>S343*H343</f>
        <v>0</v>
      </c>
      <c r="AR343" s="21" t="s">
        <v>258</v>
      </c>
      <c r="AT343" s="21" t="s">
        <v>154</v>
      </c>
      <c r="AU343" s="21" t="s">
        <v>85</v>
      </c>
      <c r="AY343" s="21" t="s">
        <v>151</v>
      </c>
      <c r="BE343" s="229">
        <f>IF(N343="základní",J343,0)</f>
        <v>0</v>
      </c>
      <c r="BF343" s="229">
        <f>IF(N343="snížená",J343,0)</f>
        <v>0</v>
      </c>
      <c r="BG343" s="229">
        <f>IF(N343="zákl. přenesená",J343,0)</f>
        <v>0</v>
      </c>
      <c r="BH343" s="229">
        <f>IF(N343="sníž. přenesená",J343,0)</f>
        <v>0</v>
      </c>
      <c r="BI343" s="229">
        <f>IF(N343="nulová",J343,0)</f>
        <v>0</v>
      </c>
      <c r="BJ343" s="21" t="s">
        <v>25</v>
      </c>
      <c r="BK343" s="229">
        <f>ROUND(I343*H343,2)</f>
        <v>0</v>
      </c>
      <c r="BL343" s="21" t="s">
        <v>258</v>
      </c>
      <c r="BM343" s="21" t="s">
        <v>575</v>
      </c>
    </row>
    <row r="344" s="1" customFormat="1">
      <c r="B344" s="43"/>
      <c r="C344" s="71"/>
      <c r="D344" s="230" t="s">
        <v>161</v>
      </c>
      <c r="E344" s="71"/>
      <c r="F344" s="231" t="s">
        <v>576</v>
      </c>
      <c r="G344" s="71"/>
      <c r="H344" s="71"/>
      <c r="I344" s="188"/>
      <c r="J344" s="71"/>
      <c r="K344" s="71"/>
      <c r="L344" s="69"/>
      <c r="M344" s="232"/>
      <c r="N344" s="44"/>
      <c r="O344" s="44"/>
      <c r="P344" s="44"/>
      <c r="Q344" s="44"/>
      <c r="R344" s="44"/>
      <c r="S344" s="44"/>
      <c r="T344" s="92"/>
      <c r="AT344" s="21" t="s">
        <v>161</v>
      </c>
      <c r="AU344" s="21" t="s">
        <v>85</v>
      </c>
    </row>
    <row r="345" s="1" customFormat="1">
      <c r="B345" s="43"/>
      <c r="C345" s="71"/>
      <c r="D345" s="230" t="s">
        <v>171</v>
      </c>
      <c r="E345" s="71"/>
      <c r="F345" s="244" t="s">
        <v>577</v>
      </c>
      <c r="G345" s="71"/>
      <c r="H345" s="71"/>
      <c r="I345" s="188"/>
      <c r="J345" s="71"/>
      <c r="K345" s="71"/>
      <c r="L345" s="69"/>
      <c r="M345" s="232"/>
      <c r="N345" s="44"/>
      <c r="O345" s="44"/>
      <c r="P345" s="44"/>
      <c r="Q345" s="44"/>
      <c r="R345" s="44"/>
      <c r="S345" s="44"/>
      <c r="T345" s="92"/>
      <c r="AT345" s="21" t="s">
        <v>171</v>
      </c>
      <c r="AU345" s="21" t="s">
        <v>85</v>
      </c>
    </row>
    <row r="346" s="10" customFormat="1" ht="29.88" customHeight="1">
      <c r="B346" s="202"/>
      <c r="C346" s="203"/>
      <c r="D346" s="204" t="s">
        <v>75</v>
      </c>
      <c r="E346" s="216" t="s">
        <v>578</v>
      </c>
      <c r="F346" s="216" t="s">
        <v>579</v>
      </c>
      <c r="G346" s="203"/>
      <c r="H346" s="203"/>
      <c r="I346" s="206"/>
      <c r="J346" s="217">
        <f>BK346</f>
        <v>0</v>
      </c>
      <c r="K346" s="203"/>
      <c r="L346" s="208"/>
      <c r="M346" s="209"/>
      <c r="N346" s="210"/>
      <c r="O346" s="210"/>
      <c r="P346" s="211">
        <f>SUM(P347:P381)</f>
        <v>0</v>
      </c>
      <c r="Q346" s="210"/>
      <c r="R346" s="211">
        <f>SUM(R347:R381)</f>
        <v>0.098053870000000001</v>
      </c>
      <c r="S346" s="210"/>
      <c r="T346" s="212">
        <f>SUM(T347:T381)</f>
        <v>0.028992</v>
      </c>
      <c r="AR346" s="213" t="s">
        <v>85</v>
      </c>
      <c r="AT346" s="214" t="s">
        <v>75</v>
      </c>
      <c r="AU346" s="214" t="s">
        <v>25</v>
      </c>
      <c r="AY346" s="213" t="s">
        <v>151</v>
      </c>
      <c r="BK346" s="215">
        <f>SUM(BK347:BK381)</f>
        <v>0</v>
      </c>
    </row>
    <row r="347" s="1" customFormat="1" ht="14.4" customHeight="1">
      <c r="B347" s="43"/>
      <c r="C347" s="218" t="s">
        <v>580</v>
      </c>
      <c r="D347" s="218" t="s">
        <v>154</v>
      </c>
      <c r="E347" s="219" t="s">
        <v>581</v>
      </c>
      <c r="F347" s="220" t="s">
        <v>582</v>
      </c>
      <c r="G347" s="221" t="s">
        <v>583</v>
      </c>
      <c r="H347" s="222">
        <v>1</v>
      </c>
      <c r="I347" s="223"/>
      <c r="J347" s="224">
        <f>ROUND(I347*H347,2)</f>
        <v>0</v>
      </c>
      <c r="K347" s="220" t="s">
        <v>24</v>
      </c>
      <c r="L347" s="69"/>
      <c r="M347" s="225" t="s">
        <v>24</v>
      </c>
      <c r="N347" s="226" t="s">
        <v>47</v>
      </c>
      <c r="O347" s="44"/>
      <c r="P347" s="227">
        <f>O347*H347</f>
        <v>0</v>
      </c>
      <c r="Q347" s="227">
        <v>0</v>
      </c>
      <c r="R347" s="227">
        <f>Q347*H347</f>
        <v>0</v>
      </c>
      <c r="S347" s="227">
        <v>0</v>
      </c>
      <c r="T347" s="228">
        <f>S347*H347</f>
        <v>0</v>
      </c>
      <c r="AR347" s="21" t="s">
        <v>258</v>
      </c>
      <c r="AT347" s="21" t="s">
        <v>154</v>
      </c>
      <c r="AU347" s="21" t="s">
        <v>85</v>
      </c>
      <c r="AY347" s="21" t="s">
        <v>151</v>
      </c>
      <c r="BE347" s="229">
        <f>IF(N347="základní",J347,0)</f>
        <v>0</v>
      </c>
      <c r="BF347" s="229">
        <f>IF(N347="snížená",J347,0)</f>
        <v>0</v>
      </c>
      <c r="BG347" s="229">
        <f>IF(N347="zákl. přenesená",J347,0)</f>
        <v>0</v>
      </c>
      <c r="BH347" s="229">
        <f>IF(N347="sníž. přenesená",J347,0)</f>
        <v>0</v>
      </c>
      <c r="BI347" s="229">
        <f>IF(N347="nulová",J347,0)</f>
        <v>0</v>
      </c>
      <c r="BJ347" s="21" t="s">
        <v>25</v>
      </c>
      <c r="BK347" s="229">
        <f>ROUND(I347*H347,2)</f>
        <v>0</v>
      </c>
      <c r="BL347" s="21" t="s">
        <v>258</v>
      </c>
      <c r="BM347" s="21" t="s">
        <v>584</v>
      </c>
    </row>
    <row r="348" s="1" customFormat="1">
      <c r="B348" s="43"/>
      <c r="C348" s="71"/>
      <c r="D348" s="230" t="s">
        <v>161</v>
      </c>
      <c r="E348" s="71"/>
      <c r="F348" s="231" t="s">
        <v>582</v>
      </c>
      <c r="G348" s="71"/>
      <c r="H348" s="71"/>
      <c r="I348" s="188"/>
      <c r="J348" s="71"/>
      <c r="K348" s="71"/>
      <c r="L348" s="69"/>
      <c r="M348" s="232"/>
      <c r="N348" s="44"/>
      <c r="O348" s="44"/>
      <c r="P348" s="44"/>
      <c r="Q348" s="44"/>
      <c r="R348" s="44"/>
      <c r="S348" s="44"/>
      <c r="T348" s="92"/>
      <c r="AT348" s="21" t="s">
        <v>161</v>
      </c>
      <c r="AU348" s="21" t="s">
        <v>85</v>
      </c>
    </row>
    <row r="349" s="1" customFormat="1" ht="14.4" customHeight="1">
      <c r="B349" s="43"/>
      <c r="C349" s="218" t="s">
        <v>585</v>
      </c>
      <c r="D349" s="218" t="s">
        <v>154</v>
      </c>
      <c r="E349" s="219" t="s">
        <v>586</v>
      </c>
      <c r="F349" s="220" t="s">
        <v>587</v>
      </c>
      <c r="G349" s="221" t="s">
        <v>583</v>
      </c>
      <c r="H349" s="222">
        <v>3</v>
      </c>
      <c r="I349" s="223"/>
      <c r="J349" s="224">
        <f>ROUND(I349*H349,2)</f>
        <v>0</v>
      </c>
      <c r="K349" s="220" t="s">
        <v>24</v>
      </c>
      <c r="L349" s="69"/>
      <c r="M349" s="225" t="s">
        <v>24</v>
      </c>
      <c r="N349" s="226" t="s">
        <v>47</v>
      </c>
      <c r="O349" s="44"/>
      <c r="P349" s="227">
        <f>O349*H349</f>
        <v>0</v>
      </c>
      <c r="Q349" s="227">
        <v>0</v>
      </c>
      <c r="R349" s="227">
        <f>Q349*H349</f>
        <v>0</v>
      </c>
      <c r="S349" s="227">
        <v>0</v>
      </c>
      <c r="T349" s="228">
        <f>S349*H349</f>
        <v>0</v>
      </c>
      <c r="AR349" s="21" t="s">
        <v>258</v>
      </c>
      <c r="AT349" s="21" t="s">
        <v>154</v>
      </c>
      <c r="AU349" s="21" t="s">
        <v>85</v>
      </c>
      <c r="AY349" s="21" t="s">
        <v>151</v>
      </c>
      <c r="BE349" s="229">
        <f>IF(N349="základní",J349,0)</f>
        <v>0</v>
      </c>
      <c r="BF349" s="229">
        <f>IF(N349="snížená",J349,0)</f>
        <v>0</v>
      </c>
      <c r="BG349" s="229">
        <f>IF(N349="zákl. přenesená",J349,0)</f>
        <v>0</v>
      </c>
      <c r="BH349" s="229">
        <f>IF(N349="sníž. přenesená",J349,0)</f>
        <v>0</v>
      </c>
      <c r="BI349" s="229">
        <f>IF(N349="nulová",J349,0)</f>
        <v>0</v>
      </c>
      <c r="BJ349" s="21" t="s">
        <v>25</v>
      </c>
      <c r="BK349" s="229">
        <f>ROUND(I349*H349,2)</f>
        <v>0</v>
      </c>
      <c r="BL349" s="21" t="s">
        <v>258</v>
      </c>
      <c r="BM349" s="21" t="s">
        <v>588</v>
      </c>
    </row>
    <row r="350" s="1" customFormat="1">
      <c r="B350" s="43"/>
      <c r="C350" s="71"/>
      <c r="D350" s="230" t="s">
        <v>161</v>
      </c>
      <c r="E350" s="71"/>
      <c r="F350" s="231" t="s">
        <v>587</v>
      </c>
      <c r="G350" s="71"/>
      <c r="H350" s="71"/>
      <c r="I350" s="188"/>
      <c r="J350" s="71"/>
      <c r="K350" s="71"/>
      <c r="L350" s="69"/>
      <c r="M350" s="232"/>
      <c r="N350" s="44"/>
      <c r="O350" s="44"/>
      <c r="P350" s="44"/>
      <c r="Q350" s="44"/>
      <c r="R350" s="44"/>
      <c r="S350" s="44"/>
      <c r="T350" s="92"/>
      <c r="AT350" s="21" t="s">
        <v>161</v>
      </c>
      <c r="AU350" s="21" t="s">
        <v>85</v>
      </c>
    </row>
    <row r="351" s="1" customFormat="1">
      <c r="B351" s="43"/>
      <c r="C351" s="71"/>
      <c r="D351" s="230" t="s">
        <v>504</v>
      </c>
      <c r="E351" s="71"/>
      <c r="F351" s="244" t="s">
        <v>589</v>
      </c>
      <c r="G351" s="71"/>
      <c r="H351" s="71"/>
      <c r="I351" s="188"/>
      <c r="J351" s="71"/>
      <c r="K351" s="71"/>
      <c r="L351" s="69"/>
      <c r="M351" s="232"/>
      <c r="N351" s="44"/>
      <c r="O351" s="44"/>
      <c r="P351" s="44"/>
      <c r="Q351" s="44"/>
      <c r="R351" s="44"/>
      <c r="S351" s="44"/>
      <c r="T351" s="92"/>
      <c r="AT351" s="21" t="s">
        <v>504</v>
      </c>
      <c r="AU351" s="21" t="s">
        <v>85</v>
      </c>
    </row>
    <row r="352" s="11" customFormat="1">
      <c r="B352" s="233"/>
      <c r="C352" s="234"/>
      <c r="D352" s="230" t="s">
        <v>163</v>
      </c>
      <c r="E352" s="235" t="s">
        <v>24</v>
      </c>
      <c r="F352" s="236" t="s">
        <v>590</v>
      </c>
      <c r="G352" s="234"/>
      <c r="H352" s="237">
        <v>3</v>
      </c>
      <c r="I352" s="238"/>
      <c r="J352" s="234"/>
      <c r="K352" s="234"/>
      <c r="L352" s="239"/>
      <c r="M352" s="240"/>
      <c r="N352" s="241"/>
      <c r="O352" s="241"/>
      <c r="P352" s="241"/>
      <c r="Q352" s="241"/>
      <c r="R352" s="241"/>
      <c r="S352" s="241"/>
      <c r="T352" s="242"/>
      <c r="AT352" s="243" t="s">
        <v>163</v>
      </c>
      <c r="AU352" s="243" t="s">
        <v>85</v>
      </c>
      <c r="AV352" s="11" t="s">
        <v>85</v>
      </c>
      <c r="AW352" s="11" t="s">
        <v>165</v>
      </c>
      <c r="AX352" s="11" t="s">
        <v>25</v>
      </c>
      <c r="AY352" s="243" t="s">
        <v>151</v>
      </c>
    </row>
    <row r="353" s="1" customFormat="1" ht="14.4" customHeight="1">
      <c r="B353" s="43"/>
      <c r="C353" s="218" t="s">
        <v>591</v>
      </c>
      <c r="D353" s="218" t="s">
        <v>154</v>
      </c>
      <c r="E353" s="219" t="s">
        <v>592</v>
      </c>
      <c r="F353" s="220" t="s">
        <v>593</v>
      </c>
      <c r="G353" s="221" t="s">
        <v>583</v>
      </c>
      <c r="H353" s="222">
        <v>2</v>
      </c>
      <c r="I353" s="223"/>
      <c r="J353" s="224">
        <f>ROUND(I353*H353,2)</f>
        <v>0</v>
      </c>
      <c r="K353" s="220" t="s">
        <v>24</v>
      </c>
      <c r="L353" s="69"/>
      <c r="M353" s="225" t="s">
        <v>24</v>
      </c>
      <c r="N353" s="226" t="s">
        <v>47</v>
      </c>
      <c r="O353" s="44"/>
      <c r="P353" s="227">
        <f>O353*H353</f>
        <v>0</v>
      </c>
      <c r="Q353" s="227">
        <v>0</v>
      </c>
      <c r="R353" s="227">
        <f>Q353*H353</f>
        <v>0</v>
      </c>
      <c r="S353" s="227">
        <v>0</v>
      </c>
      <c r="T353" s="228">
        <f>S353*H353</f>
        <v>0</v>
      </c>
      <c r="AR353" s="21" t="s">
        <v>258</v>
      </c>
      <c r="AT353" s="21" t="s">
        <v>154</v>
      </c>
      <c r="AU353" s="21" t="s">
        <v>85</v>
      </c>
      <c r="AY353" s="21" t="s">
        <v>151</v>
      </c>
      <c r="BE353" s="229">
        <f>IF(N353="základní",J353,0)</f>
        <v>0</v>
      </c>
      <c r="BF353" s="229">
        <f>IF(N353="snížená",J353,0)</f>
        <v>0</v>
      </c>
      <c r="BG353" s="229">
        <f>IF(N353="zákl. přenesená",J353,0)</f>
        <v>0</v>
      </c>
      <c r="BH353" s="229">
        <f>IF(N353="sníž. přenesená",J353,0)</f>
        <v>0</v>
      </c>
      <c r="BI353" s="229">
        <f>IF(N353="nulová",J353,0)</f>
        <v>0</v>
      </c>
      <c r="BJ353" s="21" t="s">
        <v>25</v>
      </c>
      <c r="BK353" s="229">
        <f>ROUND(I353*H353,2)</f>
        <v>0</v>
      </c>
      <c r="BL353" s="21" t="s">
        <v>258</v>
      </c>
      <c r="BM353" s="21" t="s">
        <v>594</v>
      </c>
    </row>
    <row r="354" s="1" customFormat="1">
      <c r="B354" s="43"/>
      <c r="C354" s="71"/>
      <c r="D354" s="230" t="s">
        <v>161</v>
      </c>
      <c r="E354" s="71"/>
      <c r="F354" s="231" t="s">
        <v>595</v>
      </c>
      <c r="G354" s="71"/>
      <c r="H354" s="71"/>
      <c r="I354" s="188"/>
      <c r="J354" s="71"/>
      <c r="K354" s="71"/>
      <c r="L354" s="69"/>
      <c r="M354" s="232"/>
      <c r="N354" s="44"/>
      <c r="O354" s="44"/>
      <c r="P354" s="44"/>
      <c r="Q354" s="44"/>
      <c r="R354" s="44"/>
      <c r="S354" s="44"/>
      <c r="T354" s="92"/>
      <c r="AT354" s="21" t="s">
        <v>161</v>
      </c>
      <c r="AU354" s="21" t="s">
        <v>85</v>
      </c>
    </row>
    <row r="355" s="1" customFormat="1">
      <c r="B355" s="43"/>
      <c r="C355" s="71"/>
      <c r="D355" s="230" t="s">
        <v>504</v>
      </c>
      <c r="E355" s="71"/>
      <c r="F355" s="244" t="s">
        <v>589</v>
      </c>
      <c r="G355" s="71"/>
      <c r="H355" s="71"/>
      <c r="I355" s="188"/>
      <c r="J355" s="71"/>
      <c r="K355" s="71"/>
      <c r="L355" s="69"/>
      <c r="M355" s="232"/>
      <c r="N355" s="44"/>
      <c r="O355" s="44"/>
      <c r="P355" s="44"/>
      <c r="Q355" s="44"/>
      <c r="R355" s="44"/>
      <c r="S355" s="44"/>
      <c r="T355" s="92"/>
      <c r="AT355" s="21" t="s">
        <v>504</v>
      </c>
      <c r="AU355" s="21" t="s">
        <v>85</v>
      </c>
    </row>
    <row r="356" s="11" customFormat="1">
      <c r="B356" s="233"/>
      <c r="C356" s="234"/>
      <c r="D356" s="230" t="s">
        <v>163</v>
      </c>
      <c r="E356" s="235" t="s">
        <v>24</v>
      </c>
      <c r="F356" s="236" t="s">
        <v>596</v>
      </c>
      <c r="G356" s="234"/>
      <c r="H356" s="237">
        <v>2</v>
      </c>
      <c r="I356" s="238"/>
      <c r="J356" s="234"/>
      <c r="K356" s="234"/>
      <c r="L356" s="239"/>
      <c r="M356" s="240"/>
      <c r="N356" s="241"/>
      <c r="O356" s="241"/>
      <c r="P356" s="241"/>
      <c r="Q356" s="241"/>
      <c r="R356" s="241"/>
      <c r="S356" s="241"/>
      <c r="T356" s="242"/>
      <c r="AT356" s="243" t="s">
        <v>163</v>
      </c>
      <c r="AU356" s="243" t="s">
        <v>85</v>
      </c>
      <c r="AV356" s="11" t="s">
        <v>85</v>
      </c>
      <c r="AW356" s="11" t="s">
        <v>165</v>
      </c>
      <c r="AX356" s="11" t="s">
        <v>25</v>
      </c>
      <c r="AY356" s="243" t="s">
        <v>151</v>
      </c>
    </row>
    <row r="357" s="1" customFormat="1" ht="14.4" customHeight="1">
      <c r="B357" s="43"/>
      <c r="C357" s="218" t="s">
        <v>597</v>
      </c>
      <c r="D357" s="218" t="s">
        <v>154</v>
      </c>
      <c r="E357" s="219" t="s">
        <v>598</v>
      </c>
      <c r="F357" s="220" t="s">
        <v>599</v>
      </c>
      <c r="G357" s="221" t="s">
        <v>600</v>
      </c>
      <c r="H357" s="222">
        <v>2.3809999999999998</v>
      </c>
      <c r="I357" s="223"/>
      <c r="J357" s="224">
        <f>ROUND(I357*H357,2)</f>
        <v>0</v>
      </c>
      <c r="K357" s="220" t="s">
        <v>158</v>
      </c>
      <c r="L357" s="69"/>
      <c r="M357" s="225" t="s">
        <v>24</v>
      </c>
      <c r="N357" s="226" t="s">
        <v>47</v>
      </c>
      <c r="O357" s="44"/>
      <c r="P357" s="227">
        <f>O357*H357</f>
        <v>0</v>
      </c>
      <c r="Q357" s="227">
        <v>6.9999999999999994E-05</v>
      </c>
      <c r="R357" s="227">
        <f>Q357*H357</f>
        <v>0.00016666999999999998</v>
      </c>
      <c r="S357" s="227">
        <v>0</v>
      </c>
      <c r="T357" s="228">
        <f>S357*H357</f>
        <v>0</v>
      </c>
      <c r="AR357" s="21" t="s">
        <v>258</v>
      </c>
      <c r="AT357" s="21" t="s">
        <v>154</v>
      </c>
      <c r="AU357" s="21" t="s">
        <v>85</v>
      </c>
      <c r="AY357" s="21" t="s">
        <v>151</v>
      </c>
      <c r="BE357" s="229">
        <f>IF(N357="základní",J357,0)</f>
        <v>0</v>
      </c>
      <c r="BF357" s="229">
        <f>IF(N357="snížená",J357,0)</f>
        <v>0</v>
      </c>
      <c r="BG357" s="229">
        <f>IF(N357="zákl. přenesená",J357,0)</f>
        <v>0</v>
      </c>
      <c r="BH357" s="229">
        <f>IF(N357="sníž. přenesená",J357,0)</f>
        <v>0</v>
      </c>
      <c r="BI357" s="229">
        <f>IF(N357="nulová",J357,0)</f>
        <v>0</v>
      </c>
      <c r="BJ357" s="21" t="s">
        <v>25</v>
      </c>
      <c r="BK357" s="229">
        <f>ROUND(I357*H357,2)</f>
        <v>0</v>
      </c>
      <c r="BL357" s="21" t="s">
        <v>258</v>
      </c>
      <c r="BM357" s="21" t="s">
        <v>601</v>
      </c>
    </row>
    <row r="358" s="1" customFormat="1">
      <c r="B358" s="43"/>
      <c r="C358" s="71"/>
      <c r="D358" s="230" t="s">
        <v>161</v>
      </c>
      <c r="E358" s="71"/>
      <c r="F358" s="231" t="s">
        <v>602</v>
      </c>
      <c r="G358" s="71"/>
      <c r="H358" s="71"/>
      <c r="I358" s="188"/>
      <c r="J358" s="71"/>
      <c r="K358" s="71"/>
      <c r="L358" s="69"/>
      <c r="M358" s="232"/>
      <c r="N358" s="44"/>
      <c r="O358" s="44"/>
      <c r="P358" s="44"/>
      <c r="Q358" s="44"/>
      <c r="R358" s="44"/>
      <c r="S358" s="44"/>
      <c r="T358" s="92"/>
      <c r="AT358" s="21" t="s">
        <v>161</v>
      </c>
      <c r="AU358" s="21" t="s">
        <v>85</v>
      </c>
    </row>
    <row r="359" s="1" customFormat="1">
      <c r="B359" s="43"/>
      <c r="C359" s="71"/>
      <c r="D359" s="230" t="s">
        <v>171</v>
      </c>
      <c r="E359" s="71"/>
      <c r="F359" s="244" t="s">
        <v>603</v>
      </c>
      <c r="G359" s="71"/>
      <c r="H359" s="71"/>
      <c r="I359" s="188"/>
      <c r="J359" s="71"/>
      <c r="K359" s="71"/>
      <c r="L359" s="69"/>
      <c r="M359" s="232"/>
      <c r="N359" s="44"/>
      <c r="O359" s="44"/>
      <c r="P359" s="44"/>
      <c r="Q359" s="44"/>
      <c r="R359" s="44"/>
      <c r="S359" s="44"/>
      <c r="T359" s="92"/>
      <c r="AT359" s="21" t="s">
        <v>171</v>
      </c>
      <c r="AU359" s="21" t="s">
        <v>85</v>
      </c>
    </row>
    <row r="360" s="1" customFormat="1" ht="14.4" customHeight="1">
      <c r="B360" s="43"/>
      <c r="C360" s="245" t="s">
        <v>604</v>
      </c>
      <c r="D360" s="245" t="s">
        <v>538</v>
      </c>
      <c r="E360" s="246" t="s">
        <v>605</v>
      </c>
      <c r="F360" s="247" t="s">
        <v>606</v>
      </c>
      <c r="G360" s="248" t="s">
        <v>168</v>
      </c>
      <c r="H360" s="249">
        <v>0.0030000000000000001</v>
      </c>
      <c r="I360" s="250"/>
      <c r="J360" s="251">
        <f>ROUND(I360*H360,2)</f>
        <v>0</v>
      </c>
      <c r="K360" s="247" t="s">
        <v>158</v>
      </c>
      <c r="L360" s="252"/>
      <c r="M360" s="253" t="s">
        <v>24</v>
      </c>
      <c r="N360" s="254" t="s">
        <v>47</v>
      </c>
      <c r="O360" s="44"/>
      <c r="P360" s="227">
        <f>O360*H360</f>
        <v>0</v>
      </c>
      <c r="Q360" s="227">
        <v>1</v>
      </c>
      <c r="R360" s="227">
        <f>Q360*H360</f>
        <v>0.0030000000000000001</v>
      </c>
      <c r="S360" s="227">
        <v>0</v>
      </c>
      <c r="T360" s="228">
        <f>S360*H360</f>
        <v>0</v>
      </c>
      <c r="AR360" s="21" t="s">
        <v>380</v>
      </c>
      <c r="AT360" s="21" t="s">
        <v>538</v>
      </c>
      <c r="AU360" s="21" t="s">
        <v>85</v>
      </c>
      <c r="AY360" s="21" t="s">
        <v>151</v>
      </c>
      <c r="BE360" s="229">
        <f>IF(N360="základní",J360,0)</f>
        <v>0</v>
      </c>
      <c r="BF360" s="229">
        <f>IF(N360="snížená",J360,0)</f>
        <v>0</v>
      </c>
      <c r="BG360" s="229">
        <f>IF(N360="zákl. přenesená",J360,0)</f>
        <v>0</v>
      </c>
      <c r="BH360" s="229">
        <f>IF(N360="sníž. přenesená",J360,0)</f>
        <v>0</v>
      </c>
      <c r="BI360" s="229">
        <f>IF(N360="nulová",J360,0)</f>
        <v>0</v>
      </c>
      <c r="BJ360" s="21" t="s">
        <v>25</v>
      </c>
      <c r="BK360" s="229">
        <f>ROUND(I360*H360,2)</f>
        <v>0</v>
      </c>
      <c r="BL360" s="21" t="s">
        <v>258</v>
      </c>
      <c r="BM360" s="21" t="s">
        <v>607</v>
      </c>
    </row>
    <row r="361" s="1" customFormat="1">
      <c r="B361" s="43"/>
      <c r="C361" s="71"/>
      <c r="D361" s="230" t="s">
        <v>161</v>
      </c>
      <c r="E361" s="71"/>
      <c r="F361" s="231" t="s">
        <v>606</v>
      </c>
      <c r="G361" s="71"/>
      <c r="H361" s="71"/>
      <c r="I361" s="188"/>
      <c r="J361" s="71"/>
      <c r="K361" s="71"/>
      <c r="L361" s="69"/>
      <c r="M361" s="232"/>
      <c r="N361" s="44"/>
      <c r="O361" s="44"/>
      <c r="P361" s="44"/>
      <c r="Q361" s="44"/>
      <c r="R361" s="44"/>
      <c r="S361" s="44"/>
      <c r="T361" s="92"/>
      <c r="AT361" s="21" t="s">
        <v>161</v>
      </c>
      <c r="AU361" s="21" t="s">
        <v>85</v>
      </c>
    </row>
    <row r="362" s="11" customFormat="1">
      <c r="B362" s="233"/>
      <c r="C362" s="234"/>
      <c r="D362" s="230" t="s">
        <v>163</v>
      </c>
      <c r="E362" s="235" t="s">
        <v>24</v>
      </c>
      <c r="F362" s="236" t="s">
        <v>608</v>
      </c>
      <c r="G362" s="234"/>
      <c r="H362" s="237">
        <v>0.0027904000000000002</v>
      </c>
      <c r="I362" s="238"/>
      <c r="J362" s="234"/>
      <c r="K362" s="234"/>
      <c r="L362" s="239"/>
      <c r="M362" s="240"/>
      <c r="N362" s="241"/>
      <c r="O362" s="241"/>
      <c r="P362" s="241"/>
      <c r="Q362" s="241"/>
      <c r="R362" s="241"/>
      <c r="S362" s="241"/>
      <c r="T362" s="242"/>
      <c r="AT362" s="243" t="s">
        <v>163</v>
      </c>
      <c r="AU362" s="243" t="s">
        <v>85</v>
      </c>
      <c r="AV362" s="11" t="s">
        <v>85</v>
      </c>
      <c r="AW362" s="11" t="s">
        <v>165</v>
      </c>
      <c r="AX362" s="11" t="s">
        <v>76</v>
      </c>
      <c r="AY362" s="243" t="s">
        <v>151</v>
      </c>
    </row>
    <row r="363" s="1" customFormat="1" ht="22.8" customHeight="1">
      <c r="B363" s="43"/>
      <c r="C363" s="218" t="s">
        <v>609</v>
      </c>
      <c r="D363" s="218" t="s">
        <v>154</v>
      </c>
      <c r="E363" s="219" t="s">
        <v>610</v>
      </c>
      <c r="F363" s="220" t="s">
        <v>611</v>
      </c>
      <c r="G363" s="221" t="s">
        <v>600</v>
      </c>
      <c r="H363" s="222">
        <v>28.992000000000001</v>
      </c>
      <c r="I363" s="223"/>
      <c r="J363" s="224">
        <f>ROUND(I363*H363,2)</f>
        <v>0</v>
      </c>
      <c r="K363" s="220" t="s">
        <v>158</v>
      </c>
      <c r="L363" s="69"/>
      <c r="M363" s="225" t="s">
        <v>24</v>
      </c>
      <c r="N363" s="226" t="s">
        <v>47</v>
      </c>
      <c r="O363" s="44"/>
      <c r="P363" s="227">
        <f>O363*H363</f>
        <v>0</v>
      </c>
      <c r="Q363" s="227">
        <v>0</v>
      </c>
      <c r="R363" s="227">
        <f>Q363*H363</f>
        <v>0</v>
      </c>
      <c r="S363" s="227">
        <v>0.001</v>
      </c>
      <c r="T363" s="228">
        <f>S363*H363</f>
        <v>0.028992</v>
      </c>
      <c r="AR363" s="21" t="s">
        <v>258</v>
      </c>
      <c r="AT363" s="21" t="s">
        <v>154</v>
      </c>
      <c r="AU363" s="21" t="s">
        <v>85</v>
      </c>
      <c r="AY363" s="21" t="s">
        <v>151</v>
      </c>
      <c r="BE363" s="229">
        <f>IF(N363="základní",J363,0)</f>
        <v>0</v>
      </c>
      <c r="BF363" s="229">
        <f>IF(N363="snížená",J363,0)</f>
        <v>0</v>
      </c>
      <c r="BG363" s="229">
        <f>IF(N363="zákl. přenesená",J363,0)</f>
        <v>0</v>
      </c>
      <c r="BH363" s="229">
        <f>IF(N363="sníž. přenesená",J363,0)</f>
        <v>0</v>
      </c>
      <c r="BI363" s="229">
        <f>IF(N363="nulová",J363,0)</f>
        <v>0</v>
      </c>
      <c r="BJ363" s="21" t="s">
        <v>25</v>
      </c>
      <c r="BK363" s="229">
        <f>ROUND(I363*H363,2)</f>
        <v>0</v>
      </c>
      <c r="BL363" s="21" t="s">
        <v>258</v>
      </c>
      <c r="BM363" s="21" t="s">
        <v>612</v>
      </c>
    </row>
    <row r="364" s="1" customFormat="1">
      <c r="B364" s="43"/>
      <c r="C364" s="71"/>
      <c r="D364" s="230" t="s">
        <v>161</v>
      </c>
      <c r="E364" s="71"/>
      <c r="F364" s="231" t="s">
        <v>613</v>
      </c>
      <c r="G364" s="71"/>
      <c r="H364" s="71"/>
      <c r="I364" s="188"/>
      <c r="J364" s="71"/>
      <c r="K364" s="71"/>
      <c r="L364" s="69"/>
      <c r="M364" s="232"/>
      <c r="N364" s="44"/>
      <c r="O364" s="44"/>
      <c r="P364" s="44"/>
      <c r="Q364" s="44"/>
      <c r="R364" s="44"/>
      <c r="S364" s="44"/>
      <c r="T364" s="92"/>
      <c r="AT364" s="21" t="s">
        <v>161</v>
      </c>
      <c r="AU364" s="21" t="s">
        <v>85</v>
      </c>
    </row>
    <row r="365" s="1" customFormat="1">
      <c r="B365" s="43"/>
      <c r="C365" s="71"/>
      <c r="D365" s="230" t="s">
        <v>171</v>
      </c>
      <c r="E365" s="71"/>
      <c r="F365" s="244" t="s">
        <v>614</v>
      </c>
      <c r="G365" s="71"/>
      <c r="H365" s="71"/>
      <c r="I365" s="188"/>
      <c r="J365" s="71"/>
      <c r="K365" s="71"/>
      <c r="L365" s="69"/>
      <c r="M365" s="232"/>
      <c r="N365" s="44"/>
      <c r="O365" s="44"/>
      <c r="P365" s="44"/>
      <c r="Q365" s="44"/>
      <c r="R365" s="44"/>
      <c r="S365" s="44"/>
      <c r="T365" s="92"/>
      <c r="AT365" s="21" t="s">
        <v>171</v>
      </c>
      <c r="AU365" s="21" t="s">
        <v>85</v>
      </c>
    </row>
    <row r="366" s="11" customFormat="1">
      <c r="B366" s="233"/>
      <c r="C366" s="234"/>
      <c r="D366" s="230" t="s">
        <v>163</v>
      </c>
      <c r="E366" s="235" t="s">
        <v>24</v>
      </c>
      <c r="F366" s="236" t="s">
        <v>615</v>
      </c>
      <c r="G366" s="234"/>
      <c r="H366" s="237">
        <v>15.275259999999999</v>
      </c>
      <c r="I366" s="238"/>
      <c r="J366" s="234"/>
      <c r="K366" s="234"/>
      <c r="L366" s="239"/>
      <c r="M366" s="240"/>
      <c r="N366" s="241"/>
      <c r="O366" s="241"/>
      <c r="P366" s="241"/>
      <c r="Q366" s="241"/>
      <c r="R366" s="241"/>
      <c r="S366" s="241"/>
      <c r="T366" s="242"/>
      <c r="AT366" s="243" t="s">
        <v>163</v>
      </c>
      <c r="AU366" s="243" t="s">
        <v>85</v>
      </c>
      <c r="AV366" s="11" t="s">
        <v>85</v>
      </c>
      <c r="AW366" s="11" t="s">
        <v>165</v>
      </c>
      <c r="AX366" s="11" t="s">
        <v>76</v>
      </c>
      <c r="AY366" s="243" t="s">
        <v>151</v>
      </c>
    </row>
    <row r="367" s="11" customFormat="1">
      <c r="B367" s="233"/>
      <c r="C367" s="234"/>
      <c r="D367" s="230" t="s">
        <v>163</v>
      </c>
      <c r="E367" s="235" t="s">
        <v>24</v>
      </c>
      <c r="F367" s="236" t="s">
        <v>616</v>
      </c>
      <c r="G367" s="234"/>
      <c r="H367" s="237">
        <v>13.716559999999999</v>
      </c>
      <c r="I367" s="238"/>
      <c r="J367" s="234"/>
      <c r="K367" s="234"/>
      <c r="L367" s="239"/>
      <c r="M367" s="240"/>
      <c r="N367" s="241"/>
      <c r="O367" s="241"/>
      <c r="P367" s="241"/>
      <c r="Q367" s="241"/>
      <c r="R367" s="241"/>
      <c r="S367" s="241"/>
      <c r="T367" s="242"/>
      <c r="AT367" s="243" t="s">
        <v>163</v>
      </c>
      <c r="AU367" s="243" t="s">
        <v>85</v>
      </c>
      <c r="AV367" s="11" t="s">
        <v>85</v>
      </c>
      <c r="AW367" s="11" t="s">
        <v>165</v>
      </c>
      <c r="AX367" s="11" t="s">
        <v>76</v>
      </c>
      <c r="AY367" s="243" t="s">
        <v>151</v>
      </c>
    </row>
    <row r="368" s="1" customFormat="1" ht="14.4" customHeight="1">
      <c r="B368" s="43"/>
      <c r="C368" s="218" t="s">
        <v>617</v>
      </c>
      <c r="D368" s="218" t="s">
        <v>154</v>
      </c>
      <c r="E368" s="219" t="s">
        <v>618</v>
      </c>
      <c r="F368" s="220" t="s">
        <v>619</v>
      </c>
      <c r="G368" s="221" t="s">
        <v>600</v>
      </c>
      <c r="H368" s="222">
        <v>82.384</v>
      </c>
      <c r="I368" s="223"/>
      <c r="J368" s="224">
        <f>ROUND(I368*H368,2)</f>
        <v>0</v>
      </c>
      <c r="K368" s="220" t="s">
        <v>158</v>
      </c>
      <c r="L368" s="69"/>
      <c r="M368" s="225" t="s">
        <v>24</v>
      </c>
      <c r="N368" s="226" t="s">
        <v>47</v>
      </c>
      <c r="O368" s="44"/>
      <c r="P368" s="227">
        <f>O368*H368</f>
        <v>0</v>
      </c>
      <c r="Q368" s="227">
        <v>5.0000000000000002E-05</v>
      </c>
      <c r="R368" s="227">
        <f>Q368*H368</f>
        <v>0.0041191999999999999</v>
      </c>
      <c r="S368" s="227">
        <v>0</v>
      </c>
      <c r="T368" s="228">
        <f>S368*H368</f>
        <v>0</v>
      </c>
      <c r="AR368" s="21" t="s">
        <v>258</v>
      </c>
      <c r="AT368" s="21" t="s">
        <v>154</v>
      </c>
      <c r="AU368" s="21" t="s">
        <v>85</v>
      </c>
      <c r="AY368" s="21" t="s">
        <v>151</v>
      </c>
      <c r="BE368" s="229">
        <f>IF(N368="základní",J368,0)</f>
        <v>0</v>
      </c>
      <c r="BF368" s="229">
        <f>IF(N368="snížená",J368,0)</f>
        <v>0</v>
      </c>
      <c r="BG368" s="229">
        <f>IF(N368="zákl. přenesená",J368,0)</f>
        <v>0</v>
      </c>
      <c r="BH368" s="229">
        <f>IF(N368="sníž. přenesená",J368,0)</f>
        <v>0</v>
      </c>
      <c r="BI368" s="229">
        <f>IF(N368="nulová",J368,0)</f>
        <v>0</v>
      </c>
      <c r="BJ368" s="21" t="s">
        <v>25</v>
      </c>
      <c r="BK368" s="229">
        <f>ROUND(I368*H368,2)</f>
        <v>0</v>
      </c>
      <c r="BL368" s="21" t="s">
        <v>258</v>
      </c>
      <c r="BM368" s="21" t="s">
        <v>620</v>
      </c>
    </row>
    <row r="369" s="1" customFormat="1">
      <c r="B369" s="43"/>
      <c r="C369" s="71"/>
      <c r="D369" s="230" t="s">
        <v>161</v>
      </c>
      <c r="E369" s="71"/>
      <c r="F369" s="231" t="s">
        <v>621</v>
      </c>
      <c r="G369" s="71"/>
      <c r="H369" s="71"/>
      <c r="I369" s="188"/>
      <c r="J369" s="71"/>
      <c r="K369" s="71"/>
      <c r="L369" s="69"/>
      <c r="M369" s="232"/>
      <c r="N369" s="44"/>
      <c r="O369" s="44"/>
      <c r="P369" s="44"/>
      <c r="Q369" s="44"/>
      <c r="R369" s="44"/>
      <c r="S369" s="44"/>
      <c r="T369" s="92"/>
      <c r="AT369" s="21" t="s">
        <v>161</v>
      </c>
      <c r="AU369" s="21" t="s">
        <v>85</v>
      </c>
    </row>
    <row r="370" s="1" customFormat="1">
      <c r="B370" s="43"/>
      <c r="C370" s="71"/>
      <c r="D370" s="230" t="s">
        <v>171</v>
      </c>
      <c r="E370" s="71"/>
      <c r="F370" s="244" t="s">
        <v>603</v>
      </c>
      <c r="G370" s="71"/>
      <c r="H370" s="71"/>
      <c r="I370" s="188"/>
      <c r="J370" s="71"/>
      <c r="K370" s="71"/>
      <c r="L370" s="69"/>
      <c r="M370" s="232"/>
      <c r="N370" s="44"/>
      <c r="O370" s="44"/>
      <c r="P370" s="44"/>
      <c r="Q370" s="44"/>
      <c r="R370" s="44"/>
      <c r="S370" s="44"/>
      <c r="T370" s="92"/>
      <c r="AT370" s="21" t="s">
        <v>171</v>
      </c>
      <c r="AU370" s="21" t="s">
        <v>85</v>
      </c>
    </row>
    <row r="371" s="11" customFormat="1">
      <c r="B371" s="233"/>
      <c r="C371" s="234"/>
      <c r="D371" s="230" t="s">
        <v>163</v>
      </c>
      <c r="E371" s="235" t="s">
        <v>24</v>
      </c>
      <c r="F371" s="236" t="s">
        <v>622</v>
      </c>
      <c r="G371" s="234"/>
      <c r="H371" s="237">
        <v>82.383700000000005</v>
      </c>
      <c r="I371" s="238"/>
      <c r="J371" s="234"/>
      <c r="K371" s="234"/>
      <c r="L371" s="239"/>
      <c r="M371" s="240"/>
      <c r="N371" s="241"/>
      <c r="O371" s="241"/>
      <c r="P371" s="241"/>
      <c r="Q371" s="241"/>
      <c r="R371" s="241"/>
      <c r="S371" s="241"/>
      <c r="T371" s="242"/>
      <c r="AT371" s="243" t="s">
        <v>163</v>
      </c>
      <c r="AU371" s="243" t="s">
        <v>85</v>
      </c>
      <c r="AV371" s="11" t="s">
        <v>85</v>
      </c>
      <c r="AW371" s="11" t="s">
        <v>165</v>
      </c>
      <c r="AX371" s="11" t="s">
        <v>76</v>
      </c>
      <c r="AY371" s="243" t="s">
        <v>151</v>
      </c>
    </row>
    <row r="372" s="1" customFormat="1" ht="14.4" customHeight="1">
      <c r="B372" s="43"/>
      <c r="C372" s="245" t="s">
        <v>623</v>
      </c>
      <c r="D372" s="245" t="s">
        <v>538</v>
      </c>
      <c r="E372" s="246" t="s">
        <v>624</v>
      </c>
      <c r="F372" s="247" t="s">
        <v>625</v>
      </c>
      <c r="G372" s="248" t="s">
        <v>168</v>
      </c>
      <c r="H372" s="249">
        <v>0.089999999999999997</v>
      </c>
      <c r="I372" s="250"/>
      <c r="J372" s="251">
        <f>ROUND(I372*H372,2)</f>
        <v>0</v>
      </c>
      <c r="K372" s="247" t="s">
        <v>24</v>
      </c>
      <c r="L372" s="252"/>
      <c r="M372" s="253" t="s">
        <v>24</v>
      </c>
      <c r="N372" s="254" t="s">
        <v>47</v>
      </c>
      <c r="O372" s="44"/>
      <c r="P372" s="227">
        <f>O372*H372</f>
        <v>0</v>
      </c>
      <c r="Q372" s="227">
        <v>1</v>
      </c>
      <c r="R372" s="227">
        <f>Q372*H372</f>
        <v>0.089999999999999997</v>
      </c>
      <c r="S372" s="227">
        <v>0</v>
      </c>
      <c r="T372" s="228">
        <f>S372*H372</f>
        <v>0</v>
      </c>
      <c r="AR372" s="21" t="s">
        <v>380</v>
      </c>
      <c r="AT372" s="21" t="s">
        <v>538</v>
      </c>
      <c r="AU372" s="21" t="s">
        <v>85</v>
      </c>
      <c r="AY372" s="21" t="s">
        <v>151</v>
      </c>
      <c r="BE372" s="229">
        <f>IF(N372="základní",J372,0)</f>
        <v>0</v>
      </c>
      <c r="BF372" s="229">
        <f>IF(N372="snížená",J372,0)</f>
        <v>0</v>
      </c>
      <c r="BG372" s="229">
        <f>IF(N372="zákl. přenesená",J372,0)</f>
        <v>0</v>
      </c>
      <c r="BH372" s="229">
        <f>IF(N372="sníž. přenesená",J372,0)</f>
        <v>0</v>
      </c>
      <c r="BI372" s="229">
        <f>IF(N372="nulová",J372,0)</f>
        <v>0</v>
      </c>
      <c r="BJ372" s="21" t="s">
        <v>25</v>
      </c>
      <c r="BK372" s="229">
        <f>ROUND(I372*H372,2)</f>
        <v>0</v>
      </c>
      <c r="BL372" s="21" t="s">
        <v>258</v>
      </c>
      <c r="BM372" s="21" t="s">
        <v>626</v>
      </c>
    </row>
    <row r="373" s="1" customFormat="1">
      <c r="B373" s="43"/>
      <c r="C373" s="71"/>
      <c r="D373" s="230" t="s">
        <v>161</v>
      </c>
      <c r="E373" s="71"/>
      <c r="F373" s="231" t="s">
        <v>625</v>
      </c>
      <c r="G373" s="71"/>
      <c r="H373" s="71"/>
      <c r="I373" s="188"/>
      <c r="J373" s="71"/>
      <c r="K373" s="71"/>
      <c r="L373" s="69"/>
      <c r="M373" s="232"/>
      <c r="N373" s="44"/>
      <c r="O373" s="44"/>
      <c r="P373" s="44"/>
      <c r="Q373" s="44"/>
      <c r="R373" s="44"/>
      <c r="S373" s="44"/>
      <c r="T373" s="92"/>
      <c r="AT373" s="21" t="s">
        <v>161</v>
      </c>
      <c r="AU373" s="21" t="s">
        <v>85</v>
      </c>
    </row>
    <row r="374" s="11" customFormat="1">
      <c r="B374" s="233"/>
      <c r="C374" s="234"/>
      <c r="D374" s="230" t="s">
        <v>163</v>
      </c>
      <c r="E374" s="235" t="s">
        <v>24</v>
      </c>
      <c r="F374" s="236" t="s">
        <v>627</v>
      </c>
      <c r="G374" s="234"/>
      <c r="H374" s="237">
        <v>0.089798233000000005</v>
      </c>
      <c r="I374" s="238"/>
      <c r="J374" s="234"/>
      <c r="K374" s="234"/>
      <c r="L374" s="239"/>
      <c r="M374" s="240"/>
      <c r="N374" s="241"/>
      <c r="O374" s="241"/>
      <c r="P374" s="241"/>
      <c r="Q374" s="241"/>
      <c r="R374" s="241"/>
      <c r="S374" s="241"/>
      <c r="T374" s="242"/>
      <c r="AT374" s="243" t="s">
        <v>163</v>
      </c>
      <c r="AU374" s="243" t="s">
        <v>85</v>
      </c>
      <c r="AV374" s="11" t="s">
        <v>85</v>
      </c>
      <c r="AW374" s="11" t="s">
        <v>165</v>
      </c>
      <c r="AX374" s="11" t="s">
        <v>76</v>
      </c>
      <c r="AY374" s="243" t="s">
        <v>151</v>
      </c>
    </row>
    <row r="375" s="1" customFormat="1" ht="22.8" customHeight="1">
      <c r="B375" s="43"/>
      <c r="C375" s="218" t="s">
        <v>628</v>
      </c>
      <c r="D375" s="218" t="s">
        <v>154</v>
      </c>
      <c r="E375" s="219" t="s">
        <v>629</v>
      </c>
      <c r="F375" s="220" t="s">
        <v>630</v>
      </c>
      <c r="G375" s="221" t="s">
        <v>270</v>
      </c>
      <c r="H375" s="222">
        <v>1.6000000000000001</v>
      </c>
      <c r="I375" s="223"/>
      <c r="J375" s="224">
        <f>ROUND(I375*H375,2)</f>
        <v>0</v>
      </c>
      <c r="K375" s="220" t="s">
        <v>158</v>
      </c>
      <c r="L375" s="69"/>
      <c r="M375" s="225" t="s">
        <v>24</v>
      </c>
      <c r="N375" s="226" t="s">
        <v>47</v>
      </c>
      <c r="O375" s="44"/>
      <c r="P375" s="227">
        <f>O375*H375</f>
        <v>0</v>
      </c>
      <c r="Q375" s="227">
        <v>0.00048000000000000001</v>
      </c>
      <c r="R375" s="227">
        <f>Q375*H375</f>
        <v>0.00076800000000000002</v>
      </c>
      <c r="S375" s="227">
        <v>0</v>
      </c>
      <c r="T375" s="228">
        <f>S375*H375</f>
        <v>0</v>
      </c>
      <c r="AR375" s="21" t="s">
        <v>159</v>
      </c>
      <c r="AT375" s="21" t="s">
        <v>154</v>
      </c>
      <c r="AU375" s="21" t="s">
        <v>85</v>
      </c>
      <c r="AY375" s="21" t="s">
        <v>151</v>
      </c>
      <c r="BE375" s="229">
        <f>IF(N375="základní",J375,0)</f>
        <v>0</v>
      </c>
      <c r="BF375" s="229">
        <f>IF(N375="snížená",J375,0)</f>
        <v>0</v>
      </c>
      <c r="BG375" s="229">
        <f>IF(N375="zákl. přenesená",J375,0)</f>
        <v>0</v>
      </c>
      <c r="BH375" s="229">
        <f>IF(N375="sníž. přenesená",J375,0)</f>
        <v>0</v>
      </c>
      <c r="BI375" s="229">
        <f>IF(N375="nulová",J375,0)</f>
        <v>0</v>
      </c>
      <c r="BJ375" s="21" t="s">
        <v>25</v>
      </c>
      <c r="BK375" s="229">
        <f>ROUND(I375*H375,2)</f>
        <v>0</v>
      </c>
      <c r="BL375" s="21" t="s">
        <v>159</v>
      </c>
      <c r="BM375" s="21" t="s">
        <v>631</v>
      </c>
    </row>
    <row r="376" s="1" customFormat="1">
      <c r="B376" s="43"/>
      <c r="C376" s="71"/>
      <c r="D376" s="230" t="s">
        <v>161</v>
      </c>
      <c r="E376" s="71"/>
      <c r="F376" s="231" t="s">
        <v>632</v>
      </c>
      <c r="G376" s="71"/>
      <c r="H376" s="71"/>
      <c r="I376" s="188"/>
      <c r="J376" s="71"/>
      <c r="K376" s="71"/>
      <c r="L376" s="69"/>
      <c r="M376" s="232"/>
      <c r="N376" s="44"/>
      <c r="O376" s="44"/>
      <c r="P376" s="44"/>
      <c r="Q376" s="44"/>
      <c r="R376" s="44"/>
      <c r="S376" s="44"/>
      <c r="T376" s="92"/>
      <c r="AT376" s="21" t="s">
        <v>161</v>
      </c>
      <c r="AU376" s="21" t="s">
        <v>85</v>
      </c>
    </row>
    <row r="377" s="1" customFormat="1">
      <c r="B377" s="43"/>
      <c r="C377" s="71"/>
      <c r="D377" s="230" t="s">
        <v>171</v>
      </c>
      <c r="E377" s="71"/>
      <c r="F377" s="244" t="s">
        <v>633</v>
      </c>
      <c r="G377" s="71"/>
      <c r="H377" s="71"/>
      <c r="I377" s="188"/>
      <c r="J377" s="71"/>
      <c r="K377" s="71"/>
      <c r="L377" s="69"/>
      <c r="M377" s="232"/>
      <c r="N377" s="44"/>
      <c r="O377" s="44"/>
      <c r="P377" s="44"/>
      <c r="Q377" s="44"/>
      <c r="R377" s="44"/>
      <c r="S377" s="44"/>
      <c r="T377" s="92"/>
      <c r="AT377" s="21" t="s">
        <v>171</v>
      </c>
      <c r="AU377" s="21" t="s">
        <v>85</v>
      </c>
    </row>
    <row r="378" s="11" customFormat="1">
      <c r="B378" s="233"/>
      <c r="C378" s="234"/>
      <c r="D378" s="230" t="s">
        <v>163</v>
      </c>
      <c r="E378" s="235" t="s">
        <v>24</v>
      </c>
      <c r="F378" s="236" t="s">
        <v>634</v>
      </c>
      <c r="G378" s="234"/>
      <c r="H378" s="237">
        <v>1.6000000000000001</v>
      </c>
      <c r="I378" s="238"/>
      <c r="J378" s="234"/>
      <c r="K378" s="234"/>
      <c r="L378" s="239"/>
      <c r="M378" s="240"/>
      <c r="N378" s="241"/>
      <c r="O378" s="241"/>
      <c r="P378" s="241"/>
      <c r="Q378" s="241"/>
      <c r="R378" s="241"/>
      <c r="S378" s="241"/>
      <c r="T378" s="242"/>
      <c r="AT378" s="243" t="s">
        <v>163</v>
      </c>
      <c r="AU378" s="243" t="s">
        <v>85</v>
      </c>
      <c r="AV378" s="11" t="s">
        <v>85</v>
      </c>
      <c r="AW378" s="11" t="s">
        <v>165</v>
      </c>
      <c r="AX378" s="11" t="s">
        <v>76</v>
      </c>
      <c r="AY378" s="243" t="s">
        <v>151</v>
      </c>
    </row>
    <row r="379" s="1" customFormat="1" ht="22.8" customHeight="1">
      <c r="B379" s="43"/>
      <c r="C379" s="218" t="s">
        <v>635</v>
      </c>
      <c r="D379" s="218" t="s">
        <v>154</v>
      </c>
      <c r="E379" s="219" t="s">
        <v>636</v>
      </c>
      <c r="F379" s="220" t="s">
        <v>637</v>
      </c>
      <c r="G379" s="221" t="s">
        <v>168</v>
      </c>
      <c r="H379" s="222">
        <v>0.097000000000000003</v>
      </c>
      <c r="I379" s="223"/>
      <c r="J379" s="224">
        <f>ROUND(I379*H379,2)</f>
        <v>0</v>
      </c>
      <c r="K379" s="220" t="s">
        <v>158</v>
      </c>
      <c r="L379" s="69"/>
      <c r="M379" s="225" t="s">
        <v>24</v>
      </c>
      <c r="N379" s="226" t="s">
        <v>47</v>
      </c>
      <c r="O379" s="44"/>
      <c r="P379" s="227">
        <f>O379*H379</f>
        <v>0</v>
      </c>
      <c r="Q379" s="227">
        <v>0</v>
      </c>
      <c r="R379" s="227">
        <f>Q379*H379</f>
        <v>0</v>
      </c>
      <c r="S379" s="227">
        <v>0</v>
      </c>
      <c r="T379" s="228">
        <f>S379*H379</f>
        <v>0</v>
      </c>
      <c r="AR379" s="21" t="s">
        <v>258</v>
      </c>
      <c r="AT379" s="21" t="s">
        <v>154</v>
      </c>
      <c r="AU379" s="21" t="s">
        <v>85</v>
      </c>
      <c r="AY379" s="21" t="s">
        <v>151</v>
      </c>
      <c r="BE379" s="229">
        <f>IF(N379="základní",J379,0)</f>
        <v>0</v>
      </c>
      <c r="BF379" s="229">
        <f>IF(N379="snížená",J379,0)</f>
        <v>0</v>
      </c>
      <c r="BG379" s="229">
        <f>IF(N379="zákl. přenesená",J379,0)</f>
        <v>0</v>
      </c>
      <c r="BH379" s="229">
        <f>IF(N379="sníž. přenesená",J379,0)</f>
        <v>0</v>
      </c>
      <c r="BI379" s="229">
        <f>IF(N379="nulová",J379,0)</f>
        <v>0</v>
      </c>
      <c r="BJ379" s="21" t="s">
        <v>25</v>
      </c>
      <c r="BK379" s="229">
        <f>ROUND(I379*H379,2)</f>
        <v>0</v>
      </c>
      <c r="BL379" s="21" t="s">
        <v>258</v>
      </c>
      <c r="BM379" s="21" t="s">
        <v>638</v>
      </c>
    </row>
    <row r="380" s="1" customFormat="1">
      <c r="B380" s="43"/>
      <c r="C380" s="71"/>
      <c r="D380" s="230" t="s">
        <v>161</v>
      </c>
      <c r="E380" s="71"/>
      <c r="F380" s="231" t="s">
        <v>639</v>
      </c>
      <c r="G380" s="71"/>
      <c r="H380" s="71"/>
      <c r="I380" s="188"/>
      <c r="J380" s="71"/>
      <c r="K380" s="71"/>
      <c r="L380" s="69"/>
      <c r="M380" s="232"/>
      <c r="N380" s="44"/>
      <c r="O380" s="44"/>
      <c r="P380" s="44"/>
      <c r="Q380" s="44"/>
      <c r="R380" s="44"/>
      <c r="S380" s="44"/>
      <c r="T380" s="92"/>
      <c r="AT380" s="21" t="s">
        <v>161</v>
      </c>
      <c r="AU380" s="21" t="s">
        <v>85</v>
      </c>
    </row>
    <row r="381" s="1" customFormat="1">
      <c r="B381" s="43"/>
      <c r="C381" s="71"/>
      <c r="D381" s="230" t="s">
        <v>171</v>
      </c>
      <c r="E381" s="71"/>
      <c r="F381" s="244" t="s">
        <v>640</v>
      </c>
      <c r="G381" s="71"/>
      <c r="H381" s="71"/>
      <c r="I381" s="188"/>
      <c r="J381" s="71"/>
      <c r="K381" s="71"/>
      <c r="L381" s="69"/>
      <c r="M381" s="232"/>
      <c r="N381" s="44"/>
      <c r="O381" s="44"/>
      <c r="P381" s="44"/>
      <c r="Q381" s="44"/>
      <c r="R381" s="44"/>
      <c r="S381" s="44"/>
      <c r="T381" s="92"/>
      <c r="AT381" s="21" t="s">
        <v>171</v>
      </c>
      <c r="AU381" s="21" t="s">
        <v>85</v>
      </c>
    </row>
    <row r="382" s="10" customFormat="1" ht="29.88" customHeight="1">
      <c r="B382" s="202"/>
      <c r="C382" s="203"/>
      <c r="D382" s="204" t="s">
        <v>75</v>
      </c>
      <c r="E382" s="216" t="s">
        <v>641</v>
      </c>
      <c r="F382" s="216" t="s">
        <v>642</v>
      </c>
      <c r="G382" s="203"/>
      <c r="H382" s="203"/>
      <c r="I382" s="206"/>
      <c r="J382" s="217">
        <f>BK382</f>
        <v>0</v>
      </c>
      <c r="K382" s="203"/>
      <c r="L382" s="208"/>
      <c r="M382" s="209"/>
      <c r="N382" s="210"/>
      <c r="O382" s="210"/>
      <c r="P382" s="211">
        <f>SUM(P383:P407)</f>
        <v>0</v>
      </c>
      <c r="Q382" s="210"/>
      <c r="R382" s="211">
        <f>SUM(R383:R407)</f>
        <v>0.42435469999999997</v>
      </c>
      <c r="S382" s="210"/>
      <c r="T382" s="212">
        <f>SUM(T383:T407)</f>
        <v>0</v>
      </c>
      <c r="AR382" s="213" t="s">
        <v>85</v>
      </c>
      <c r="AT382" s="214" t="s">
        <v>75</v>
      </c>
      <c r="AU382" s="214" t="s">
        <v>25</v>
      </c>
      <c r="AY382" s="213" t="s">
        <v>151</v>
      </c>
      <c r="BK382" s="215">
        <f>SUM(BK383:BK407)</f>
        <v>0</v>
      </c>
    </row>
    <row r="383" s="1" customFormat="1" ht="22.8" customHeight="1">
      <c r="B383" s="43"/>
      <c r="C383" s="218" t="s">
        <v>643</v>
      </c>
      <c r="D383" s="218" t="s">
        <v>154</v>
      </c>
      <c r="E383" s="219" t="s">
        <v>644</v>
      </c>
      <c r="F383" s="220" t="s">
        <v>645</v>
      </c>
      <c r="G383" s="221" t="s">
        <v>270</v>
      </c>
      <c r="H383" s="222">
        <v>11.1</v>
      </c>
      <c r="I383" s="223"/>
      <c r="J383" s="224">
        <f>ROUND(I383*H383,2)</f>
        <v>0</v>
      </c>
      <c r="K383" s="220" t="s">
        <v>158</v>
      </c>
      <c r="L383" s="69"/>
      <c r="M383" s="225" t="s">
        <v>24</v>
      </c>
      <c r="N383" s="226" t="s">
        <v>47</v>
      </c>
      <c r="O383" s="44"/>
      <c r="P383" s="227">
        <f>O383*H383</f>
        <v>0</v>
      </c>
      <c r="Q383" s="227">
        <v>0.00027999999999999998</v>
      </c>
      <c r="R383" s="227">
        <f>Q383*H383</f>
        <v>0.0031079999999999997</v>
      </c>
      <c r="S383" s="227">
        <v>0</v>
      </c>
      <c r="T383" s="228">
        <f>S383*H383</f>
        <v>0</v>
      </c>
      <c r="AR383" s="21" t="s">
        <v>258</v>
      </c>
      <c r="AT383" s="21" t="s">
        <v>154</v>
      </c>
      <c r="AU383" s="21" t="s">
        <v>85</v>
      </c>
      <c r="AY383" s="21" t="s">
        <v>151</v>
      </c>
      <c r="BE383" s="229">
        <f>IF(N383="základní",J383,0)</f>
        <v>0</v>
      </c>
      <c r="BF383" s="229">
        <f>IF(N383="snížená",J383,0)</f>
        <v>0</v>
      </c>
      <c r="BG383" s="229">
        <f>IF(N383="zákl. přenesená",J383,0)</f>
        <v>0</v>
      </c>
      <c r="BH383" s="229">
        <f>IF(N383="sníž. přenesená",J383,0)</f>
        <v>0</v>
      </c>
      <c r="BI383" s="229">
        <f>IF(N383="nulová",J383,0)</f>
        <v>0</v>
      </c>
      <c r="BJ383" s="21" t="s">
        <v>25</v>
      </c>
      <c r="BK383" s="229">
        <f>ROUND(I383*H383,2)</f>
        <v>0</v>
      </c>
      <c r="BL383" s="21" t="s">
        <v>258</v>
      </c>
      <c r="BM383" s="21" t="s">
        <v>646</v>
      </c>
    </row>
    <row r="384" s="1" customFormat="1">
      <c r="B384" s="43"/>
      <c r="C384" s="71"/>
      <c r="D384" s="230" t="s">
        <v>161</v>
      </c>
      <c r="E384" s="71"/>
      <c r="F384" s="231" t="s">
        <v>647</v>
      </c>
      <c r="G384" s="71"/>
      <c r="H384" s="71"/>
      <c r="I384" s="188"/>
      <c r="J384" s="71"/>
      <c r="K384" s="71"/>
      <c r="L384" s="69"/>
      <c r="M384" s="232"/>
      <c r="N384" s="44"/>
      <c r="O384" s="44"/>
      <c r="P384" s="44"/>
      <c r="Q384" s="44"/>
      <c r="R384" s="44"/>
      <c r="S384" s="44"/>
      <c r="T384" s="92"/>
      <c r="AT384" s="21" t="s">
        <v>161</v>
      </c>
      <c r="AU384" s="21" t="s">
        <v>85</v>
      </c>
    </row>
    <row r="385" s="1" customFormat="1" ht="22.8" customHeight="1">
      <c r="B385" s="43"/>
      <c r="C385" s="245" t="s">
        <v>648</v>
      </c>
      <c r="D385" s="245" t="s">
        <v>538</v>
      </c>
      <c r="E385" s="246" t="s">
        <v>649</v>
      </c>
      <c r="F385" s="247" t="s">
        <v>650</v>
      </c>
      <c r="G385" s="248" t="s">
        <v>221</v>
      </c>
      <c r="H385" s="249">
        <v>41</v>
      </c>
      <c r="I385" s="250"/>
      <c r="J385" s="251">
        <f>ROUND(I385*H385,2)</f>
        <v>0</v>
      </c>
      <c r="K385" s="247" t="s">
        <v>158</v>
      </c>
      <c r="L385" s="252"/>
      <c r="M385" s="253" t="s">
        <v>24</v>
      </c>
      <c r="N385" s="254" t="s">
        <v>47</v>
      </c>
      <c r="O385" s="44"/>
      <c r="P385" s="227">
        <f>O385*H385</f>
        <v>0</v>
      </c>
      <c r="Q385" s="227">
        <v>0.00044999999999999999</v>
      </c>
      <c r="R385" s="227">
        <f>Q385*H385</f>
        <v>0.018450000000000001</v>
      </c>
      <c r="S385" s="227">
        <v>0</v>
      </c>
      <c r="T385" s="228">
        <f>S385*H385</f>
        <v>0</v>
      </c>
      <c r="AR385" s="21" t="s">
        <v>380</v>
      </c>
      <c r="AT385" s="21" t="s">
        <v>538</v>
      </c>
      <c r="AU385" s="21" t="s">
        <v>85</v>
      </c>
      <c r="AY385" s="21" t="s">
        <v>151</v>
      </c>
      <c r="BE385" s="229">
        <f>IF(N385="základní",J385,0)</f>
        <v>0</v>
      </c>
      <c r="BF385" s="229">
        <f>IF(N385="snížená",J385,0)</f>
        <v>0</v>
      </c>
      <c r="BG385" s="229">
        <f>IF(N385="zákl. přenesená",J385,0)</f>
        <v>0</v>
      </c>
      <c r="BH385" s="229">
        <f>IF(N385="sníž. přenesená",J385,0)</f>
        <v>0</v>
      </c>
      <c r="BI385" s="229">
        <f>IF(N385="nulová",J385,0)</f>
        <v>0</v>
      </c>
      <c r="BJ385" s="21" t="s">
        <v>25</v>
      </c>
      <c r="BK385" s="229">
        <f>ROUND(I385*H385,2)</f>
        <v>0</v>
      </c>
      <c r="BL385" s="21" t="s">
        <v>258</v>
      </c>
      <c r="BM385" s="21" t="s">
        <v>651</v>
      </c>
    </row>
    <row r="386" s="1" customFormat="1">
      <c r="B386" s="43"/>
      <c r="C386" s="71"/>
      <c r="D386" s="230" t="s">
        <v>161</v>
      </c>
      <c r="E386" s="71"/>
      <c r="F386" s="231" t="s">
        <v>650</v>
      </c>
      <c r="G386" s="71"/>
      <c r="H386" s="71"/>
      <c r="I386" s="188"/>
      <c r="J386" s="71"/>
      <c r="K386" s="71"/>
      <c r="L386" s="69"/>
      <c r="M386" s="232"/>
      <c r="N386" s="44"/>
      <c r="O386" s="44"/>
      <c r="P386" s="44"/>
      <c r="Q386" s="44"/>
      <c r="R386" s="44"/>
      <c r="S386" s="44"/>
      <c r="T386" s="92"/>
      <c r="AT386" s="21" t="s">
        <v>161</v>
      </c>
      <c r="AU386" s="21" t="s">
        <v>85</v>
      </c>
    </row>
    <row r="387" s="11" customFormat="1">
      <c r="B387" s="233"/>
      <c r="C387" s="234"/>
      <c r="D387" s="230" t="s">
        <v>163</v>
      </c>
      <c r="E387" s="235" t="s">
        <v>24</v>
      </c>
      <c r="F387" s="236" t="s">
        <v>652</v>
      </c>
      <c r="G387" s="234"/>
      <c r="H387" s="237">
        <v>41.000154362416097</v>
      </c>
      <c r="I387" s="238"/>
      <c r="J387" s="234"/>
      <c r="K387" s="234"/>
      <c r="L387" s="239"/>
      <c r="M387" s="240"/>
      <c r="N387" s="241"/>
      <c r="O387" s="241"/>
      <c r="P387" s="241"/>
      <c r="Q387" s="241"/>
      <c r="R387" s="241"/>
      <c r="S387" s="241"/>
      <c r="T387" s="242"/>
      <c r="AT387" s="243" t="s">
        <v>163</v>
      </c>
      <c r="AU387" s="243" t="s">
        <v>85</v>
      </c>
      <c r="AV387" s="11" t="s">
        <v>85</v>
      </c>
      <c r="AW387" s="11" t="s">
        <v>165</v>
      </c>
      <c r="AX387" s="11" t="s">
        <v>76</v>
      </c>
      <c r="AY387" s="243" t="s">
        <v>151</v>
      </c>
    </row>
    <row r="388" s="1" customFormat="1" ht="22.8" customHeight="1">
      <c r="B388" s="43"/>
      <c r="C388" s="218" t="s">
        <v>653</v>
      </c>
      <c r="D388" s="218" t="s">
        <v>154</v>
      </c>
      <c r="E388" s="219" t="s">
        <v>654</v>
      </c>
      <c r="F388" s="220" t="s">
        <v>655</v>
      </c>
      <c r="G388" s="221" t="s">
        <v>182</v>
      </c>
      <c r="H388" s="222">
        <v>8.1549999999999994</v>
      </c>
      <c r="I388" s="223"/>
      <c r="J388" s="224">
        <f>ROUND(I388*H388,2)</f>
        <v>0</v>
      </c>
      <c r="K388" s="220" t="s">
        <v>158</v>
      </c>
      <c r="L388" s="69"/>
      <c r="M388" s="225" t="s">
        <v>24</v>
      </c>
      <c r="N388" s="226" t="s">
        <v>47</v>
      </c>
      <c r="O388" s="44"/>
      <c r="P388" s="227">
        <f>O388*H388</f>
        <v>0</v>
      </c>
      <c r="Q388" s="227">
        <v>0.0039199999999999999</v>
      </c>
      <c r="R388" s="227">
        <f>Q388*H388</f>
        <v>0.031967599999999999</v>
      </c>
      <c r="S388" s="227">
        <v>0</v>
      </c>
      <c r="T388" s="228">
        <f>S388*H388</f>
        <v>0</v>
      </c>
      <c r="AR388" s="21" t="s">
        <v>258</v>
      </c>
      <c r="AT388" s="21" t="s">
        <v>154</v>
      </c>
      <c r="AU388" s="21" t="s">
        <v>85</v>
      </c>
      <c r="AY388" s="21" t="s">
        <v>151</v>
      </c>
      <c r="BE388" s="229">
        <f>IF(N388="základní",J388,0)</f>
        <v>0</v>
      </c>
      <c r="BF388" s="229">
        <f>IF(N388="snížená",J388,0)</f>
        <v>0</v>
      </c>
      <c r="BG388" s="229">
        <f>IF(N388="zákl. přenesená",J388,0)</f>
        <v>0</v>
      </c>
      <c r="BH388" s="229">
        <f>IF(N388="sníž. přenesená",J388,0)</f>
        <v>0</v>
      </c>
      <c r="BI388" s="229">
        <f>IF(N388="nulová",J388,0)</f>
        <v>0</v>
      </c>
      <c r="BJ388" s="21" t="s">
        <v>25</v>
      </c>
      <c r="BK388" s="229">
        <f>ROUND(I388*H388,2)</f>
        <v>0</v>
      </c>
      <c r="BL388" s="21" t="s">
        <v>258</v>
      </c>
      <c r="BM388" s="21" t="s">
        <v>656</v>
      </c>
    </row>
    <row r="389" s="1" customFormat="1">
      <c r="B389" s="43"/>
      <c r="C389" s="71"/>
      <c r="D389" s="230" t="s">
        <v>161</v>
      </c>
      <c r="E389" s="71"/>
      <c r="F389" s="231" t="s">
        <v>657</v>
      </c>
      <c r="G389" s="71"/>
      <c r="H389" s="71"/>
      <c r="I389" s="188"/>
      <c r="J389" s="71"/>
      <c r="K389" s="71"/>
      <c r="L389" s="69"/>
      <c r="M389" s="232"/>
      <c r="N389" s="44"/>
      <c r="O389" s="44"/>
      <c r="P389" s="44"/>
      <c r="Q389" s="44"/>
      <c r="R389" s="44"/>
      <c r="S389" s="44"/>
      <c r="T389" s="92"/>
      <c r="AT389" s="21" t="s">
        <v>161</v>
      </c>
      <c r="AU389" s="21" t="s">
        <v>85</v>
      </c>
    </row>
    <row r="390" s="11" customFormat="1">
      <c r="B390" s="233"/>
      <c r="C390" s="234"/>
      <c r="D390" s="230" t="s">
        <v>163</v>
      </c>
      <c r="E390" s="235" t="s">
        <v>24</v>
      </c>
      <c r="F390" s="236" t="s">
        <v>658</v>
      </c>
      <c r="G390" s="234"/>
      <c r="H390" s="237">
        <v>8.1549999999999994</v>
      </c>
      <c r="I390" s="238"/>
      <c r="J390" s="234"/>
      <c r="K390" s="234"/>
      <c r="L390" s="239"/>
      <c r="M390" s="240"/>
      <c r="N390" s="241"/>
      <c r="O390" s="241"/>
      <c r="P390" s="241"/>
      <c r="Q390" s="241"/>
      <c r="R390" s="241"/>
      <c r="S390" s="241"/>
      <c r="T390" s="242"/>
      <c r="AT390" s="243" t="s">
        <v>163</v>
      </c>
      <c r="AU390" s="243" t="s">
        <v>85</v>
      </c>
      <c r="AV390" s="11" t="s">
        <v>85</v>
      </c>
      <c r="AW390" s="11" t="s">
        <v>165</v>
      </c>
      <c r="AX390" s="11" t="s">
        <v>25</v>
      </c>
      <c r="AY390" s="243" t="s">
        <v>151</v>
      </c>
    </row>
    <row r="391" s="1" customFormat="1" ht="22.8" customHeight="1">
      <c r="B391" s="43"/>
      <c r="C391" s="245" t="s">
        <v>659</v>
      </c>
      <c r="D391" s="245" t="s">
        <v>538</v>
      </c>
      <c r="E391" s="246" t="s">
        <v>660</v>
      </c>
      <c r="F391" s="247" t="s">
        <v>661</v>
      </c>
      <c r="G391" s="248" t="s">
        <v>182</v>
      </c>
      <c r="H391" s="249">
        <v>8.9710000000000001</v>
      </c>
      <c r="I391" s="250"/>
      <c r="J391" s="251">
        <f>ROUND(I391*H391,2)</f>
        <v>0</v>
      </c>
      <c r="K391" s="247" t="s">
        <v>158</v>
      </c>
      <c r="L391" s="252"/>
      <c r="M391" s="253" t="s">
        <v>24</v>
      </c>
      <c r="N391" s="254" t="s">
        <v>47</v>
      </c>
      <c r="O391" s="44"/>
      <c r="P391" s="227">
        <f>O391*H391</f>
        <v>0</v>
      </c>
      <c r="Q391" s="227">
        <v>0.019199999999999998</v>
      </c>
      <c r="R391" s="227">
        <f>Q391*H391</f>
        <v>0.17224319999999999</v>
      </c>
      <c r="S391" s="227">
        <v>0</v>
      </c>
      <c r="T391" s="228">
        <f>S391*H391</f>
        <v>0</v>
      </c>
      <c r="AR391" s="21" t="s">
        <v>380</v>
      </c>
      <c r="AT391" s="21" t="s">
        <v>538</v>
      </c>
      <c r="AU391" s="21" t="s">
        <v>85</v>
      </c>
      <c r="AY391" s="21" t="s">
        <v>151</v>
      </c>
      <c r="BE391" s="229">
        <f>IF(N391="základní",J391,0)</f>
        <v>0</v>
      </c>
      <c r="BF391" s="229">
        <f>IF(N391="snížená",J391,0)</f>
        <v>0</v>
      </c>
      <c r="BG391" s="229">
        <f>IF(N391="zákl. přenesená",J391,0)</f>
        <v>0</v>
      </c>
      <c r="BH391" s="229">
        <f>IF(N391="sníž. přenesená",J391,0)</f>
        <v>0</v>
      </c>
      <c r="BI391" s="229">
        <f>IF(N391="nulová",J391,0)</f>
        <v>0</v>
      </c>
      <c r="BJ391" s="21" t="s">
        <v>25</v>
      </c>
      <c r="BK391" s="229">
        <f>ROUND(I391*H391,2)</f>
        <v>0</v>
      </c>
      <c r="BL391" s="21" t="s">
        <v>258</v>
      </c>
      <c r="BM391" s="21" t="s">
        <v>662</v>
      </c>
    </row>
    <row r="392" s="1" customFormat="1">
      <c r="B392" s="43"/>
      <c r="C392" s="71"/>
      <c r="D392" s="230" t="s">
        <v>161</v>
      </c>
      <c r="E392" s="71"/>
      <c r="F392" s="231" t="s">
        <v>661</v>
      </c>
      <c r="G392" s="71"/>
      <c r="H392" s="71"/>
      <c r="I392" s="188"/>
      <c r="J392" s="71"/>
      <c r="K392" s="71"/>
      <c r="L392" s="69"/>
      <c r="M392" s="232"/>
      <c r="N392" s="44"/>
      <c r="O392" s="44"/>
      <c r="P392" s="44"/>
      <c r="Q392" s="44"/>
      <c r="R392" s="44"/>
      <c r="S392" s="44"/>
      <c r="T392" s="92"/>
      <c r="AT392" s="21" t="s">
        <v>161</v>
      </c>
      <c r="AU392" s="21" t="s">
        <v>85</v>
      </c>
    </row>
    <row r="393" s="11" customFormat="1">
      <c r="B393" s="233"/>
      <c r="C393" s="234"/>
      <c r="D393" s="230" t="s">
        <v>163</v>
      </c>
      <c r="E393" s="234"/>
      <c r="F393" s="236" t="s">
        <v>663</v>
      </c>
      <c r="G393" s="234"/>
      <c r="H393" s="237">
        <v>8.9710000000000001</v>
      </c>
      <c r="I393" s="238"/>
      <c r="J393" s="234"/>
      <c r="K393" s="234"/>
      <c r="L393" s="239"/>
      <c r="M393" s="240"/>
      <c r="N393" s="241"/>
      <c r="O393" s="241"/>
      <c r="P393" s="241"/>
      <c r="Q393" s="241"/>
      <c r="R393" s="241"/>
      <c r="S393" s="241"/>
      <c r="T393" s="242"/>
      <c r="AT393" s="243" t="s">
        <v>163</v>
      </c>
      <c r="AU393" s="243" t="s">
        <v>85</v>
      </c>
      <c r="AV393" s="11" t="s">
        <v>85</v>
      </c>
      <c r="AW393" s="11" t="s">
        <v>6</v>
      </c>
      <c r="AX393" s="11" t="s">
        <v>25</v>
      </c>
      <c r="AY393" s="243" t="s">
        <v>151</v>
      </c>
    </row>
    <row r="394" s="1" customFormat="1" ht="14.4" customHeight="1">
      <c r="B394" s="43"/>
      <c r="C394" s="218" t="s">
        <v>664</v>
      </c>
      <c r="D394" s="218" t="s">
        <v>154</v>
      </c>
      <c r="E394" s="219" t="s">
        <v>665</v>
      </c>
      <c r="F394" s="220" t="s">
        <v>666</v>
      </c>
      <c r="G394" s="221" t="s">
        <v>182</v>
      </c>
      <c r="H394" s="222">
        <v>8.1549999999999994</v>
      </c>
      <c r="I394" s="223"/>
      <c r="J394" s="224">
        <f>ROUND(I394*H394,2)</f>
        <v>0</v>
      </c>
      <c r="K394" s="220" t="s">
        <v>158</v>
      </c>
      <c r="L394" s="69"/>
      <c r="M394" s="225" t="s">
        <v>24</v>
      </c>
      <c r="N394" s="226" t="s">
        <v>47</v>
      </c>
      <c r="O394" s="44"/>
      <c r="P394" s="227">
        <f>O394*H394</f>
        <v>0</v>
      </c>
      <c r="Q394" s="227">
        <v>0.00029999999999999997</v>
      </c>
      <c r="R394" s="227">
        <f>Q394*H394</f>
        <v>0.0024464999999999995</v>
      </c>
      <c r="S394" s="227">
        <v>0</v>
      </c>
      <c r="T394" s="228">
        <f>S394*H394</f>
        <v>0</v>
      </c>
      <c r="AR394" s="21" t="s">
        <v>258</v>
      </c>
      <c r="AT394" s="21" t="s">
        <v>154</v>
      </c>
      <c r="AU394" s="21" t="s">
        <v>85</v>
      </c>
      <c r="AY394" s="21" t="s">
        <v>151</v>
      </c>
      <c r="BE394" s="229">
        <f>IF(N394="základní",J394,0)</f>
        <v>0</v>
      </c>
      <c r="BF394" s="229">
        <f>IF(N394="snížená",J394,0)</f>
        <v>0</v>
      </c>
      <c r="BG394" s="229">
        <f>IF(N394="zákl. přenesená",J394,0)</f>
        <v>0</v>
      </c>
      <c r="BH394" s="229">
        <f>IF(N394="sníž. přenesená",J394,0)</f>
        <v>0</v>
      </c>
      <c r="BI394" s="229">
        <f>IF(N394="nulová",J394,0)</f>
        <v>0</v>
      </c>
      <c r="BJ394" s="21" t="s">
        <v>25</v>
      </c>
      <c r="BK394" s="229">
        <f>ROUND(I394*H394,2)</f>
        <v>0</v>
      </c>
      <c r="BL394" s="21" t="s">
        <v>258</v>
      </c>
      <c r="BM394" s="21" t="s">
        <v>667</v>
      </c>
    </row>
    <row r="395" s="1" customFormat="1">
      <c r="B395" s="43"/>
      <c r="C395" s="71"/>
      <c r="D395" s="230" t="s">
        <v>161</v>
      </c>
      <c r="E395" s="71"/>
      <c r="F395" s="231" t="s">
        <v>668</v>
      </c>
      <c r="G395" s="71"/>
      <c r="H395" s="71"/>
      <c r="I395" s="188"/>
      <c r="J395" s="71"/>
      <c r="K395" s="71"/>
      <c r="L395" s="69"/>
      <c r="M395" s="232"/>
      <c r="N395" s="44"/>
      <c r="O395" s="44"/>
      <c r="P395" s="44"/>
      <c r="Q395" s="44"/>
      <c r="R395" s="44"/>
      <c r="S395" s="44"/>
      <c r="T395" s="92"/>
      <c r="AT395" s="21" t="s">
        <v>161</v>
      </c>
      <c r="AU395" s="21" t="s">
        <v>85</v>
      </c>
    </row>
    <row r="396" s="1" customFormat="1">
      <c r="B396" s="43"/>
      <c r="C396" s="71"/>
      <c r="D396" s="230" t="s">
        <v>171</v>
      </c>
      <c r="E396" s="71"/>
      <c r="F396" s="244" t="s">
        <v>669</v>
      </c>
      <c r="G396" s="71"/>
      <c r="H396" s="71"/>
      <c r="I396" s="188"/>
      <c r="J396" s="71"/>
      <c r="K396" s="71"/>
      <c r="L396" s="69"/>
      <c r="M396" s="232"/>
      <c r="N396" s="44"/>
      <c r="O396" s="44"/>
      <c r="P396" s="44"/>
      <c r="Q396" s="44"/>
      <c r="R396" s="44"/>
      <c r="S396" s="44"/>
      <c r="T396" s="92"/>
      <c r="AT396" s="21" t="s">
        <v>171</v>
      </c>
      <c r="AU396" s="21" t="s">
        <v>85</v>
      </c>
    </row>
    <row r="397" s="1" customFormat="1" ht="14.4" customHeight="1">
      <c r="B397" s="43"/>
      <c r="C397" s="218" t="s">
        <v>670</v>
      </c>
      <c r="D397" s="218" t="s">
        <v>154</v>
      </c>
      <c r="E397" s="219" t="s">
        <v>671</v>
      </c>
      <c r="F397" s="220" t="s">
        <v>672</v>
      </c>
      <c r="G397" s="221" t="s">
        <v>270</v>
      </c>
      <c r="H397" s="222">
        <v>11.9</v>
      </c>
      <c r="I397" s="223"/>
      <c r="J397" s="224">
        <f>ROUND(I397*H397,2)</f>
        <v>0</v>
      </c>
      <c r="K397" s="220" t="s">
        <v>158</v>
      </c>
      <c r="L397" s="69"/>
      <c r="M397" s="225" t="s">
        <v>24</v>
      </c>
      <c r="N397" s="226" t="s">
        <v>47</v>
      </c>
      <c r="O397" s="44"/>
      <c r="P397" s="227">
        <f>O397*H397</f>
        <v>0</v>
      </c>
      <c r="Q397" s="227">
        <v>3.0000000000000001E-05</v>
      </c>
      <c r="R397" s="227">
        <f>Q397*H397</f>
        <v>0.000357</v>
      </c>
      <c r="S397" s="227">
        <v>0</v>
      </c>
      <c r="T397" s="228">
        <f>S397*H397</f>
        <v>0</v>
      </c>
      <c r="AR397" s="21" t="s">
        <v>258</v>
      </c>
      <c r="AT397" s="21" t="s">
        <v>154</v>
      </c>
      <c r="AU397" s="21" t="s">
        <v>85</v>
      </c>
      <c r="AY397" s="21" t="s">
        <v>151</v>
      </c>
      <c r="BE397" s="229">
        <f>IF(N397="základní",J397,0)</f>
        <v>0</v>
      </c>
      <c r="BF397" s="229">
        <f>IF(N397="snížená",J397,0)</f>
        <v>0</v>
      </c>
      <c r="BG397" s="229">
        <f>IF(N397="zákl. přenesená",J397,0)</f>
        <v>0</v>
      </c>
      <c r="BH397" s="229">
        <f>IF(N397="sníž. přenesená",J397,0)</f>
        <v>0</v>
      </c>
      <c r="BI397" s="229">
        <f>IF(N397="nulová",J397,0)</f>
        <v>0</v>
      </c>
      <c r="BJ397" s="21" t="s">
        <v>25</v>
      </c>
      <c r="BK397" s="229">
        <f>ROUND(I397*H397,2)</f>
        <v>0</v>
      </c>
      <c r="BL397" s="21" t="s">
        <v>258</v>
      </c>
      <c r="BM397" s="21" t="s">
        <v>673</v>
      </c>
    </row>
    <row r="398" s="1" customFormat="1">
      <c r="B398" s="43"/>
      <c r="C398" s="71"/>
      <c r="D398" s="230" t="s">
        <v>161</v>
      </c>
      <c r="E398" s="71"/>
      <c r="F398" s="231" t="s">
        <v>674</v>
      </c>
      <c r="G398" s="71"/>
      <c r="H398" s="71"/>
      <c r="I398" s="188"/>
      <c r="J398" s="71"/>
      <c r="K398" s="71"/>
      <c r="L398" s="69"/>
      <c r="M398" s="232"/>
      <c r="N398" s="44"/>
      <c r="O398" s="44"/>
      <c r="P398" s="44"/>
      <c r="Q398" s="44"/>
      <c r="R398" s="44"/>
      <c r="S398" s="44"/>
      <c r="T398" s="92"/>
      <c r="AT398" s="21" t="s">
        <v>161</v>
      </c>
      <c r="AU398" s="21" t="s">
        <v>85</v>
      </c>
    </row>
    <row r="399" s="1" customFormat="1">
      <c r="B399" s="43"/>
      <c r="C399" s="71"/>
      <c r="D399" s="230" t="s">
        <v>171</v>
      </c>
      <c r="E399" s="71"/>
      <c r="F399" s="244" t="s">
        <v>669</v>
      </c>
      <c r="G399" s="71"/>
      <c r="H399" s="71"/>
      <c r="I399" s="188"/>
      <c r="J399" s="71"/>
      <c r="K399" s="71"/>
      <c r="L399" s="69"/>
      <c r="M399" s="232"/>
      <c r="N399" s="44"/>
      <c r="O399" s="44"/>
      <c r="P399" s="44"/>
      <c r="Q399" s="44"/>
      <c r="R399" s="44"/>
      <c r="S399" s="44"/>
      <c r="T399" s="92"/>
      <c r="AT399" s="21" t="s">
        <v>171</v>
      </c>
      <c r="AU399" s="21" t="s">
        <v>85</v>
      </c>
    </row>
    <row r="400" s="11" customFormat="1">
      <c r="B400" s="233"/>
      <c r="C400" s="234"/>
      <c r="D400" s="230" t="s">
        <v>163</v>
      </c>
      <c r="E400" s="235" t="s">
        <v>24</v>
      </c>
      <c r="F400" s="236" t="s">
        <v>675</v>
      </c>
      <c r="G400" s="234"/>
      <c r="H400" s="237">
        <v>11.9</v>
      </c>
      <c r="I400" s="238"/>
      <c r="J400" s="234"/>
      <c r="K400" s="234"/>
      <c r="L400" s="239"/>
      <c r="M400" s="240"/>
      <c r="N400" s="241"/>
      <c r="O400" s="241"/>
      <c r="P400" s="241"/>
      <c r="Q400" s="241"/>
      <c r="R400" s="241"/>
      <c r="S400" s="241"/>
      <c r="T400" s="242"/>
      <c r="AT400" s="243" t="s">
        <v>163</v>
      </c>
      <c r="AU400" s="243" t="s">
        <v>85</v>
      </c>
      <c r="AV400" s="11" t="s">
        <v>85</v>
      </c>
      <c r="AW400" s="11" t="s">
        <v>165</v>
      </c>
      <c r="AX400" s="11" t="s">
        <v>25</v>
      </c>
      <c r="AY400" s="243" t="s">
        <v>151</v>
      </c>
    </row>
    <row r="401" s="1" customFormat="1" ht="22.8" customHeight="1">
      <c r="B401" s="43"/>
      <c r="C401" s="218" t="s">
        <v>676</v>
      </c>
      <c r="D401" s="218" t="s">
        <v>154</v>
      </c>
      <c r="E401" s="219" t="s">
        <v>677</v>
      </c>
      <c r="F401" s="220" t="s">
        <v>678</v>
      </c>
      <c r="G401" s="221" t="s">
        <v>182</v>
      </c>
      <c r="H401" s="222">
        <v>24.719999999999999</v>
      </c>
      <c r="I401" s="223"/>
      <c r="J401" s="224">
        <f>ROUND(I401*H401,2)</f>
        <v>0</v>
      </c>
      <c r="K401" s="220" t="s">
        <v>158</v>
      </c>
      <c r="L401" s="69"/>
      <c r="M401" s="225" t="s">
        <v>24</v>
      </c>
      <c r="N401" s="226" t="s">
        <v>47</v>
      </c>
      <c r="O401" s="44"/>
      <c r="P401" s="227">
        <f>O401*H401</f>
        <v>0</v>
      </c>
      <c r="Q401" s="227">
        <v>0.00792</v>
      </c>
      <c r="R401" s="227">
        <f>Q401*H401</f>
        <v>0.1957824</v>
      </c>
      <c r="S401" s="227">
        <v>0</v>
      </c>
      <c r="T401" s="228">
        <f>S401*H401</f>
        <v>0</v>
      </c>
      <c r="AR401" s="21" t="s">
        <v>258</v>
      </c>
      <c r="AT401" s="21" t="s">
        <v>154</v>
      </c>
      <c r="AU401" s="21" t="s">
        <v>85</v>
      </c>
      <c r="AY401" s="21" t="s">
        <v>151</v>
      </c>
      <c r="BE401" s="229">
        <f>IF(N401="základní",J401,0)</f>
        <v>0</v>
      </c>
      <c r="BF401" s="229">
        <f>IF(N401="snížená",J401,0)</f>
        <v>0</v>
      </c>
      <c r="BG401" s="229">
        <f>IF(N401="zákl. přenesená",J401,0)</f>
        <v>0</v>
      </c>
      <c r="BH401" s="229">
        <f>IF(N401="sníž. přenesená",J401,0)</f>
        <v>0</v>
      </c>
      <c r="BI401" s="229">
        <f>IF(N401="nulová",J401,0)</f>
        <v>0</v>
      </c>
      <c r="BJ401" s="21" t="s">
        <v>25</v>
      </c>
      <c r="BK401" s="229">
        <f>ROUND(I401*H401,2)</f>
        <v>0</v>
      </c>
      <c r="BL401" s="21" t="s">
        <v>258</v>
      </c>
      <c r="BM401" s="21" t="s">
        <v>679</v>
      </c>
    </row>
    <row r="402" s="1" customFormat="1">
      <c r="B402" s="43"/>
      <c r="C402" s="71"/>
      <c r="D402" s="230" t="s">
        <v>161</v>
      </c>
      <c r="E402" s="71"/>
      <c r="F402" s="231" t="s">
        <v>680</v>
      </c>
      <c r="G402" s="71"/>
      <c r="H402" s="71"/>
      <c r="I402" s="188"/>
      <c r="J402" s="71"/>
      <c r="K402" s="71"/>
      <c r="L402" s="69"/>
      <c r="M402" s="232"/>
      <c r="N402" s="44"/>
      <c r="O402" s="44"/>
      <c r="P402" s="44"/>
      <c r="Q402" s="44"/>
      <c r="R402" s="44"/>
      <c r="S402" s="44"/>
      <c r="T402" s="92"/>
      <c r="AT402" s="21" t="s">
        <v>161</v>
      </c>
      <c r="AU402" s="21" t="s">
        <v>85</v>
      </c>
    </row>
    <row r="403" s="1" customFormat="1">
      <c r="B403" s="43"/>
      <c r="C403" s="71"/>
      <c r="D403" s="230" t="s">
        <v>171</v>
      </c>
      <c r="E403" s="71"/>
      <c r="F403" s="244" t="s">
        <v>681</v>
      </c>
      <c r="G403" s="71"/>
      <c r="H403" s="71"/>
      <c r="I403" s="188"/>
      <c r="J403" s="71"/>
      <c r="K403" s="71"/>
      <c r="L403" s="69"/>
      <c r="M403" s="232"/>
      <c r="N403" s="44"/>
      <c r="O403" s="44"/>
      <c r="P403" s="44"/>
      <c r="Q403" s="44"/>
      <c r="R403" s="44"/>
      <c r="S403" s="44"/>
      <c r="T403" s="92"/>
      <c r="AT403" s="21" t="s">
        <v>171</v>
      </c>
      <c r="AU403" s="21" t="s">
        <v>85</v>
      </c>
    </row>
    <row r="404" s="11" customFormat="1">
      <c r="B404" s="233"/>
      <c r="C404" s="234"/>
      <c r="D404" s="230" t="s">
        <v>163</v>
      </c>
      <c r="E404" s="235" t="s">
        <v>24</v>
      </c>
      <c r="F404" s="236" t="s">
        <v>682</v>
      </c>
      <c r="G404" s="234"/>
      <c r="H404" s="237">
        <v>24.719999999999999</v>
      </c>
      <c r="I404" s="238"/>
      <c r="J404" s="234"/>
      <c r="K404" s="234"/>
      <c r="L404" s="239"/>
      <c r="M404" s="240"/>
      <c r="N404" s="241"/>
      <c r="O404" s="241"/>
      <c r="P404" s="241"/>
      <c r="Q404" s="241"/>
      <c r="R404" s="241"/>
      <c r="S404" s="241"/>
      <c r="T404" s="242"/>
      <c r="AT404" s="243" t="s">
        <v>163</v>
      </c>
      <c r="AU404" s="243" t="s">
        <v>85</v>
      </c>
      <c r="AV404" s="11" t="s">
        <v>85</v>
      </c>
      <c r="AW404" s="11" t="s">
        <v>165</v>
      </c>
      <c r="AX404" s="11" t="s">
        <v>76</v>
      </c>
      <c r="AY404" s="243" t="s">
        <v>151</v>
      </c>
    </row>
    <row r="405" s="1" customFormat="1" ht="22.8" customHeight="1">
      <c r="B405" s="43"/>
      <c r="C405" s="218" t="s">
        <v>683</v>
      </c>
      <c r="D405" s="218" t="s">
        <v>154</v>
      </c>
      <c r="E405" s="219" t="s">
        <v>684</v>
      </c>
      <c r="F405" s="220" t="s">
        <v>685</v>
      </c>
      <c r="G405" s="221" t="s">
        <v>168</v>
      </c>
      <c r="H405" s="222">
        <v>0.42399999999999999</v>
      </c>
      <c r="I405" s="223"/>
      <c r="J405" s="224">
        <f>ROUND(I405*H405,2)</f>
        <v>0</v>
      </c>
      <c r="K405" s="220" t="s">
        <v>158</v>
      </c>
      <c r="L405" s="69"/>
      <c r="M405" s="225" t="s">
        <v>24</v>
      </c>
      <c r="N405" s="226" t="s">
        <v>47</v>
      </c>
      <c r="O405" s="44"/>
      <c r="P405" s="227">
        <f>O405*H405</f>
        <v>0</v>
      </c>
      <c r="Q405" s="227">
        <v>0</v>
      </c>
      <c r="R405" s="227">
        <f>Q405*H405</f>
        <v>0</v>
      </c>
      <c r="S405" s="227">
        <v>0</v>
      </c>
      <c r="T405" s="228">
        <f>S405*H405</f>
        <v>0</v>
      </c>
      <c r="AR405" s="21" t="s">
        <v>258</v>
      </c>
      <c r="AT405" s="21" t="s">
        <v>154</v>
      </c>
      <c r="AU405" s="21" t="s">
        <v>85</v>
      </c>
      <c r="AY405" s="21" t="s">
        <v>151</v>
      </c>
      <c r="BE405" s="229">
        <f>IF(N405="základní",J405,0)</f>
        <v>0</v>
      </c>
      <c r="BF405" s="229">
        <f>IF(N405="snížená",J405,0)</f>
        <v>0</v>
      </c>
      <c r="BG405" s="229">
        <f>IF(N405="zákl. přenesená",J405,0)</f>
        <v>0</v>
      </c>
      <c r="BH405" s="229">
        <f>IF(N405="sníž. přenesená",J405,0)</f>
        <v>0</v>
      </c>
      <c r="BI405" s="229">
        <f>IF(N405="nulová",J405,0)</f>
        <v>0</v>
      </c>
      <c r="BJ405" s="21" t="s">
        <v>25</v>
      </c>
      <c r="BK405" s="229">
        <f>ROUND(I405*H405,2)</f>
        <v>0</v>
      </c>
      <c r="BL405" s="21" t="s">
        <v>258</v>
      </c>
      <c r="BM405" s="21" t="s">
        <v>686</v>
      </c>
    </row>
    <row r="406" s="1" customFormat="1">
      <c r="B406" s="43"/>
      <c r="C406" s="71"/>
      <c r="D406" s="230" t="s">
        <v>161</v>
      </c>
      <c r="E406" s="71"/>
      <c r="F406" s="231" t="s">
        <v>687</v>
      </c>
      <c r="G406" s="71"/>
      <c r="H406" s="71"/>
      <c r="I406" s="188"/>
      <c r="J406" s="71"/>
      <c r="K406" s="71"/>
      <c r="L406" s="69"/>
      <c r="M406" s="232"/>
      <c r="N406" s="44"/>
      <c r="O406" s="44"/>
      <c r="P406" s="44"/>
      <c r="Q406" s="44"/>
      <c r="R406" s="44"/>
      <c r="S406" s="44"/>
      <c r="T406" s="92"/>
      <c r="AT406" s="21" t="s">
        <v>161</v>
      </c>
      <c r="AU406" s="21" t="s">
        <v>85</v>
      </c>
    </row>
    <row r="407" s="1" customFormat="1">
      <c r="B407" s="43"/>
      <c r="C407" s="71"/>
      <c r="D407" s="230" t="s">
        <v>171</v>
      </c>
      <c r="E407" s="71"/>
      <c r="F407" s="244" t="s">
        <v>688</v>
      </c>
      <c r="G407" s="71"/>
      <c r="H407" s="71"/>
      <c r="I407" s="188"/>
      <c r="J407" s="71"/>
      <c r="K407" s="71"/>
      <c r="L407" s="69"/>
      <c r="M407" s="232"/>
      <c r="N407" s="44"/>
      <c r="O407" s="44"/>
      <c r="P407" s="44"/>
      <c r="Q407" s="44"/>
      <c r="R407" s="44"/>
      <c r="S407" s="44"/>
      <c r="T407" s="92"/>
      <c r="AT407" s="21" t="s">
        <v>171</v>
      </c>
      <c r="AU407" s="21" t="s">
        <v>85</v>
      </c>
    </row>
    <row r="408" s="10" customFormat="1" ht="29.88" customHeight="1">
      <c r="B408" s="202"/>
      <c r="C408" s="203"/>
      <c r="D408" s="204" t="s">
        <v>75</v>
      </c>
      <c r="E408" s="216" t="s">
        <v>689</v>
      </c>
      <c r="F408" s="216" t="s">
        <v>690</v>
      </c>
      <c r="G408" s="203"/>
      <c r="H408" s="203"/>
      <c r="I408" s="206"/>
      <c r="J408" s="217">
        <f>BK408</f>
        <v>0</v>
      </c>
      <c r="K408" s="203"/>
      <c r="L408" s="208"/>
      <c r="M408" s="209"/>
      <c r="N408" s="210"/>
      <c r="O408" s="210"/>
      <c r="P408" s="211">
        <f>SUM(P409:P430)</f>
        <v>0</v>
      </c>
      <c r="Q408" s="210"/>
      <c r="R408" s="211">
        <f>SUM(R409:R430)</f>
        <v>0.044099319999999997</v>
      </c>
      <c r="S408" s="210"/>
      <c r="T408" s="212">
        <f>SUM(T409:T430)</f>
        <v>0.067884</v>
      </c>
      <c r="AR408" s="213" t="s">
        <v>85</v>
      </c>
      <c r="AT408" s="214" t="s">
        <v>75</v>
      </c>
      <c r="AU408" s="214" t="s">
        <v>25</v>
      </c>
      <c r="AY408" s="213" t="s">
        <v>151</v>
      </c>
      <c r="BK408" s="215">
        <f>SUM(BK409:BK430)</f>
        <v>0</v>
      </c>
    </row>
    <row r="409" s="1" customFormat="1" ht="14.4" customHeight="1">
      <c r="B409" s="43"/>
      <c r="C409" s="218" t="s">
        <v>691</v>
      </c>
      <c r="D409" s="218" t="s">
        <v>154</v>
      </c>
      <c r="E409" s="219" t="s">
        <v>692</v>
      </c>
      <c r="F409" s="220" t="s">
        <v>693</v>
      </c>
      <c r="G409" s="221" t="s">
        <v>270</v>
      </c>
      <c r="H409" s="222">
        <v>19.079999999999998</v>
      </c>
      <c r="I409" s="223"/>
      <c r="J409" s="224">
        <f>ROUND(I409*H409,2)</f>
        <v>0</v>
      </c>
      <c r="K409" s="220" t="s">
        <v>158</v>
      </c>
      <c r="L409" s="69"/>
      <c r="M409" s="225" t="s">
        <v>24</v>
      </c>
      <c r="N409" s="226" t="s">
        <v>47</v>
      </c>
      <c r="O409" s="44"/>
      <c r="P409" s="227">
        <f>O409*H409</f>
        <v>0</v>
      </c>
      <c r="Q409" s="227">
        <v>0</v>
      </c>
      <c r="R409" s="227">
        <f>Q409*H409</f>
        <v>0</v>
      </c>
      <c r="S409" s="227">
        <v>0.00029999999999999997</v>
      </c>
      <c r="T409" s="228">
        <f>S409*H409</f>
        <v>0.0057239999999999991</v>
      </c>
      <c r="AR409" s="21" t="s">
        <v>258</v>
      </c>
      <c r="AT409" s="21" t="s">
        <v>154</v>
      </c>
      <c r="AU409" s="21" t="s">
        <v>85</v>
      </c>
      <c r="AY409" s="21" t="s">
        <v>151</v>
      </c>
      <c r="BE409" s="229">
        <f>IF(N409="základní",J409,0)</f>
        <v>0</v>
      </c>
      <c r="BF409" s="229">
        <f>IF(N409="snížená",J409,0)</f>
        <v>0</v>
      </c>
      <c r="BG409" s="229">
        <f>IF(N409="zákl. přenesená",J409,0)</f>
        <v>0</v>
      </c>
      <c r="BH409" s="229">
        <f>IF(N409="sníž. přenesená",J409,0)</f>
        <v>0</v>
      </c>
      <c r="BI409" s="229">
        <f>IF(N409="nulová",J409,0)</f>
        <v>0</v>
      </c>
      <c r="BJ409" s="21" t="s">
        <v>25</v>
      </c>
      <c r="BK409" s="229">
        <f>ROUND(I409*H409,2)</f>
        <v>0</v>
      </c>
      <c r="BL409" s="21" t="s">
        <v>258</v>
      </c>
      <c r="BM409" s="21" t="s">
        <v>694</v>
      </c>
    </row>
    <row r="410" s="1" customFormat="1">
      <c r="B410" s="43"/>
      <c r="C410" s="71"/>
      <c r="D410" s="230" t="s">
        <v>161</v>
      </c>
      <c r="E410" s="71"/>
      <c r="F410" s="231" t="s">
        <v>695</v>
      </c>
      <c r="G410" s="71"/>
      <c r="H410" s="71"/>
      <c r="I410" s="188"/>
      <c r="J410" s="71"/>
      <c r="K410" s="71"/>
      <c r="L410" s="69"/>
      <c r="M410" s="232"/>
      <c r="N410" s="44"/>
      <c r="O410" s="44"/>
      <c r="P410" s="44"/>
      <c r="Q410" s="44"/>
      <c r="R410" s="44"/>
      <c r="S410" s="44"/>
      <c r="T410" s="92"/>
      <c r="AT410" s="21" t="s">
        <v>161</v>
      </c>
      <c r="AU410" s="21" t="s">
        <v>85</v>
      </c>
    </row>
    <row r="411" s="11" customFormat="1">
      <c r="B411" s="233"/>
      <c r="C411" s="234"/>
      <c r="D411" s="230" t="s">
        <v>163</v>
      </c>
      <c r="E411" s="235" t="s">
        <v>24</v>
      </c>
      <c r="F411" s="236" t="s">
        <v>696</v>
      </c>
      <c r="G411" s="234"/>
      <c r="H411" s="237">
        <v>19.079999999999998</v>
      </c>
      <c r="I411" s="238"/>
      <c r="J411" s="234"/>
      <c r="K411" s="234"/>
      <c r="L411" s="239"/>
      <c r="M411" s="240"/>
      <c r="N411" s="241"/>
      <c r="O411" s="241"/>
      <c r="P411" s="241"/>
      <c r="Q411" s="241"/>
      <c r="R411" s="241"/>
      <c r="S411" s="241"/>
      <c r="T411" s="242"/>
      <c r="AT411" s="243" t="s">
        <v>163</v>
      </c>
      <c r="AU411" s="243" t="s">
        <v>85</v>
      </c>
      <c r="AV411" s="11" t="s">
        <v>85</v>
      </c>
      <c r="AW411" s="11" t="s">
        <v>165</v>
      </c>
      <c r="AX411" s="11" t="s">
        <v>76</v>
      </c>
      <c r="AY411" s="243" t="s">
        <v>151</v>
      </c>
    </row>
    <row r="412" s="1" customFormat="1" ht="14.4" customHeight="1">
      <c r="B412" s="43"/>
      <c r="C412" s="218" t="s">
        <v>697</v>
      </c>
      <c r="D412" s="218" t="s">
        <v>154</v>
      </c>
      <c r="E412" s="219" t="s">
        <v>698</v>
      </c>
      <c r="F412" s="220" t="s">
        <v>699</v>
      </c>
      <c r="G412" s="221" t="s">
        <v>182</v>
      </c>
      <c r="H412" s="222">
        <v>20.719999999999999</v>
      </c>
      <c r="I412" s="223"/>
      <c r="J412" s="224">
        <f>ROUND(I412*H412,2)</f>
        <v>0</v>
      </c>
      <c r="K412" s="220" t="s">
        <v>158</v>
      </c>
      <c r="L412" s="69"/>
      <c r="M412" s="225" t="s">
        <v>24</v>
      </c>
      <c r="N412" s="226" t="s">
        <v>47</v>
      </c>
      <c r="O412" s="44"/>
      <c r="P412" s="227">
        <f>O412*H412</f>
        <v>0</v>
      </c>
      <c r="Q412" s="227">
        <v>0</v>
      </c>
      <c r="R412" s="227">
        <f>Q412*H412</f>
        <v>0</v>
      </c>
      <c r="S412" s="227">
        <v>0.0030000000000000001</v>
      </c>
      <c r="T412" s="228">
        <f>S412*H412</f>
        <v>0.06216</v>
      </c>
      <c r="AR412" s="21" t="s">
        <v>258</v>
      </c>
      <c r="AT412" s="21" t="s">
        <v>154</v>
      </c>
      <c r="AU412" s="21" t="s">
        <v>85</v>
      </c>
      <c r="AY412" s="21" t="s">
        <v>151</v>
      </c>
      <c r="BE412" s="229">
        <f>IF(N412="základní",J412,0)</f>
        <v>0</v>
      </c>
      <c r="BF412" s="229">
        <f>IF(N412="snížená",J412,0)</f>
        <v>0</v>
      </c>
      <c r="BG412" s="229">
        <f>IF(N412="zákl. přenesená",J412,0)</f>
        <v>0</v>
      </c>
      <c r="BH412" s="229">
        <f>IF(N412="sníž. přenesená",J412,0)</f>
        <v>0</v>
      </c>
      <c r="BI412" s="229">
        <f>IF(N412="nulová",J412,0)</f>
        <v>0</v>
      </c>
      <c r="BJ412" s="21" t="s">
        <v>25</v>
      </c>
      <c r="BK412" s="229">
        <f>ROUND(I412*H412,2)</f>
        <v>0</v>
      </c>
      <c r="BL412" s="21" t="s">
        <v>258</v>
      </c>
      <c r="BM412" s="21" t="s">
        <v>700</v>
      </c>
    </row>
    <row r="413" s="1" customFormat="1">
      <c r="B413" s="43"/>
      <c r="C413" s="71"/>
      <c r="D413" s="230" t="s">
        <v>161</v>
      </c>
      <c r="E413" s="71"/>
      <c r="F413" s="231" t="s">
        <v>701</v>
      </c>
      <c r="G413" s="71"/>
      <c r="H413" s="71"/>
      <c r="I413" s="188"/>
      <c r="J413" s="71"/>
      <c r="K413" s="71"/>
      <c r="L413" s="69"/>
      <c r="M413" s="232"/>
      <c r="N413" s="44"/>
      <c r="O413" s="44"/>
      <c r="P413" s="44"/>
      <c r="Q413" s="44"/>
      <c r="R413" s="44"/>
      <c r="S413" s="44"/>
      <c r="T413" s="92"/>
      <c r="AT413" s="21" t="s">
        <v>161</v>
      </c>
      <c r="AU413" s="21" t="s">
        <v>85</v>
      </c>
    </row>
    <row r="414" s="11" customFormat="1">
      <c r="B414" s="233"/>
      <c r="C414" s="234"/>
      <c r="D414" s="230" t="s">
        <v>163</v>
      </c>
      <c r="E414" s="235" t="s">
        <v>24</v>
      </c>
      <c r="F414" s="236" t="s">
        <v>702</v>
      </c>
      <c r="G414" s="234"/>
      <c r="H414" s="237">
        <v>20.719999999999999</v>
      </c>
      <c r="I414" s="238"/>
      <c r="J414" s="234"/>
      <c r="K414" s="234"/>
      <c r="L414" s="239"/>
      <c r="M414" s="240"/>
      <c r="N414" s="241"/>
      <c r="O414" s="241"/>
      <c r="P414" s="241"/>
      <c r="Q414" s="241"/>
      <c r="R414" s="241"/>
      <c r="S414" s="241"/>
      <c r="T414" s="242"/>
      <c r="AT414" s="243" t="s">
        <v>163</v>
      </c>
      <c r="AU414" s="243" t="s">
        <v>85</v>
      </c>
      <c r="AV414" s="11" t="s">
        <v>85</v>
      </c>
      <c r="AW414" s="11" t="s">
        <v>165</v>
      </c>
      <c r="AX414" s="11" t="s">
        <v>76</v>
      </c>
      <c r="AY414" s="243" t="s">
        <v>151</v>
      </c>
    </row>
    <row r="415" s="1" customFormat="1" ht="14.4" customHeight="1">
      <c r="B415" s="43"/>
      <c r="C415" s="218" t="s">
        <v>703</v>
      </c>
      <c r="D415" s="218" t="s">
        <v>154</v>
      </c>
      <c r="E415" s="219" t="s">
        <v>704</v>
      </c>
      <c r="F415" s="220" t="s">
        <v>705</v>
      </c>
      <c r="G415" s="221" t="s">
        <v>270</v>
      </c>
      <c r="H415" s="222">
        <v>19.219999999999999</v>
      </c>
      <c r="I415" s="223"/>
      <c r="J415" s="224">
        <f>ROUND(I415*H415,2)</f>
        <v>0</v>
      </c>
      <c r="K415" s="220" t="s">
        <v>158</v>
      </c>
      <c r="L415" s="69"/>
      <c r="M415" s="225" t="s">
        <v>24</v>
      </c>
      <c r="N415" s="226" t="s">
        <v>47</v>
      </c>
      <c r="O415" s="44"/>
      <c r="P415" s="227">
        <f>O415*H415</f>
        <v>0</v>
      </c>
      <c r="Q415" s="227">
        <v>1.0000000000000001E-05</v>
      </c>
      <c r="R415" s="227">
        <f>Q415*H415</f>
        <v>0.00019220000000000001</v>
      </c>
      <c r="S415" s="227">
        <v>0</v>
      </c>
      <c r="T415" s="228">
        <f>S415*H415</f>
        <v>0</v>
      </c>
      <c r="AR415" s="21" t="s">
        <v>258</v>
      </c>
      <c r="AT415" s="21" t="s">
        <v>154</v>
      </c>
      <c r="AU415" s="21" t="s">
        <v>85</v>
      </c>
      <c r="AY415" s="21" t="s">
        <v>151</v>
      </c>
      <c r="BE415" s="229">
        <f>IF(N415="základní",J415,0)</f>
        <v>0</v>
      </c>
      <c r="BF415" s="229">
        <f>IF(N415="snížená",J415,0)</f>
        <v>0</v>
      </c>
      <c r="BG415" s="229">
        <f>IF(N415="zákl. přenesená",J415,0)</f>
        <v>0</v>
      </c>
      <c r="BH415" s="229">
        <f>IF(N415="sníž. přenesená",J415,0)</f>
        <v>0</v>
      </c>
      <c r="BI415" s="229">
        <f>IF(N415="nulová",J415,0)</f>
        <v>0</v>
      </c>
      <c r="BJ415" s="21" t="s">
        <v>25</v>
      </c>
      <c r="BK415" s="229">
        <f>ROUND(I415*H415,2)</f>
        <v>0</v>
      </c>
      <c r="BL415" s="21" t="s">
        <v>258</v>
      </c>
      <c r="BM415" s="21" t="s">
        <v>706</v>
      </c>
    </row>
    <row r="416" s="1" customFormat="1">
      <c r="B416" s="43"/>
      <c r="C416" s="71"/>
      <c r="D416" s="230" t="s">
        <v>161</v>
      </c>
      <c r="E416" s="71"/>
      <c r="F416" s="231" t="s">
        <v>707</v>
      </c>
      <c r="G416" s="71"/>
      <c r="H416" s="71"/>
      <c r="I416" s="188"/>
      <c r="J416" s="71"/>
      <c r="K416" s="71"/>
      <c r="L416" s="69"/>
      <c r="M416" s="232"/>
      <c r="N416" s="44"/>
      <c r="O416" s="44"/>
      <c r="P416" s="44"/>
      <c r="Q416" s="44"/>
      <c r="R416" s="44"/>
      <c r="S416" s="44"/>
      <c r="T416" s="92"/>
      <c r="AT416" s="21" t="s">
        <v>161</v>
      </c>
      <c r="AU416" s="21" t="s">
        <v>85</v>
      </c>
    </row>
    <row r="417" s="11" customFormat="1">
      <c r="B417" s="233"/>
      <c r="C417" s="234"/>
      <c r="D417" s="230" t="s">
        <v>163</v>
      </c>
      <c r="E417" s="235" t="s">
        <v>24</v>
      </c>
      <c r="F417" s="236" t="s">
        <v>708</v>
      </c>
      <c r="G417" s="234"/>
      <c r="H417" s="237">
        <v>19.219999999999999</v>
      </c>
      <c r="I417" s="238"/>
      <c r="J417" s="234"/>
      <c r="K417" s="234"/>
      <c r="L417" s="239"/>
      <c r="M417" s="240"/>
      <c r="N417" s="241"/>
      <c r="O417" s="241"/>
      <c r="P417" s="241"/>
      <c r="Q417" s="241"/>
      <c r="R417" s="241"/>
      <c r="S417" s="241"/>
      <c r="T417" s="242"/>
      <c r="AT417" s="243" t="s">
        <v>163</v>
      </c>
      <c r="AU417" s="243" t="s">
        <v>85</v>
      </c>
      <c r="AV417" s="11" t="s">
        <v>85</v>
      </c>
      <c r="AW417" s="11" t="s">
        <v>165</v>
      </c>
      <c r="AX417" s="11" t="s">
        <v>76</v>
      </c>
      <c r="AY417" s="243" t="s">
        <v>151</v>
      </c>
    </row>
    <row r="418" s="1" customFormat="1" ht="14.4" customHeight="1">
      <c r="B418" s="43"/>
      <c r="C418" s="245" t="s">
        <v>709</v>
      </c>
      <c r="D418" s="245" t="s">
        <v>538</v>
      </c>
      <c r="E418" s="246" t="s">
        <v>710</v>
      </c>
      <c r="F418" s="247" t="s">
        <v>711</v>
      </c>
      <c r="G418" s="248" t="s">
        <v>270</v>
      </c>
      <c r="H418" s="249">
        <v>19.603999999999999</v>
      </c>
      <c r="I418" s="250"/>
      <c r="J418" s="251">
        <f>ROUND(I418*H418,2)</f>
        <v>0</v>
      </c>
      <c r="K418" s="247" t="s">
        <v>158</v>
      </c>
      <c r="L418" s="252"/>
      <c r="M418" s="253" t="s">
        <v>24</v>
      </c>
      <c r="N418" s="254" t="s">
        <v>47</v>
      </c>
      <c r="O418" s="44"/>
      <c r="P418" s="227">
        <f>O418*H418</f>
        <v>0</v>
      </c>
      <c r="Q418" s="227">
        <v>0.00027999999999999998</v>
      </c>
      <c r="R418" s="227">
        <f>Q418*H418</f>
        <v>0.0054891199999999992</v>
      </c>
      <c r="S418" s="227">
        <v>0</v>
      </c>
      <c r="T418" s="228">
        <f>S418*H418</f>
        <v>0</v>
      </c>
      <c r="AR418" s="21" t="s">
        <v>380</v>
      </c>
      <c r="AT418" s="21" t="s">
        <v>538</v>
      </c>
      <c r="AU418" s="21" t="s">
        <v>85</v>
      </c>
      <c r="AY418" s="21" t="s">
        <v>151</v>
      </c>
      <c r="BE418" s="229">
        <f>IF(N418="základní",J418,0)</f>
        <v>0</v>
      </c>
      <c r="BF418" s="229">
        <f>IF(N418="snížená",J418,0)</f>
        <v>0</v>
      </c>
      <c r="BG418" s="229">
        <f>IF(N418="zákl. přenesená",J418,0)</f>
        <v>0</v>
      </c>
      <c r="BH418" s="229">
        <f>IF(N418="sníž. přenesená",J418,0)</f>
        <v>0</v>
      </c>
      <c r="BI418" s="229">
        <f>IF(N418="nulová",J418,0)</f>
        <v>0</v>
      </c>
      <c r="BJ418" s="21" t="s">
        <v>25</v>
      </c>
      <c r="BK418" s="229">
        <f>ROUND(I418*H418,2)</f>
        <v>0</v>
      </c>
      <c r="BL418" s="21" t="s">
        <v>258</v>
      </c>
      <c r="BM418" s="21" t="s">
        <v>712</v>
      </c>
    </row>
    <row r="419" s="1" customFormat="1">
      <c r="B419" s="43"/>
      <c r="C419" s="71"/>
      <c r="D419" s="230" t="s">
        <v>161</v>
      </c>
      <c r="E419" s="71"/>
      <c r="F419" s="231" t="s">
        <v>711</v>
      </c>
      <c r="G419" s="71"/>
      <c r="H419" s="71"/>
      <c r="I419" s="188"/>
      <c r="J419" s="71"/>
      <c r="K419" s="71"/>
      <c r="L419" s="69"/>
      <c r="M419" s="232"/>
      <c r="N419" s="44"/>
      <c r="O419" s="44"/>
      <c r="P419" s="44"/>
      <c r="Q419" s="44"/>
      <c r="R419" s="44"/>
      <c r="S419" s="44"/>
      <c r="T419" s="92"/>
      <c r="AT419" s="21" t="s">
        <v>161</v>
      </c>
      <c r="AU419" s="21" t="s">
        <v>85</v>
      </c>
    </row>
    <row r="420" s="11" customFormat="1">
      <c r="B420" s="233"/>
      <c r="C420" s="234"/>
      <c r="D420" s="230" t="s">
        <v>163</v>
      </c>
      <c r="E420" s="234"/>
      <c r="F420" s="236" t="s">
        <v>713</v>
      </c>
      <c r="G420" s="234"/>
      <c r="H420" s="237">
        <v>19.603999999999999</v>
      </c>
      <c r="I420" s="238"/>
      <c r="J420" s="234"/>
      <c r="K420" s="234"/>
      <c r="L420" s="239"/>
      <c r="M420" s="240"/>
      <c r="N420" s="241"/>
      <c r="O420" s="241"/>
      <c r="P420" s="241"/>
      <c r="Q420" s="241"/>
      <c r="R420" s="241"/>
      <c r="S420" s="241"/>
      <c r="T420" s="242"/>
      <c r="AT420" s="243" t="s">
        <v>163</v>
      </c>
      <c r="AU420" s="243" t="s">
        <v>85</v>
      </c>
      <c r="AV420" s="11" t="s">
        <v>85</v>
      </c>
      <c r="AW420" s="11" t="s">
        <v>6</v>
      </c>
      <c r="AX420" s="11" t="s">
        <v>25</v>
      </c>
      <c r="AY420" s="243" t="s">
        <v>151</v>
      </c>
    </row>
    <row r="421" s="1" customFormat="1" ht="14.4" customHeight="1">
      <c r="B421" s="43"/>
      <c r="C421" s="218" t="s">
        <v>714</v>
      </c>
      <c r="D421" s="218" t="s">
        <v>154</v>
      </c>
      <c r="E421" s="219" t="s">
        <v>715</v>
      </c>
      <c r="F421" s="220" t="s">
        <v>716</v>
      </c>
      <c r="G421" s="221" t="s">
        <v>182</v>
      </c>
      <c r="H421" s="222">
        <v>16.850000000000001</v>
      </c>
      <c r="I421" s="223"/>
      <c r="J421" s="224">
        <f>ROUND(I421*H421,2)</f>
        <v>0</v>
      </c>
      <c r="K421" s="220" t="s">
        <v>158</v>
      </c>
      <c r="L421" s="69"/>
      <c r="M421" s="225" t="s">
        <v>24</v>
      </c>
      <c r="N421" s="226" t="s">
        <v>47</v>
      </c>
      <c r="O421" s="44"/>
      <c r="P421" s="227">
        <f>O421*H421</f>
        <v>0</v>
      </c>
      <c r="Q421" s="227">
        <v>0.00029999999999999997</v>
      </c>
      <c r="R421" s="227">
        <f>Q421*H421</f>
        <v>0.0050549999999999996</v>
      </c>
      <c r="S421" s="227">
        <v>0</v>
      </c>
      <c r="T421" s="228">
        <f>S421*H421</f>
        <v>0</v>
      </c>
      <c r="AR421" s="21" t="s">
        <v>258</v>
      </c>
      <c r="AT421" s="21" t="s">
        <v>154</v>
      </c>
      <c r="AU421" s="21" t="s">
        <v>85</v>
      </c>
      <c r="AY421" s="21" t="s">
        <v>151</v>
      </c>
      <c r="BE421" s="229">
        <f>IF(N421="základní",J421,0)</f>
        <v>0</v>
      </c>
      <c r="BF421" s="229">
        <f>IF(N421="snížená",J421,0)</f>
        <v>0</v>
      </c>
      <c r="BG421" s="229">
        <f>IF(N421="zákl. přenesená",J421,0)</f>
        <v>0</v>
      </c>
      <c r="BH421" s="229">
        <f>IF(N421="sníž. přenesená",J421,0)</f>
        <v>0</v>
      </c>
      <c r="BI421" s="229">
        <f>IF(N421="nulová",J421,0)</f>
        <v>0</v>
      </c>
      <c r="BJ421" s="21" t="s">
        <v>25</v>
      </c>
      <c r="BK421" s="229">
        <f>ROUND(I421*H421,2)</f>
        <v>0</v>
      </c>
      <c r="BL421" s="21" t="s">
        <v>258</v>
      </c>
      <c r="BM421" s="21" t="s">
        <v>717</v>
      </c>
    </row>
    <row r="422" s="1" customFormat="1">
      <c r="B422" s="43"/>
      <c r="C422" s="71"/>
      <c r="D422" s="230" t="s">
        <v>161</v>
      </c>
      <c r="E422" s="71"/>
      <c r="F422" s="231" t="s">
        <v>718</v>
      </c>
      <c r="G422" s="71"/>
      <c r="H422" s="71"/>
      <c r="I422" s="188"/>
      <c r="J422" s="71"/>
      <c r="K422" s="71"/>
      <c r="L422" s="69"/>
      <c r="M422" s="232"/>
      <c r="N422" s="44"/>
      <c r="O422" s="44"/>
      <c r="P422" s="44"/>
      <c r="Q422" s="44"/>
      <c r="R422" s="44"/>
      <c r="S422" s="44"/>
      <c r="T422" s="92"/>
      <c r="AT422" s="21" t="s">
        <v>161</v>
      </c>
      <c r="AU422" s="21" t="s">
        <v>85</v>
      </c>
    </row>
    <row r="423" s="11" customFormat="1">
      <c r="B423" s="233"/>
      <c r="C423" s="234"/>
      <c r="D423" s="230" t="s">
        <v>163</v>
      </c>
      <c r="E423" s="235" t="s">
        <v>24</v>
      </c>
      <c r="F423" s="236" t="s">
        <v>719</v>
      </c>
      <c r="G423" s="234"/>
      <c r="H423" s="237">
        <v>16.850000000000001</v>
      </c>
      <c r="I423" s="238"/>
      <c r="J423" s="234"/>
      <c r="K423" s="234"/>
      <c r="L423" s="239"/>
      <c r="M423" s="240"/>
      <c r="N423" s="241"/>
      <c r="O423" s="241"/>
      <c r="P423" s="241"/>
      <c r="Q423" s="241"/>
      <c r="R423" s="241"/>
      <c r="S423" s="241"/>
      <c r="T423" s="242"/>
      <c r="AT423" s="243" t="s">
        <v>163</v>
      </c>
      <c r="AU423" s="243" t="s">
        <v>85</v>
      </c>
      <c r="AV423" s="11" t="s">
        <v>85</v>
      </c>
      <c r="AW423" s="11" t="s">
        <v>165</v>
      </c>
      <c r="AX423" s="11" t="s">
        <v>76</v>
      </c>
      <c r="AY423" s="243" t="s">
        <v>151</v>
      </c>
    </row>
    <row r="424" s="1" customFormat="1" ht="22.8" customHeight="1">
      <c r="B424" s="43"/>
      <c r="C424" s="245" t="s">
        <v>720</v>
      </c>
      <c r="D424" s="245" t="s">
        <v>538</v>
      </c>
      <c r="E424" s="246" t="s">
        <v>721</v>
      </c>
      <c r="F424" s="247" t="s">
        <v>722</v>
      </c>
      <c r="G424" s="248" t="s">
        <v>182</v>
      </c>
      <c r="H424" s="249">
        <v>18.535</v>
      </c>
      <c r="I424" s="250"/>
      <c r="J424" s="251">
        <f>ROUND(I424*H424,2)</f>
        <v>0</v>
      </c>
      <c r="K424" s="247" t="s">
        <v>158</v>
      </c>
      <c r="L424" s="252"/>
      <c r="M424" s="253" t="s">
        <v>24</v>
      </c>
      <c r="N424" s="254" t="s">
        <v>47</v>
      </c>
      <c r="O424" s="44"/>
      <c r="P424" s="227">
        <f>O424*H424</f>
        <v>0</v>
      </c>
      <c r="Q424" s="227">
        <v>0.0018</v>
      </c>
      <c r="R424" s="227">
        <f>Q424*H424</f>
        <v>0.033362999999999997</v>
      </c>
      <c r="S424" s="227">
        <v>0</v>
      </c>
      <c r="T424" s="228">
        <f>S424*H424</f>
        <v>0</v>
      </c>
      <c r="AR424" s="21" t="s">
        <v>380</v>
      </c>
      <c r="AT424" s="21" t="s">
        <v>538</v>
      </c>
      <c r="AU424" s="21" t="s">
        <v>85</v>
      </c>
      <c r="AY424" s="21" t="s">
        <v>151</v>
      </c>
      <c r="BE424" s="229">
        <f>IF(N424="základní",J424,0)</f>
        <v>0</v>
      </c>
      <c r="BF424" s="229">
        <f>IF(N424="snížená",J424,0)</f>
        <v>0</v>
      </c>
      <c r="BG424" s="229">
        <f>IF(N424="zákl. přenesená",J424,0)</f>
        <v>0</v>
      </c>
      <c r="BH424" s="229">
        <f>IF(N424="sníž. přenesená",J424,0)</f>
        <v>0</v>
      </c>
      <c r="BI424" s="229">
        <f>IF(N424="nulová",J424,0)</f>
        <v>0</v>
      </c>
      <c r="BJ424" s="21" t="s">
        <v>25</v>
      </c>
      <c r="BK424" s="229">
        <f>ROUND(I424*H424,2)</f>
        <v>0</v>
      </c>
      <c r="BL424" s="21" t="s">
        <v>258</v>
      </c>
      <c r="BM424" s="21" t="s">
        <v>723</v>
      </c>
    </row>
    <row r="425" s="1" customFormat="1">
      <c r="B425" s="43"/>
      <c r="C425" s="71"/>
      <c r="D425" s="230" t="s">
        <v>161</v>
      </c>
      <c r="E425" s="71"/>
      <c r="F425" s="231" t="s">
        <v>722</v>
      </c>
      <c r="G425" s="71"/>
      <c r="H425" s="71"/>
      <c r="I425" s="188"/>
      <c r="J425" s="71"/>
      <c r="K425" s="71"/>
      <c r="L425" s="69"/>
      <c r="M425" s="232"/>
      <c r="N425" s="44"/>
      <c r="O425" s="44"/>
      <c r="P425" s="44"/>
      <c r="Q425" s="44"/>
      <c r="R425" s="44"/>
      <c r="S425" s="44"/>
      <c r="T425" s="92"/>
      <c r="AT425" s="21" t="s">
        <v>161</v>
      </c>
      <c r="AU425" s="21" t="s">
        <v>85</v>
      </c>
    </row>
    <row r="426" s="11" customFormat="1">
      <c r="B426" s="233"/>
      <c r="C426" s="234"/>
      <c r="D426" s="230" t="s">
        <v>163</v>
      </c>
      <c r="E426" s="235" t="s">
        <v>24</v>
      </c>
      <c r="F426" s="236" t="s">
        <v>719</v>
      </c>
      <c r="G426" s="234"/>
      <c r="H426" s="237">
        <v>16.850000000000001</v>
      </c>
      <c r="I426" s="238"/>
      <c r="J426" s="234"/>
      <c r="K426" s="234"/>
      <c r="L426" s="239"/>
      <c r="M426" s="240"/>
      <c r="N426" s="241"/>
      <c r="O426" s="241"/>
      <c r="P426" s="241"/>
      <c r="Q426" s="241"/>
      <c r="R426" s="241"/>
      <c r="S426" s="241"/>
      <c r="T426" s="242"/>
      <c r="AT426" s="243" t="s">
        <v>163</v>
      </c>
      <c r="AU426" s="243" t="s">
        <v>85</v>
      </c>
      <c r="AV426" s="11" t="s">
        <v>85</v>
      </c>
      <c r="AW426" s="11" t="s">
        <v>165</v>
      </c>
      <c r="AX426" s="11" t="s">
        <v>76</v>
      </c>
      <c r="AY426" s="243" t="s">
        <v>151</v>
      </c>
    </row>
    <row r="427" s="11" customFormat="1">
      <c r="B427" s="233"/>
      <c r="C427" s="234"/>
      <c r="D427" s="230" t="s">
        <v>163</v>
      </c>
      <c r="E427" s="234"/>
      <c r="F427" s="236" t="s">
        <v>724</v>
      </c>
      <c r="G427" s="234"/>
      <c r="H427" s="237">
        <v>18.535</v>
      </c>
      <c r="I427" s="238"/>
      <c r="J427" s="234"/>
      <c r="K427" s="234"/>
      <c r="L427" s="239"/>
      <c r="M427" s="240"/>
      <c r="N427" s="241"/>
      <c r="O427" s="241"/>
      <c r="P427" s="241"/>
      <c r="Q427" s="241"/>
      <c r="R427" s="241"/>
      <c r="S427" s="241"/>
      <c r="T427" s="242"/>
      <c r="AT427" s="243" t="s">
        <v>163</v>
      </c>
      <c r="AU427" s="243" t="s">
        <v>85</v>
      </c>
      <c r="AV427" s="11" t="s">
        <v>85</v>
      </c>
      <c r="AW427" s="11" t="s">
        <v>6</v>
      </c>
      <c r="AX427" s="11" t="s">
        <v>25</v>
      </c>
      <c r="AY427" s="243" t="s">
        <v>151</v>
      </c>
    </row>
    <row r="428" s="1" customFormat="1" ht="22.8" customHeight="1">
      <c r="B428" s="43"/>
      <c r="C428" s="218" t="s">
        <v>725</v>
      </c>
      <c r="D428" s="218" t="s">
        <v>154</v>
      </c>
      <c r="E428" s="219" t="s">
        <v>726</v>
      </c>
      <c r="F428" s="220" t="s">
        <v>727</v>
      </c>
      <c r="G428" s="221" t="s">
        <v>168</v>
      </c>
      <c r="H428" s="222">
        <v>0.043999999999999997</v>
      </c>
      <c r="I428" s="223"/>
      <c r="J428" s="224">
        <f>ROUND(I428*H428,2)</f>
        <v>0</v>
      </c>
      <c r="K428" s="220" t="s">
        <v>158</v>
      </c>
      <c r="L428" s="69"/>
      <c r="M428" s="225" t="s">
        <v>24</v>
      </c>
      <c r="N428" s="226" t="s">
        <v>47</v>
      </c>
      <c r="O428" s="44"/>
      <c r="P428" s="227">
        <f>O428*H428</f>
        <v>0</v>
      </c>
      <c r="Q428" s="227">
        <v>0</v>
      </c>
      <c r="R428" s="227">
        <f>Q428*H428</f>
        <v>0</v>
      </c>
      <c r="S428" s="227">
        <v>0</v>
      </c>
      <c r="T428" s="228">
        <f>S428*H428</f>
        <v>0</v>
      </c>
      <c r="AR428" s="21" t="s">
        <v>258</v>
      </c>
      <c r="AT428" s="21" t="s">
        <v>154</v>
      </c>
      <c r="AU428" s="21" t="s">
        <v>85</v>
      </c>
      <c r="AY428" s="21" t="s">
        <v>151</v>
      </c>
      <c r="BE428" s="229">
        <f>IF(N428="základní",J428,0)</f>
        <v>0</v>
      </c>
      <c r="BF428" s="229">
        <f>IF(N428="snížená",J428,0)</f>
        <v>0</v>
      </c>
      <c r="BG428" s="229">
        <f>IF(N428="zákl. přenesená",J428,0)</f>
        <v>0</v>
      </c>
      <c r="BH428" s="229">
        <f>IF(N428="sníž. přenesená",J428,0)</f>
        <v>0</v>
      </c>
      <c r="BI428" s="229">
        <f>IF(N428="nulová",J428,0)</f>
        <v>0</v>
      </c>
      <c r="BJ428" s="21" t="s">
        <v>25</v>
      </c>
      <c r="BK428" s="229">
        <f>ROUND(I428*H428,2)</f>
        <v>0</v>
      </c>
      <c r="BL428" s="21" t="s">
        <v>258</v>
      </c>
      <c r="BM428" s="21" t="s">
        <v>728</v>
      </c>
    </row>
    <row r="429" s="1" customFormat="1">
      <c r="B429" s="43"/>
      <c r="C429" s="71"/>
      <c r="D429" s="230" t="s">
        <v>161</v>
      </c>
      <c r="E429" s="71"/>
      <c r="F429" s="231" t="s">
        <v>729</v>
      </c>
      <c r="G429" s="71"/>
      <c r="H429" s="71"/>
      <c r="I429" s="188"/>
      <c r="J429" s="71"/>
      <c r="K429" s="71"/>
      <c r="L429" s="69"/>
      <c r="M429" s="232"/>
      <c r="N429" s="44"/>
      <c r="O429" s="44"/>
      <c r="P429" s="44"/>
      <c r="Q429" s="44"/>
      <c r="R429" s="44"/>
      <c r="S429" s="44"/>
      <c r="T429" s="92"/>
      <c r="AT429" s="21" t="s">
        <v>161</v>
      </c>
      <c r="AU429" s="21" t="s">
        <v>85</v>
      </c>
    </row>
    <row r="430" s="1" customFormat="1">
      <c r="B430" s="43"/>
      <c r="C430" s="71"/>
      <c r="D430" s="230" t="s">
        <v>171</v>
      </c>
      <c r="E430" s="71"/>
      <c r="F430" s="244" t="s">
        <v>577</v>
      </c>
      <c r="G430" s="71"/>
      <c r="H430" s="71"/>
      <c r="I430" s="188"/>
      <c r="J430" s="71"/>
      <c r="K430" s="71"/>
      <c r="L430" s="69"/>
      <c r="M430" s="232"/>
      <c r="N430" s="44"/>
      <c r="O430" s="44"/>
      <c r="P430" s="44"/>
      <c r="Q430" s="44"/>
      <c r="R430" s="44"/>
      <c r="S430" s="44"/>
      <c r="T430" s="92"/>
      <c r="AT430" s="21" t="s">
        <v>171</v>
      </c>
      <c r="AU430" s="21" t="s">
        <v>85</v>
      </c>
    </row>
    <row r="431" s="10" customFormat="1" ht="29.88" customHeight="1">
      <c r="B431" s="202"/>
      <c r="C431" s="203"/>
      <c r="D431" s="204" t="s">
        <v>75</v>
      </c>
      <c r="E431" s="216" t="s">
        <v>730</v>
      </c>
      <c r="F431" s="216" t="s">
        <v>731</v>
      </c>
      <c r="G431" s="203"/>
      <c r="H431" s="203"/>
      <c r="I431" s="206"/>
      <c r="J431" s="217">
        <f>BK431</f>
        <v>0</v>
      </c>
      <c r="K431" s="203"/>
      <c r="L431" s="208"/>
      <c r="M431" s="209"/>
      <c r="N431" s="210"/>
      <c r="O431" s="210"/>
      <c r="P431" s="211">
        <f>SUM(P432:P444)</f>
        <v>0</v>
      </c>
      <c r="Q431" s="210"/>
      <c r="R431" s="211">
        <f>SUM(R432:R444)</f>
        <v>0.0020094900000000001</v>
      </c>
      <c r="S431" s="210"/>
      <c r="T431" s="212">
        <f>SUM(T432:T444)</f>
        <v>0</v>
      </c>
      <c r="AR431" s="213" t="s">
        <v>85</v>
      </c>
      <c r="AT431" s="214" t="s">
        <v>75</v>
      </c>
      <c r="AU431" s="214" t="s">
        <v>25</v>
      </c>
      <c r="AY431" s="213" t="s">
        <v>151</v>
      </c>
      <c r="BK431" s="215">
        <f>SUM(BK432:BK444)</f>
        <v>0</v>
      </c>
    </row>
    <row r="432" s="1" customFormat="1" ht="14.4" customHeight="1">
      <c r="B432" s="43"/>
      <c r="C432" s="218" t="s">
        <v>732</v>
      </c>
      <c r="D432" s="218" t="s">
        <v>154</v>
      </c>
      <c r="E432" s="219" t="s">
        <v>733</v>
      </c>
      <c r="F432" s="220" t="s">
        <v>734</v>
      </c>
      <c r="G432" s="221" t="s">
        <v>182</v>
      </c>
      <c r="H432" s="222">
        <v>5.7610000000000001</v>
      </c>
      <c r="I432" s="223"/>
      <c r="J432" s="224">
        <f>ROUND(I432*H432,2)</f>
        <v>0</v>
      </c>
      <c r="K432" s="220" t="s">
        <v>158</v>
      </c>
      <c r="L432" s="69"/>
      <c r="M432" s="225" t="s">
        <v>24</v>
      </c>
      <c r="N432" s="226" t="s">
        <v>47</v>
      </c>
      <c r="O432" s="44"/>
      <c r="P432" s="227">
        <f>O432*H432</f>
        <v>0</v>
      </c>
      <c r="Q432" s="227">
        <v>6.9999999999999994E-05</v>
      </c>
      <c r="R432" s="227">
        <f>Q432*H432</f>
        <v>0.00040326999999999995</v>
      </c>
      <c r="S432" s="227">
        <v>0</v>
      </c>
      <c r="T432" s="228">
        <f>S432*H432</f>
        <v>0</v>
      </c>
      <c r="AR432" s="21" t="s">
        <v>258</v>
      </c>
      <c r="AT432" s="21" t="s">
        <v>154</v>
      </c>
      <c r="AU432" s="21" t="s">
        <v>85</v>
      </c>
      <c r="AY432" s="21" t="s">
        <v>151</v>
      </c>
      <c r="BE432" s="229">
        <f>IF(N432="základní",J432,0)</f>
        <v>0</v>
      </c>
      <c r="BF432" s="229">
        <f>IF(N432="snížená",J432,0)</f>
        <v>0</v>
      </c>
      <c r="BG432" s="229">
        <f>IF(N432="zákl. přenesená",J432,0)</f>
        <v>0</v>
      </c>
      <c r="BH432" s="229">
        <f>IF(N432="sníž. přenesená",J432,0)</f>
        <v>0</v>
      </c>
      <c r="BI432" s="229">
        <f>IF(N432="nulová",J432,0)</f>
        <v>0</v>
      </c>
      <c r="BJ432" s="21" t="s">
        <v>25</v>
      </c>
      <c r="BK432" s="229">
        <f>ROUND(I432*H432,2)</f>
        <v>0</v>
      </c>
      <c r="BL432" s="21" t="s">
        <v>258</v>
      </c>
      <c r="BM432" s="21" t="s">
        <v>735</v>
      </c>
    </row>
    <row r="433" s="1" customFormat="1">
      <c r="B433" s="43"/>
      <c r="C433" s="71"/>
      <c r="D433" s="230" t="s">
        <v>161</v>
      </c>
      <c r="E433" s="71"/>
      <c r="F433" s="231" t="s">
        <v>736</v>
      </c>
      <c r="G433" s="71"/>
      <c r="H433" s="71"/>
      <c r="I433" s="188"/>
      <c r="J433" s="71"/>
      <c r="K433" s="71"/>
      <c r="L433" s="69"/>
      <c r="M433" s="232"/>
      <c r="N433" s="44"/>
      <c r="O433" s="44"/>
      <c r="P433" s="44"/>
      <c r="Q433" s="44"/>
      <c r="R433" s="44"/>
      <c r="S433" s="44"/>
      <c r="T433" s="92"/>
      <c r="AT433" s="21" t="s">
        <v>161</v>
      </c>
      <c r="AU433" s="21" t="s">
        <v>85</v>
      </c>
    </row>
    <row r="434" s="11" customFormat="1">
      <c r="B434" s="233"/>
      <c r="C434" s="234"/>
      <c r="D434" s="230" t="s">
        <v>163</v>
      </c>
      <c r="E434" s="235" t="s">
        <v>24</v>
      </c>
      <c r="F434" s="236" t="s">
        <v>737</v>
      </c>
      <c r="G434" s="234"/>
      <c r="H434" s="237">
        <v>2.4287999999999998</v>
      </c>
      <c r="I434" s="238"/>
      <c r="J434" s="234"/>
      <c r="K434" s="234"/>
      <c r="L434" s="239"/>
      <c r="M434" s="240"/>
      <c r="N434" s="241"/>
      <c r="O434" s="241"/>
      <c r="P434" s="241"/>
      <c r="Q434" s="241"/>
      <c r="R434" s="241"/>
      <c r="S434" s="241"/>
      <c r="T434" s="242"/>
      <c r="AT434" s="243" t="s">
        <v>163</v>
      </c>
      <c r="AU434" s="243" t="s">
        <v>85</v>
      </c>
      <c r="AV434" s="11" t="s">
        <v>85</v>
      </c>
      <c r="AW434" s="11" t="s">
        <v>165</v>
      </c>
      <c r="AX434" s="11" t="s">
        <v>76</v>
      </c>
      <c r="AY434" s="243" t="s">
        <v>151</v>
      </c>
    </row>
    <row r="435" s="11" customFormat="1">
      <c r="B435" s="233"/>
      <c r="C435" s="234"/>
      <c r="D435" s="230" t="s">
        <v>163</v>
      </c>
      <c r="E435" s="235" t="s">
        <v>24</v>
      </c>
      <c r="F435" s="236" t="s">
        <v>738</v>
      </c>
      <c r="G435" s="234"/>
      <c r="H435" s="237">
        <v>3.3319999999999999</v>
      </c>
      <c r="I435" s="238"/>
      <c r="J435" s="234"/>
      <c r="K435" s="234"/>
      <c r="L435" s="239"/>
      <c r="M435" s="240"/>
      <c r="N435" s="241"/>
      <c r="O435" s="241"/>
      <c r="P435" s="241"/>
      <c r="Q435" s="241"/>
      <c r="R435" s="241"/>
      <c r="S435" s="241"/>
      <c r="T435" s="242"/>
      <c r="AT435" s="243" t="s">
        <v>163</v>
      </c>
      <c r="AU435" s="243" t="s">
        <v>85</v>
      </c>
      <c r="AV435" s="11" t="s">
        <v>85</v>
      </c>
      <c r="AW435" s="11" t="s">
        <v>165</v>
      </c>
      <c r="AX435" s="11" t="s">
        <v>76</v>
      </c>
      <c r="AY435" s="243" t="s">
        <v>151</v>
      </c>
    </row>
    <row r="436" s="1" customFormat="1" ht="22.8" customHeight="1">
      <c r="B436" s="43"/>
      <c r="C436" s="218" t="s">
        <v>739</v>
      </c>
      <c r="D436" s="218" t="s">
        <v>154</v>
      </c>
      <c r="E436" s="219" t="s">
        <v>740</v>
      </c>
      <c r="F436" s="220" t="s">
        <v>741</v>
      </c>
      <c r="G436" s="221" t="s">
        <v>182</v>
      </c>
      <c r="H436" s="222">
        <v>5.7610000000000001</v>
      </c>
      <c r="I436" s="223"/>
      <c r="J436" s="224">
        <f>ROUND(I436*H436,2)</f>
        <v>0</v>
      </c>
      <c r="K436" s="220" t="s">
        <v>158</v>
      </c>
      <c r="L436" s="69"/>
      <c r="M436" s="225" t="s">
        <v>24</v>
      </c>
      <c r="N436" s="226" t="s">
        <v>47</v>
      </c>
      <c r="O436" s="44"/>
      <c r="P436" s="227">
        <f>O436*H436</f>
        <v>0</v>
      </c>
      <c r="Q436" s="227">
        <v>0.00013999999999999999</v>
      </c>
      <c r="R436" s="227">
        <f>Q436*H436</f>
        <v>0.0008065399999999999</v>
      </c>
      <c r="S436" s="227">
        <v>0</v>
      </c>
      <c r="T436" s="228">
        <f>S436*H436</f>
        <v>0</v>
      </c>
      <c r="AR436" s="21" t="s">
        <v>258</v>
      </c>
      <c r="AT436" s="21" t="s">
        <v>154</v>
      </c>
      <c r="AU436" s="21" t="s">
        <v>85</v>
      </c>
      <c r="AY436" s="21" t="s">
        <v>151</v>
      </c>
      <c r="BE436" s="229">
        <f>IF(N436="základní",J436,0)</f>
        <v>0</v>
      </c>
      <c r="BF436" s="229">
        <f>IF(N436="snížená",J436,0)</f>
        <v>0</v>
      </c>
      <c r="BG436" s="229">
        <f>IF(N436="zákl. přenesená",J436,0)</f>
        <v>0</v>
      </c>
      <c r="BH436" s="229">
        <f>IF(N436="sníž. přenesená",J436,0)</f>
        <v>0</v>
      </c>
      <c r="BI436" s="229">
        <f>IF(N436="nulová",J436,0)</f>
        <v>0</v>
      </c>
      <c r="BJ436" s="21" t="s">
        <v>25</v>
      </c>
      <c r="BK436" s="229">
        <f>ROUND(I436*H436,2)</f>
        <v>0</v>
      </c>
      <c r="BL436" s="21" t="s">
        <v>258</v>
      </c>
      <c r="BM436" s="21" t="s">
        <v>742</v>
      </c>
    </row>
    <row r="437" s="1" customFormat="1">
      <c r="B437" s="43"/>
      <c r="C437" s="71"/>
      <c r="D437" s="230" t="s">
        <v>161</v>
      </c>
      <c r="E437" s="71"/>
      <c r="F437" s="231" t="s">
        <v>743</v>
      </c>
      <c r="G437" s="71"/>
      <c r="H437" s="71"/>
      <c r="I437" s="188"/>
      <c r="J437" s="71"/>
      <c r="K437" s="71"/>
      <c r="L437" s="69"/>
      <c r="M437" s="232"/>
      <c r="N437" s="44"/>
      <c r="O437" s="44"/>
      <c r="P437" s="44"/>
      <c r="Q437" s="44"/>
      <c r="R437" s="44"/>
      <c r="S437" s="44"/>
      <c r="T437" s="92"/>
      <c r="AT437" s="21" t="s">
        <v>161</v>
      </c>
      <c r="AU437" s="21" t="s">
        <v>85</v>
      </c>
    </row>
    <row r="438" s="11" customFormat="1">
      <c r="B438" s="233"/>
      <c r="C438" s="234"/>
      <c r="D438" s="230" t="s">
        <v>163</v>
      </c>
      <c r="E438" s="235" t="s">
        <v>24</v>
      </c>
      <c r="F438" s="236" t="s">
        <v>737</v>
      </c>
      <c r="G438" s="234"/>
      <c r="H438" s="237">
        <v>2.4287999999999998</v>
      </c>
      <c r="I438" s="238"/>
      <c r="J438" s="234"/>
      <c r="K438" s="234"/>
      <c r="L438" s="239"/>
      <c r="M438" s="240"/>
      <c r="N438" s="241"/>
      <c r="O438" s="241"/>
      <c r="P438" s="241"/>
      <c r="Q438" s="241"/>
      <c r="R438" s="241"/>
      <c r="S438" s="241"/>
      <c r="T438" s="242"/>
      <c r="AT438" s="243" t="s">
        <v>163</v>
      </c>
      <c r="AU438" s="243" t="s">
        <v>85</v>
      </c>
      <c r="AV438" s="11" t="s">
        <v>85</v>
      </c>
      <c r="AW438" s="11" t="s">
        <v>165</v>
      </c>
      <c r="AX438" s="11" t="s">
        <v>76</v>
      </c>
      <c r="AY438" s="243" t="s">
        <v>151</v>
      </c>
    </row>
    <row r="439" s="11" customFormat="1">
      <c r="B439" s="233"/>
      <c r="C439" s="234"/>
      <c r="D439" s="230" t="s">
        <v>163</v>
      </c>
      <c r="E439" s="235" t="s">
        <v>24</v>
      </c>
      <c r="F439" s="236" t="s">
        <v>738</v>
      </c>
      <c r="G439" s="234"/>
      <c r="H439" s="237">
        <v>3.3319999999999999</v>
      </c>
      <c r="I439" s="238"/>
      <c r="J439" s="234"/>
      <c r="K439" s="234"/>
      <c r="L439" s="239"/>
      <c r="M439" s="240"/>
      <c r="N439" s="241"/>
      <c r="O439" s="241"/>
      <c r="P439" s="241"/>
      <c r="Q439" s="241"/>
      <c r="R439" s="241"/>
      <c r="S439" s="241"/>
      <c r="T439" s="242"/>
      <c r="AT439" s="243" t="s">
        <v>163</v>
      </c>
      <c r="AU439" s="243" t="s">
        <v>85</v>
      </c>
      <c r="AV439" s="11" t="s">
        <v>85</v>
      </c>
      <c r="AW439" s="11" t="s">
        <v>165</v>
      </c>
      <c r="AX439" s="11" t="s">
        <v>76</v>
      </c>
      <c r="AY439" s="243" t="s">
        <v>151</v>
      </c>
    </row>
    <row r="440" s="1" customFormat="1" ht="22.8" customHeight="1">
      <c r="B440" s="43"/>
      <c r="C440" s="218" t="s">
        <v>744</v>
      </c>
      <c r="D440" s="218" t="s">
        <v>154</v>
      </c>
      <c r="E440" s="219" t="s">
        <v>745</v>
      </c>
      <c r="F440" s="220" t="s">
        <v>746</v>
      </c>
      <c r="G440" s="221" t="s">
        <v>182</v>
      </c>
      <c r="H440" s="222">
        <v>6.6639999999999997</v>
      </c>
      <c r="I440" s="223"/>
      <c r="J440" s="224">
        <f>ROUND(I440*H440,2)</f>
        <v>0</v>
      </c>
      <c r="K440" s="220" t="s">
        <v>158</v>
      </c>
      <c r="L440" s="69"/>
      <c r="M440" s="225" t="s">
        <v>24</v>
      </c>
      <c r="N440" s="226" t="s">
        <v>47</v>
      </c>
      <c r="O440" s="44"/>
      <c r="P440" s="227">
        <f>O440*H440</f>
        <v>0</v>
      </c>
      <c r="Q440" s="227">
        <v>0.00012</v>
      </c>
      <c r="R440" s="227">
        <f>Q440*H440</f>
        <v>0.00079967999999999999</v>
      </c>
      <c r="S440" s="227">
        <v>0</v>
      </c>
      <c r="T440" s="228">
        <f>S440*H440</f>
        <v>0</v>
      </c>
      <c r="AR440" s="21" t="s">
        <v>258</v>
      </c>
      <c r="AT440" s="21" t="s">
        <v>154</v>
      </c>
      <c r="AU440" s="21" t="s">
        <v>85</v>
      </c>
      <c r="AY440" s="21" t="s">
        <v>151</v>
      </c>
      <c r="BE440" s="229">
        <f>IF(N440="základní",J440,0)</f>
        <v>0</v>
      </c>
      <c r="BF440" s="229">
        <f>IF(N440="snížená",J440,0)</f>
        <v>0</v>
      </c>
      <c r="BG440" s="229">
        <f>IF(N440="zákl. přenesená",J440,0)</f>
        <v>0</v>
      </c>
      <c r="BH440" s="229">
        <f>IF(N440="sníž. přenesená",J440,0)</f>
        <v>0</v>
      </c>
      <c r="BI440" s="229">
        <f>IF(N440="nulová",J440,0)</f>
        <v>0</v>
      </c>
      <c r="BJ440" s="21" t="s">
        <v>25</v>
      </c>
      <c r="BK440" s="229">
        <f>ROUND(I440*H440,2)</f>
        <v>0</v>
      </c>
      <c r="BL440" s="21" t="s">
        <v>258</v>
      </c>
      <c r="BM440" s="21" t="s">
        <v>747</v>
      </c>
    </row>
    <row r="441" s="1" customFormat="1">
      <c r="B441" s="43"/>
      <c r="C441" s="71"/>
      <c r="D441" s="230" t="s">
        <v>161</v>
      </c>
      <c r="E441" s="71"/>
      <c r="F441" s="231" t="s">
        <v>748</v>
      </c>
      <c r="G441" s="71"/>
      <c r="H441" s="71"/>
      <c r="I441" s="188"/>
      <c r="J441" s="71"/>
      <c r="K441" s="71"/>
      <c r="L441" s="69"/>
      <c r="M441" s="232"/>
      <c r="N441" s="44"/>
      <c r="O441" s="44"/>
      <c r="P441" s="44"/>
      <c r="Q441" s="44"/>
      <c r="R441" s="44"/>
      <c r="S441" s="44"/>
      <c r="T441" s="92"/>
      <c r="AT441" s="21" t="s">
        <v>161</v>
      </c>
      <c r="AU441" s="21" t="s">
        <v>85</v>
      </c>
    </row>
    <row r="442" s="1" customFormat="1">
      <c r="B442" s="43"/>
      <c r="C442" s="71"/>
      <c r="D442" s="230" t="s">
        <v>504</v>
      </c>
      <c r="E442" s="71"/>
      <c r="F442" s="244" t="s">
        <v>749</v>
      </c>
      <c r="G442" s="71"/>
      <c r="H442" s="71"/>
      <c r="I442" s="188"/>
      <c r="J442" s="71"/>
      <c r="K442" s="71"/>
      <c r="L442" s="69"/>
      <c r="M442" s="232"/>
      <c r="N442" s="44"/>
      <c r="O442" s="44"/>
      <c r="P442" s="44"/>
      <c r="Q442" s="44"/>
      <c r="R442" s="44"/>
      <c r="S442" s="44"/>
      <c r="T442" s="92"/>
      <c r="AT442" s="21" t="s">
        <v>504</v>
      </c>
      <c r="AU442" s="21" t="s">
        <v>85</v>
      </c>
    </row>
    <row r="443" s="11" customFormat="1">
      <c r="B443" s="233"/>
      <c r="C443" s="234"/>
      <c r="D443" s="230" t="s">
        <v>163</v>
      </c>
      <c r="E443" s="235" t="s">
        <v>24</v>
      </c>
      <c r="F443" s="236" t="s">
        <v>738</v>
      </c>
      <c r="G443" s="234"/>
      <c r="H443" s="237">
        <v>3.3319999999999999</v>
      </c>
      <c r="I443" s="238"/>
      <c r="J443" s="234"/>
      <c r="K443" s="234"/>
      <c r="L443" s="239"/>
      <c r="M443" s="240"/>
      <c r="N443" s="241"/>
      <c r="O443" s="241"/>
      <c r="P443" s="241"/>
      <c r="Q443" s="241"/>
      <c r="R443" s="241"/>
      <c r="S443" s="241"/>
      <c r="T443" s="242"/>
      <c r="AT443" s="243" t="s">
        <v>163</v>
      </c>
      <c r="AU443" s="243" t="s">
        <v>85</v>
      </c>
      <c r="AV443" s="11" t="s">
        <v>85</v>
      </c>
      <c r="AW443" s="11" t="s">
        <v>165</v>
      </c>
      <c r="AX443" s="11" t="s">
        <v>76</v>
      </c>
      <c r="AY443" s="243" t="s">
        <v>151</v>
      </c>
    </row>
    <row r="444" s="11" customFormat="1">
      <c r="B444" s="233"/>
      <c r="C444" s="234"/>
      <c r="D444" s="230" t="s">
        <v>163</v>
      </c>
      <c r="E444" s="234"/>
      <c r="F444" s="236" t="s">
        <v>750</v>
      </c>
      <c r="G444" s="234"/>
      <c r="H444" s="237">
        <v>6.6639999999999997</v>
      </c>
      <c r="I444" s="238"/>
      <c r="J444" s="234"/>
      <c r="K444" s="234"/>
      <c r="L444" s="239"/>
      <c r="M444" s="240"/>
      <c r="N444" s="241"/>
      <c r="O444" s="241"/>
      <c r="P444" s="241"/>
      <c r="Q444" s="241"/>
      <c r="R444" s="241"/>
      <c r="S444" s="241"/>
      <c r="T444" s="242"/>
      <c r="AT444" s="243" t="s">
        <v>163</v>
      </c>
      <c r="AU444" s="243" t="s">
        <v>85</v>
      </c>
      <c r="AV444" s="11" t="s">
        <v>85</v>
      </c>
      <c r="AW444" s="11" t="s">
        <v>6</v>
      </c>
      <c r="AX444" s="11" t="s">
        <v>25</v>
      </c>
      <c r="AY444" s="243" t="s">
        <v>151</v>
      </c>
    </row>
    <row r="445" s="10" customFormat="1" ht="29.88" customHeight="1">
      <c r="B445" s="202"/>
      <c r="C445" s="203"/>
      <c r="D445" s="204" t="s">
        <v>75</v>
      </c>
      <c r="E445" s="216" t="s">
        <v>751</v>
      </c>
      <c r="F445" s="216" t="s">
        <v>752</v>
      </c>
      <c r="G445" s="203"/>
      <c r="H445" s="203"/>
      <c r="I445" s="206"/>
      <c r="J445" s="217">
        <f>BK445</f>
        <v>0</v>
      </c>
      <c r="K445" s="203"/>
      <c r="L445" s="208"/>
      <c r="M445" s="209"/>
      <c r="N445" s="210"/>
      <c r="O445" s="210"/>
      <c r="P445" s="211">
        <f>SUM(P446:P486)</f>
        <v>0</v>
      </c>
      <c r="Q445" s="210"/>
      <c r="R445" s="211">
        <f>SUM(R446:R486)</f>
        <v>0.31390025999999999</v>
      </c>
      <c r="S445" s="210"/>
      <c r="T445" s="212">
        <f>SUM(T446:T486)</f>
        <v>0.064866880000000002</v>
      </c>
      <c r="AR445" s="213" t="s">
        <v>85</v>
      </c>
      <c r="AT445" s="214" t="s">
        <v>75</v>
      </c>
      <c r="AU445" s="214" t="s">
        <v>25</v>
      </c>
      <c r="AY445" s="213" t="s">
        <v>151</v>
      </c>
      <c r="BK445" s="215">
        <f>SUM(BK446:BK486)</f>
        <v>0</v>
      </c>
    </row>
    <row r="446" s="1" customFormat="1" ht="14.4" customHeight="1">
      <c r="B446" s="43"/>
      <c r="C446" s="218" t="s">
        <v>753</v>
      </c>
      <c r="D446" s="218" t="s">
        <v>154</v>
      </c>
      <c r="E446" s="219" t="s">
        <v>754</v>
      </c>
      <c r="F446" s="220" t="s">
        <v>755</v>
      </c>
      <c r="G446" s="221" t="s">
        <v>182</v>
      </c>
      <c r="H446" s="222">
        <v>209.24799999999999</v>
      </c>
      <c r="I446" s="223"/>
      <c r="J446" s="224">
        <f>ROUND(I446*H446,2)</f>
        <v>0</v>
      </c>
      <c r="K446" s="220" t="s">
        <v>158</v>
      </c>
      <c r="L446" s="69"/>
      <c r="M446" s="225" t="s">
        <v>24</v>
      </c>
      <c r="N446" s="226" t="s">
        <v>47</v>
      </c>
      <c r="O446" s="44"/>
      <c r="P446" s="227">
        <f>O446*H446</f>
        <v>0</v>
      </c>
      <c r="Q446" s="227">
        <v>0.001</v>
      </c>
      <c r="R446" s="227">
        <f>Q446*H446</f>
        <v>0.20924799999999999</v>
      </c>
      <c r="S446" s="227">
        <v>0.00031</v>
      </c>
      <c r="T446" s="228">
        <f>S446*H446</f>
        <v>0.064866880000000002</v>
      </c>
      <c r="AR446" s="21" t="s">
        <v>258</v>
      </c>
      <c r="AT446" s="21" t="s">
        <v>154</v>
      </c>
      <c r="AU446" s="21" t="s">
        <v>85</v>
      </c>
      <c r="AY446" s="21" t="s">
        <v>151</v>
      </c>
      <c r="BE446" s="229">
        <f>IF(N446="základní",J446,0)</f>
        <v>0</v>
      </c>
      <c r="BF446" s="229">
        <f>IF(N446="snížená",J446,0)</f>
        <v>0</v>
      </c>
      <c r="BG446" s="229">
        <f>IF(N446="zákl. přenesená",J446,0)</f>
        <v>0</v>
      </c>
      <c r="BH446" s="229">
        <f>IF(N446="sníž. přenesená",J446,0)</f>
        <v>0</v>
      </c>
      <c r="BI446" s="229">
        <f>IF(N446="nulová",J446,0)</f>
        <v>0</v>
      </c>
      <c r="BJ446" s="21" t="s">
        <v>25</v>
      </c>
      <c r="BK446" s="229">
        <f>ROUND(I446*H446,2)</f>
        <v>0</v>
      </c>
      <c r="BL446" s="21" t="s">
        <v>258</v>
      </c>
      <c r="BM446" s="21" t="s">
        <v>756</v>
      </c>
    </row>
    <row r="447" s="1" customFormat="1">
      <c r="B447" s="43"/>
      <c r="C447" s="71"/>
      <c r="D447" s="230" t="s">
        <v>161</v>
      </c>
      <c r="E447" s="71"/>
      <c r="F447" s="231" t="s">
        <v>757</v>
      </c>
      <c r="G447" s="71"/>
      <c r="H447" s="71"/>
      <c r="I447" s="188"/>
      <c r="J447" s="71"/>
      <c r="K447" s="71"/>
      <c r="L447" s="69"/>
      <c r="M447" s="232"/>
      <c r="N447" s="44"/>
      <c r="O447" s="44"/>
      <c r="P447" s="44"/>
      <c r="Q447" s="44"/>
      <c r="R447" s="44"/>
      <c r="S447" s="44"/>
      <c r="T447" s="92"/>
      <c r="AT447" s="21" t="s">
        <v>161</v>
      </c>
      <c r="AU447" s="21" t="s">
        <v>85</v>
      </c>
    </row>
    <row r="448" s="1" customFormat="1">
      <c r="B448" s="43"/>
      <c r="C448" s="71"/>
      <c r="D448" s="230" t="s">
        <v>171</v>
      </c>
      <c r="E448" s="71"/>
      <c r="F448" s="244" t="s">
        <v>758</v>
      </c>
      <c r="G448" s="71"/>
      <c r="H448" s="71"/>
      <c r="I448" s="188"/>
      <c r="J448" s="71"/>
      <c r="K448" s="71"/>
      <c r="L448" s="69"/>
      <c r="M448" s="232"/>
      <c r="N448" s="44"/>
      <c r="O448" s="44"/>
      <c r="P448" s="44"/>
      <c r="Q448" s="44"/>
      <c r="R448" s="44"/>
      <c r="S448" s="44"/>
      <c r="T448" s="92"/>
      <c r="AT448" s="21" t="s">
        <v>171</v>
      </c>
      <c r="AU448" s="21" t="s">
        <v>85</v>
      </c>
    </row>
    <row r="449" s="11" customFormat="1">
      <c r="B449" s="233"/>
      <c r="C449" s="234"/>
      <c r="D449" s="230" t="s">
        <v>163</v>
      </c>
      <c r="E449" s="235" t="s">
        <v>24</v>
      </c>
      <c r="F449" s="236" t="s">
        <v>759</v>
      </c>
      <c r="G449" s="234"/>
      <c r="H449" s="237">
        <v>94.214399999999998</v>
      </c>
      <c r="I449" s="238"/>
      <c r="J449" s="234"/>
      <c r="K449" s="234"/>
      <c r="L449" s="239"/>
      <c r="M449" s="240"/>
      <c r="N449" s="241"/>
      <c r="O449" s="241"/>
      <c r="P449" s="241"/>
      <c r="Q449" s="241"/>
      <c r="R449" s="241"/>
      <c r="S449" s="241"/>
      <c r="T449" s="242"/>
      <c r="AT449" s="243" t="s">
        <v>163</v>
      </c>
      <c r="AU449" s="243" t="s">
        <v>85</v>
      </c>
      <c r="AV449" s="11" t="s">
        <v>85</v>
      </c>
      <c r="AW449" s="11" t="s">
        <v>165</v>
      </c>
      <c r="AX449" s="11" t="s">
        <v>76</v>
      </c>
      <c r="AY449" s="243" t="s">
        <v>151</v>
      </c>
    </row>
    <row r="450" s="11" customFormat="1">
      <c r="B450" s="233"/>
      <c r="C450" s="234"/>
      <c r="D450" s="230" t="s">
        <v>163</v>
      </c>
      <c r="E450" s="235" t="s">
        <v>24</v>
      </c>
      <c r="F450" s="236" t="s">
        <v>760</v>
      </c>
      <c r="G450" s="234"/>
      <c r="H450" s="237">
        <v>63.783900000000003</v>
      </c>
      <c r="I450" s="238"/>
      <c r="J450" s="234"/>
      <c r="K450" s="234"/>
      <c r="L450" s="239"/>
      <c r="M450" s="240"/>
      <c r="N450" s="241"/>
      <c r="O450" s="241"/>
      <c r="P450" s="241"/>
      <c r="Q450" s="241"/>
      <c r="R450" s="241"/>
      <c r="S450" s="241"/>
      <c r="T450" s="242"/>
      <c r="AT450" s="243" t="s">
        <v>163</v>
      </c>
      <c r="AU450" s="243" t="s">
        <v>85</v>
      </c>
      <c r="AV450" s="11" t="s">
        <v>85</v>
      </c>
      <c r="AW450" s="11" t="s">
        <v>165</v>
      </c>
      <c r="AX450" s="11" t="s">
        <v>76</v>
      </c>
      <c r="AY450" s="243" t="s">
        <v>151</v>
      </c>
    </row>
    <row r="451" s="11" customFormat="1">
      <c r="B451" s="233"/>
      <c r="C451" s="234"/>
      <c r="D451" s="230" t="s">
        <v>163</v>
      </c>
      <c r="E451" s="235" t="s">
        <v>24</v>
      </c>
      <c r="F451" s="236" t="s">
        <v>761</v>
      </c>
      <c r="G451" s="234"/>
      <c r="H451" s="237">
        <v>51.25</v>
      </c>
      <c r="I451" s="238"/>
      <c r="J451" s="234"/>
      <c r="K451" s="234"/>
      <c r="L451" s="239"/>
      <c r="M451" s="240"/>
      <c r="N451" s="241"/>
      <c r="O451" s="241"/>
      <c r="P451" s="241"/>
      <c r="Q451" s="241"/>
      <c r="R451" s="241"/>
      <c r="S451" s="241"/>
      <c r="T451" s="242"/>
      <c r="AT451" s="243" t="s">
        <v>163</v>
      </c>
      <c r="AU451" s="243" t="s">
        <v>85</v>
      </c>
      <c r="AV451" s="11" t="s">
        <v>85</v>
      </c>
      <c r="AW451" s="11" t="s">
        <v>165</v>
      </c>
      <c r="AX451" s="11" t="s">
        <v>76</v>
      </c>
      <c r="AY451" s="243" t="s">
        <v>151</v>
      </c>
    </row>
    <row r="452" s="1" customFormat="1" ht="22.8" customHeight="1">
      <c r="B452" s="43"/>
      <c r="C452" s="218" t="s">
        <v>762</v>
      </c>
      <c r="D452" s="218" t="s">
        <v>154</v>
      </c>
      <c r="E452" s="219" t="s">
        <v>763</v>
      </c>
      <c r="F452" s="220" t="s">
        <v>764</v>
      </c>
      <c r="G452" s="221" t="s">
        <v>182</v>
      </c>
      <c r="H452" s="222">
        <v>211.72800000000001</v>
      </c>
      <c r="I452" s="223"/>
      <c r="J452" s="224">
        <f>ROUND(I452*H452,2)</f>
        <v>0</v>
      </c>
      <c r="K452" s="220" t="s">
        <v>158</v>
      </c>
      <c r="L452" s="69"/>
      <c r="M452" s="225" t="s">
        <v>24</v>
      </c>
      <c r="N452" s="226" t="s">
        <v>47</v>
      </c>
      <c r="O452" s="44"/>
      <c r="P452" s="227">
        <f>O452*H452</f>
        <v>0</v>
      </c>
      <c r="Q452" s="227">
        <v>0.00020000000000000001</v>
      </c>
      <c r="R452" s="227">
        <f>Q452*H452</f>
        <v>0.042345600000000004</v>
      </c>
      <c r="S452" s="227">
        <v>0</v>
      </c>
      <c r="T452" s="228">
        <f>S452*H452</f>
        <v>0</v>
      </c>
      <c r="AR452" s="21" t="s">
        <v>258</v>
      </c>
      <c r="AT452" s="21" t="s">
        <v>154</v>
      </c>
      <c r="AU452" s="21" t="s">
        <v>85</v>
      </c>
      <c r="AY452" s="21" t="s">
        <v>151</v>
      </c>
      <c r="BE452" s="229">
        <f>IF(N452="základní",J452,0)</f>
        <v>0</v>
      </c>
      <c r="BF452" s="229">
        <f>IF(N452="snížená",J452,0)</f>
        <v>0</v>
      </c>
      <c r="BG452" s="229">
        <f>IF(N452="zákl. přenesená",J452,0)</f>
        <v>0</v>
      </c>
      <c r="BH452" s="229">
        <f>IF(N452="sníž. přenesená",J452,0)</f>
        <v>0</v>
      </c>
      <c r="BI452" s="229">
        <f>IF(N452="nulová",J452,0)</f>
        <v>0</v>
      </c>
      <c r="BJ452" s="21" t="s">
        <v>25</v>
      </c>
      <c r="BK452" s="229">
        <f>ROUND(I452*H452,2)</f>
        <v>0</v>
      </c>
      <c r="BL452" s="21" t="s">
        <v>258</v>
      </c>
      <c r="BM452" s="21" t="s">
        <v>765</v>
      </c>
    </row>
    <row r="453" s="1" customFormat="1">
      <c r="B453" s="43"/>
      <c r="C453" s="71"/>
      <c r="D453" s="230" t="s">
        <v>161</v>
      </c>
      <c r="E453" s="71"/>
      <c r="F453" s="231" t="s">
        <v>766</v>
      </c>
      <c r="G453" s="71"/>
      <c r="H453" s="71"/>
      <c r="I453" s="188"/>
      <c r="J453" s="71"/>
      <c r="K453" s="71"/>
      <c r="L453" s="69"/>
      <c r="M453" s="232"/>
      <c r="N453" s="44"/>
      <c r="O453" s="44"/>
      <c r="P453" s="44"/>
      <c r="Q453" s="44"/>
      <c r="R453" s="44"/>
      <c r="S453" s="44"/>
      <c r="T453" s="92"/>
      <c r="AT453" s="21" t="s">
        <v>161</v>
      </c>
      <c r="AU453" s="21" t="s">
        <v>85</v>
      </c>
    </row>
    <row r="454" s="11" customFormat="1">
      <c r="B454" s="233"/>
      <c r="C454" s="234"/>
      <c r="D454" s="230" t="s">
        <v>163</v>
      </c>
      <c r="E454" s="235" t="s">
        <v>24</v>
      </c>
      <c r="F454" s="236" t="s">
        <v>767</v>
      </c>
      <c r="G454" s="234"/>
      <c r="H454" s="237">
        <v>24.719999999999999</v>
      </c>
      <c r="I454" s="238"/>
      <c r="J454" s="234"/>
      <c r="K454" s="234"/>
      <c r="L454" s="239"/>
      <c r="M454" s="240"/>
      <c r="N454" s="241"/>
      <c r="O454" s="241"/>
      <c r="P454" s="241"/>
      <c r="Q454" s="241"/>
      <c r="R454" s="241"/>
      <c r="S454" s="241"/>
      <c r="T454" s="242"/>
      <c r="AT454" s="243" t="s">
        <v>163</v>
      </c>
      <c r="AU454" s="243" t="s">
        <v>85</v>
      </c>
      <c r="AV454" s="11" t="s">
        <v>85</v>
      </c>
      <c r="AW454" s="11" t="s">
        <v>165</v>
      </c>
      <c r="AX454" s="11" t="s">
        <v>76</v>
      </c>
      <c r="AY454" s="243" t="s">
        <v>151</v>
      </c>
    </row>
    <row r="455" s="11" customFormat="1">
      <c r="B455" s="233"/>
      <c r="C455" s="234"/>
      <c r="D455" s="230" t="s">
        <v>163</v>
      </c>
      <c r="E455" s="235" t="s">
        <v>24</v>
      </c>
      <c r="F455" s="236" t="s">
        <v>768</v>
      </c>
      <c r="G455" s="234"/>
      <c r="H455" s="237">
        <v>18.239999999999998</v>
      </c>
      <c r="I455" s="238"/>
      <c r="J455" s="234"/>
      <c r="K455" s="234"/>
      <c r="L455" s="239"/>
      <c r="M455" s="240"/>
      <c r="N455" s="241"/>
      <c r="O455" s="241"/>
      <c r="P455" s="241"/>
      <c r="Q455" s="241"/>
      <c r="R455" s="241"/>
      <c r="S455" s="241"/>
      <c r="T455" s="242"/>
      <c r="AT455" s="243" t="s">
        <v>163</v>
      </c>
      <c r="AU455" s="243" t="s">
        <v>85</v>
      </c>
      <c r="AV455" s="11" t="s">
        <v>85</v>
      </c>
      <c r="AW455" s="11" t="s">
        <v>165</v>
      </c>
      <c r="AX455" s="11" t="s">
        <v>76</v>
      </c>
      <c r="AY455" s="243" t="s">
        <v>151</v>
      </c>
    </row>
    <row r="456" s="11" customFormat="1">
      <c r="B456" s="233"/>
      <c r="C456" s="234"/>
      <c r="D456" s="230" t="s">
        <v>163</v>
      </c>
      <c r="E456" s="235" t="s">
        <v>24</v>
      </c>
      <c r="F456" s="236" t="s">
        <v>266</v>
      </c>
      <c r="G456" s="234"/>
      <c r="H456" s="237">
        <v>8.5</v>
      </c>
      <c r="I456" s="238"/>
      <c r="J456" s="234"/>
      <c r="K456" s="234"/>
      <c r="L456" s="239"/>
      <c r="M456" s="240"/>
      <c r="N456" s="241"/>
      <c r="O456" s="241"/>
      <c r="P456" s="241"/>
      <c r="Q456" s="241"/>
      <c r="R456" s="241"/>
      <c r="S456" s="241"/>
      <c r="T456" s="242"/>
      <c r="AT456" s="243" t="s">
        <v>163</v>
      </c>
      <c r="AU456" s="243" t="s">
        <v>85</v>
      </c>
      <c r="AV456" s="11" t="s">
        <v>85</v>
      </c>
      <c r="AW456" s="11" t="s">
        <v>165</v>
      </c>
      <c r="AX456" s="11" t="s">
        <v>76</v>
      </c>
      <c r="AY456" s="243" t="s">
        <v>151</v>
      </c>
    </row>
    <row r="457" s="11" customFormat="1">
      <c r="B457" s="233"/>
      <c r="C457" s="234"/>
      <c r="D457" s="230" t="s">
        <v>163</v>
      </c>
      <c r="E457" s="235" t="s">
        <v>24</v>
      </c>
      <c r="F457" s="236" t="s">
        <v>769</v>
      </c>
      <c r="G457" s="234"/>
      <c r="H457" s="237">
        <v>69.494399999999999</v>
      </c>
      <c r="I457" s="238"/>
      <c r="J457" s="234"/>
      <c r="K457" s="234"/>
      <c r="L457" s="239"/>
      <c r="M457" s="240"/>
      <c r="N457" s="241"/>
      <c r="O457" s="241"/>
      <c r="P457" s="241"/>
      <c r="Q457" s="241"/>
      <c r="R457" s="241"/>
      <c r="S457" s="241"/>
      <c r="T457" s="242"/>
      <c r="AT457" s="243" t="s">
        <v>163</v>
      </c>
      <c r="AU457" s="243" t="s">
        <v>85</v>
      </c>
      <c r="AV457" s="11" t="s">
        <v>85</v>
      </c>
      <c r="AW457" s="11" t="s">
        <v>165</v>
      </c>
      <c r="AX457" s="11" t="s">
        <v>76</v>
      </c>
      <c r="AY457" s="243" t="s">
        <v>151</v>
      </c>
    </row>
    <row r="458" s="11" customFormat="1">
      <c r="B458" s="233"/>
      <c r="C458" s="234"/>
      <c r="D458" s="230" t="s">
        <v>163</v>
      </c>
      <c r="E458" s="235" t="s">
        <v>24</v>
      </c>
      <c r="F458" s="236" t="s">
        <v>770</v>
      </c>
      <c r="G458" s="234"/>
      <c r="H458" s="237">
        <v>48.023899999999998</v>
      </c>
      <c r="I458" s="238"/>
      <c r="J458" s="234"/>
      <c r="K458" s="234"/>
      <c r="L458" s="239"/>
      <c r="M458" s="240"/>
      <c r="N458" s="241"/>
      <c r="O458" s="241"/>
      <c r="P458" s="241"/>
      <c r="Q458" s="241"/>
      <c r="R458" s="241"/>
      <c r="S458" s="241"/>
      <c r="T458" s="242"/>
      <c r="AT458" s="243" t="s">
        <v>163</v>
      </c>
      <c r="AU458" s="243" t="s">
        <v>85</v>
      </c>
      <c r="AV458" s="11" t="s">
        <v>85</v>
      </c>
      <c r="AW458" s="11" t="s">
        <v>165</v>
      </c>
      <c r="AX458" s="11" t="s">
        <v>76</v>
      </c>
      <c r="AY458" s="243" t="s">
        <v>151</v>
      </c>
    </row>
    <row r="459" s="11" customFormat="1">
      <c r="B459" s="233"/>
      <c r="C459" s="234"/>
      <c r="D459" s="230" t="s">
        <v>163</v>
      </c>
      <c r="E459" s="235" t="s">
        <v>24</v>
      </c>
      <c r="F459" s="236" t="s">
        <v>771</v>
      </c>
      <c r="G459" s="234"/>
      <c r="H459" s="237">
        <v>42.75</v>
      </c>
      <c r="I459" s="238"/>
      <c r="J459" s="234"/>
      <c r="K459" s="234"/>
      <c r="L459" s="239"/>
      <c r="M459" s="240"/>
      <c r="N459" s="241"/>
      <c r="O459" s="241"/>
      <c r="P459" s="241"/>
      <c r="Q459" s="241"/>
      <c r="R459" s="241"/>
      <c r="S459" s="241"/>
      <c r="T459" s="242"/>
      <c r="AT459" s="243" t="s">
        <v>163</v>
      </c>
      <c r="AU459" s="243" t="s">
        <v>85</v>
      </c>
      <c r="AV459" s="11" t="s">
        <v>85</v>
      </c>
      <c r="AW459" s="11" t="s">
        <v>165</v>
      </c>
      <c r="AX459" s="11" t="s">
        <v>76</v>
      </c>
      <c r="AY459" s="243" t="s">
        <v>151</v>
      </c>
    </row>
    <row r="460" s="11" customFormat="1">
      <c r="B460" s="233"/>
      <c r="C460" s="234"/>
      <c r="D460" s="230" t="s">
        <v>163</v>
      </c>
      <c r="E460" s="235" t="s">
        <v>24</v>
      </c>
      <c r="F460" s="236" t="s">
        <v>772</v>
      </c>
      <c r="G460" s="234"/>
      <c r="H460" s="237">
        <v>-69.713999999999999</v>
      </c>
      <c r="I460" s="238"/>
      <c r="J460" s="234"/>
      <c r="K460" s="234"/>
      <c r="L460" s="239"/>
      <c r="M460" s="240"/>
      <c r="N460" s="241"/>
      <c r="O460" s="241"/>
      <c r="P460" s="241"/>
      <c r="Q460" s="241"/>
      <c r="R460" s="241"/>
      <c r="S460" s="241"/>
      <c r="T460" s="242"/>
      <c r="AT460" s="243" t="s">
        <v>163</v>
      </c>
      <c r="AU460" s="243" t="s">
        <v>85</v>
      </c>
      <c r="AV460" s="11" t="s">
        <v>85</v>
      </c>
      <c r="AW460" s="11" t="s">
        <v>165</v>
      </c>
      <c r="AX460" s="11" t="s">
        <v>76</v>
      </c>
      <c r="AY460" s="243" t="s">
        <v>151</v>
      </c>
    </row>
    <row r="461" s="11" customFormat="1">
      <c r="B461" s="233"/>
      <c r="C461" s="234"/>
      <c r="D461" s="230" t="s">
        <v>163</v>
      </c>
      <c r="E461" s="235" t="s">
        <v>24</v>
      </c>
      <c r="F461" s="236" t="s">
        <v>773</v>
      </c>
      <c r="G461" s="234"/>
      <c r="H461" s="237">
        <v>20.699999999999999</v>
      </c>
      <c r="I461" s="238"/>
      <c r="J461" s="234"/>
      <c r="K461" s="234"/>
      <c r="L461" s="239"/>
      <c r="M461" s="240"/>
      <c r="N461" s="241"/>
      <c r="O461" s="241"/>
      <c r="P461" s="241"/>
      <c r="Q461" s="241"/>
      <c r="R461" s="241"/>
      <c r="S461" s="241"/>
      <c r="T461" s="242"/>
      <c r="AT461" s="243" t="s">
        <v>163</v>
      </c>
      <c r="AU461" s="243" t="s">
        <v>85</v>
      </c>
      <c r="AV461" s="11" t="s">
        <v>85</v>
      </c>
      <c r="AW461" s="11" t="s">
        <v>165</v>
      </c>
      <c r="AX461" s="11" t="s">
        <v>76</v>
      </c>
      <c r="AY461" s="243" t="s">
        <v>151</v>
      </c>
    </row>
    <row r="462" s="11" customFormat="1">
      <c r="B462" s="233"/>
      <c r="C462" s="234"/>
      <c r="D462" s="230" t="s">
        <v>163</v>
      </c>
      <c r="E462" s="235" t="s">
        <v>24</v>
      </c>
      <c r="F462" s="236" t="s">
        <v>774</v>
      </c>
      <c r="G462" s="234"/>
      <c r="H462" s="237">
        <v>26.513999999999999</v>
      </c>
      <c r="I462" s="238"/>
      <c r="J462" s="234"/>
      <c r="K462" s="234"/>
      <c r="L462" s="239"/>
      <c r="M462" s="240"/>
      <c r="N462" s="241"/>
      <c r="O462" s="241"/>
      <c r="P462" s="241"/>
      <c r="Q462" s="241"/>
      <c r="R462" s="241"/>
      <c r="S462" s="241"/>
      <c r="T462" s="242"/>
      <c r="AT462" s="243" t="s">
        <v>163</v>
      </c>
      <c r="AU462" s="243" t="s">
        <v>85</v>
      </c>
      <c r="AV462" s="11" t="s">
        <v>85</v>
      </c>
      <c r="AW462" s="11" t="s">
        <v>165</v>
      </c>
      <c r="AX462" s="11" t="s">
        <v>76</v>
      </c>
      <c r="AY462" s="243" t="s">
        <v>151</v>
      </c>
    </row>
    <row r="463" s="11" customFormat="1">
      <c r="B463" s="233"/>
      <c r="C463" s="234"/>
      <c r="D463" s="230" t="s">
        <v>163</v>
      </c>
      <c r="E463" s="235" t="s">
        <v>24</v>
      </c>
      <c r="F463" s="236" t="s">
        <v>775</v>
      </c>
      <c r="G463" s="234"/>
      <c r="H463" s="237">
        <v>22.5</v>
      </c>
      <c r="I463" s="238"/>
      <c r="J463" s="234"/>
      <c r="K463" s="234"/>
      <c r="L463" s="239"/>
      <c r="M463" s="240"/>
      <c r="N463" s="241"/>
      <c r="O463" s="241"/>
      <c r="P463" s="241"/>
      <c r="Q463" s="241"/>
      <c r="R463" s="241"/>
      <c r="S463" s="241"/>
      <c r="T463" s="242"/>
      <c r="AT463" s="243" t="s">
        <v>163</v>
      </c>
      <c r="AU463" s="243" t="s">
        <v>85</v>
      </c>
      <c r="AV463" s="11" t="s">
        <v>85</v>
      </c>
      <c r="AW463" s="11" t="s">
        <v>165</v>
      </c>
      <c r="AX463" s="11" t="s">
        <v>76</v>
      </c>
      <c r="AY463" s="243" t="s">
        <v>151</v>
      </c>
    </row>
    <row r="464" s="1" customFormat="1" ht="22.8" customHeight="1">
      <c r="B464" s="43"/>
      <c r="C464" s="218" t="s">
        <v>321</v>
      </c>
      <c r="D464" s="218" t="s">
        <v>154</v>
      </c>
      <c r="E464" s="219" t="s">
        <v>776</v>
      </c>
      <c r="F464" s="220" t="s">
        <v>777</v>
      </c>
      <c r="G464" s="221" t="s">
        <v>182</v>
      </c>
      <c r="H464" s="222">
        <v>142.01400000000001</v>
      </c>
      <c r="I464" s="223"/>
      <c r="J464" s="224">
        <f>ROUND(I464*H464,2)</f>
        <v>0</v>
      </c>
      <c r="K464" s="220" t="s">
        <v>158</v>
      </c>
      <c r="L464" s="69"/>
      <c r="M464" s="225" t="s">
        <v>24</v>
      </c>
      <c r="N464" s="226" t="s">
        <v>47</v>
      </c>
      <c r="O464" s="44"/>
      <c r="P464" s="227">
        <f>O464*H464</f>
        <v>0</v>
      </c>
      <c r="Q464" s="227">
        <v>0.00029</v>
      </c>
      <c r="R464" s="227">
        <f>Q464*H464</f>
        <v>0.041184060000000002</v>
      </c>
      <c r="S464" s="227">
        <v>0</v>
      </c>
      <c r="T464" s="228">
        <f>S464*H464</f>
        <v>0</v>
      </c>
      <c r="AR464" s="21" t="s">
        <v>258</v>
      </c>
      <c r="AT464" s="21" t="s">
        <v>154</v>
      </c>
      <c r="AU464" s="21" t="s">
        <v>85</v>
      </c>
      <c r="AY464" s="21" t="s">
        <v>151</v>
      </c>
      <c r="BE464" s="229">
        <f>IF(N464="základní",J464,0)</f>
        <v>0</v>
      </c>
      <c r="BF464" s="229">
        <f>IF(N464="snížená",J464,0)</f>
        <v>0</v>
      </c>
      <c r="BG464" s="229">
        <f>IF(N464="zákl. přenesená",J464,0)</f>
        <v>0</v>
      </c>
      <c r="BH464" s="229">
        <f>IF(N464="sníž. přenesená",J464,0)</f>
        <v>0</v>
      </c>
      <c r="BI464" s="229">
        <f>IF(N464="nulová",J464,0)</f>
        <v>0</v>
      </c>
      <c r="BJ464" s="21" t="s">
        <v>25</v>
      </c>
      <c r="BK464" s="229">
        <f>ROUND(I464*H464,2)</f>
        <v>0</v>
      </c>
      <c r="BL464" s="21" t="s">
        <v>258</v>
      </c>
      <c r="BM464" s="21" t="s">
        <v>778</v>
      </c>
    </row>
    <row r="465" s="1" customFormat="1">
      <c r="B465" s="43"/>
      <c r="C465" s="71"/>
      <c r="D465" s="230" t="s">
        <v>161</v>
      </c>
      <c r="E465" s="71"/>
      <c r="F465" s="231" t="s">
        <v>779</v>
      </c>
      <c r="G465" s="71"/>
      <c r="H465" s="71"/>
      <c r="I465" s="188"/>
      <c r="J465" s="71"/>
      <c r="K465" s="71"/>
      <c r="L465" s="69"/>
      <c r="M465" s="232"/>
      <c r="N465" s="44"/>
      <c r="O465" s="44"/>
      <c r="P465" s="44"/>
      <c r="Q465" s="44"/>
      <c r="R465" s="44"/>
      <c r="S465" s="44"/>
      <c r="T465" s="92"/>
      <c r="AT465" s="21" t="s">
        <v>161</v>
      </c>
      <c r="AU465" s="21" t="s">
        <v>85</v>
      </c>
    </row>
    <row r="466" s="11" customFormat="1">
      <c r="B466" s="233"/>
      <c r="C466" s="234"/>
      <c r="D466" s="230" t="s">
        <v>163</v>
      </c>
      <c r="E466" s="235" t="s">
        <v>24</v>
      </c>
      <c r="F466" s="236" t="s">
        <v>767</v>
      </c>
      <c r="G466" s="234"/>
      <c r="H466" s="237">
        <v>24.719999999999999</v>
      </c>
      <c r="I466" s="238"/>
      <c r="J466" s="234"/>
      <c r="K466" s="234"/>
      <c r="L466" s="239"/>
      <c r="M466" s="240"/>
      <c r="N466" s="241"/>
      <c r="O466" s="241"/>
      <c r="P466" s="241"/>
      <c r="Q466" s="241"/>
      <c r="R466" s="241"/>
      <c r="S466" s="241"/>
      <c r="T466" s="242"/>
      <c r="AT466" s="243" t="s">
        <v>163</v>
      </c>
      <c r="AU466" s="243" t="s">
        <v>85</v>
      </c>
      <c r="AV466" s="11" t="s">
        <v>85</v>
      </c>
      <c r="AW466" s="11" t="s">
        <v>165</v>
      </c>
      <c r="AX466" s="11" t="s">
        <v>76</v>
      </c>
      <c r="AY466" s="243" t="s">
        <v>151</v>
      </c>
    </row>
    <row r="467" s="11" customFormat="1">
      <c r="B467" s="233"/>
      <c r="C467" s="234"/>
      <c r="D467" s="230" t="s">
        <v>163</v>
      </c>
      <c r="E467" s="235" t="s">
        <v>24</v>
      </c>
      <c r="F467" s="236" t="s">
        <v>768</v>
      </c>
      <c r="G467" s="234"/>
      <c r="H467" s="237">
        <v>18.239999999999998</v>
      </c>
      <c r="I467" s="238"/>
      <c r="J467" s="234"/>
      <c r="K467" s="234"/>
      <c r="L467" s="239"/>
      <c r="M467" s="240"/>
      <c r="N467" s="241"/>
      <c r="O467" s="241"/>
      <c r="P467" s="241"/>
      <c r="Q467" s="241"/>
      <c r="R467" s="241"/>
      <c r="S467" s="241"/>
      <c r="T467" s="242"/>
      <c r="AT467" s="243" t="s">
        <v>163</v>
      </c>
      <c r="AU467" s="243" t="s">
        <v>85</v>
      </c>
      <c r="AV467" s="11" t="s">
        <v>85</v>
      </c>
      <c r="AW467" s="11" t="s">
        <v>165</v>
      </c>
      <c r="AX467" s="11" t="s">
        <v>76</v>
      </c>
      <c r="AY467" s="243" t="s">
        <v>151</v>
      </c>
    </row>
    <row r="468" s="11" customFormat="1">
      <c r="B468" s="233"/>
      <c r="C468" s="234"/>
      <c r="D468" s="230" t="s">
        <v>163</v>
      </c>
      <c r="E468" s="235" t="s">
        <v>24</v>
      </c>
      <c r="F468" s="236" t="s">
        <v>266</v>
      </c>
      <c r="G468" s="234"/>
      <c r="H468" s="237">
        <v>8.5</v>
      </c>
      <c r="I468" s="238"/>
      <c r="J468" s="234"/>
      <c r="K468" s="234"/>
      <c r="L468" s="239"/>
      <c r="M468" s="240"/>
      <c r="N468" s="241"/>
      <c r="O468" s="241"/>
      <c r="P468" s="241"/>
      <c r="Q468" s="241"/>
      <c r="R468" s="241"/>
      <c r="S468" s="241"/>
      <c r="T468" s="242"/>
      <c r="AT468" s="243" t="s">
        <v>163</v>
      </c>
      <c r="AU468" s="243" t="s">
        <v>85</v>
      </c>
      <c r="AV468" s="11" t="s">
        <v>85</v>
      </c>
      <c r="AW468" s="11" t="s">
        <v>165</v>
      </c>
      <c r="AX468" s="11" t="s">
        <v>76</v>
      </c>
      <c r="AY468" s="243" t="s">
        <v>151</v>
      </c>
    </row>
    <row r="469" s="11" customFormat="1">
      <c r="B469" s="233"/>
      <c r="C469" s="234"/>
      <c r="D469" s="230" t="s">
        <v>163</v>
      </c>
      <c r="E469" s="235" t="s">
        <v>24</v>
      </c>
      <c r="F469" s="236" t="s">
        <v>769</v>
      </c>
      <c r="G469" s="234"/>
      <c r="H469" s="237">
        <v>69.494399999999999</v>
      </c>
      <c r="I469" s="238"/>
      <c r="J469" s="234"/>
      <c r="K469" s="234"/>
      <c r="L469" s="239"/>
      <c r="M469" s="240"/>
      <c r="N469" s="241"/>
      <c r="O469" s="241"/>
      <c r="P469" s="241"/>
      <c r="Q469" s="241"/>
      <c r="R469" s="241"/>
      <c r="S469" s="241"/>
      <c r="T469" s="242"/>
      <c r="AT469" s="243" t="s">
        <v>163</v>
      </c>
      <c r="AU469" s="243" t="s">
        <v>85</v>
      </c>
      <c r="AV469" s="11" t="s">
        <v>85</v>
      </c>
      <c r="AW469" s="11" t="s">
        <v>165</v>
      </c>
      <c r="AX469" s="11" t="s">
        <v>76</v>
      </c>
      <c r="AY469" s="243" t="s">
        <v>151</v>
      </c>
    </row>
    <row r="470" s="11" customFormat="1">
      <c r="B470" s="233"/>
      <c r="C470" s="234"/>
      <c r="D470" s="230" t="s">
        <v>163</v>
      </c>
      <c r="E470" s="235" t="s">
        <v>24</v>
      </c>
      <c r="F470" s="236" t="s">
        <v>770</v>
      </c>
      <c r="G470" s="234"/>
      <c r="H470" s="237">
        <v>48.023899999999998</v>
      </c>
      <c r="I470" s="238"/>
      <c r="J470" s="234"/>
      <c r="K470" s="234"/>
      <c r="L470" s="239"/>
      <c r="M470" s="240"/>
      <c r="N470" s="241"/>
      <c r="O470" s="241"/>
      <c r="P470" s="241"/>
      <c r="Q470" s="241"/>
      <c r="R470" s="241"/>
      <c r="S470" s="241"/>
      <c r="T470" s="242"/>
      <c r="AT470" s="243" t="s">
        <v>163</v>
      </c>
      <c r="AU470" s="243" t="s">
        <v>85</v>
      </c>
      <c r="AV470" s="11" t="s">
        <v>85</v>
      </c>
      <c r="AW470" s="11" t="s">
        <v>165</v>
      </c>
      <c r="AX470" s="11" t="s">
        <v>76</v>
      </c>
      <c r="AY470" s="243" t="s">
        <v>151</v>
      </c>
    </row>
    <row r="471" s="11" customFormat="1">
      <c r="B471" s="233"/>
      <c r="C471" s="234"/>
      <c r="D471" s="230" t="s">
        <v>163</v>
      </c>
      <c r="E471" s="235" t="s">
        <v>24</v>
      </c>
      <c r="F471" s="236" t="s">
        <v>771</v>
      </c>
      <c r="G471" s="234"/>
      <c r="H471" s="237">
        <v>42.75</v>
      </c>
      <c r="I471" s="238"/>
      <c r="J471" s="234"/>
      <c r="K471" s="234"/>
      <c r="L471" s="239"/>
      <c r="M471" s="240"/>
      <c r="N471" s="241"/>
      <c r="O471" s="241"/>
      <c r="P471" s="241"/>
      <c r="Q471" s="241"/>
      <c r="R471" s="241"/>
      <c r="S471" s="241"/>
      <c r="T471" s="242"/>
      <c r="AT471" s="243" t="s">
        <v>163</v>
      </c>
      <c r="AU471" s="243" t="s">
        <v>85</v>
      </c>
      <c r="AV471" s="11" t="s">
        <v>85</v>
      </c>
      <c r="AW471" s="11" t="s">
        <v>165</v>
      </c>
      <c r="AX471" s="11" t="s">
        <v>76</v>
      </c>
      <c r="AY471" s="243" t="s">
        <v>151</v>
      </c>
    </row>
    <row r="472" s="11" customFormat="1">
      <c r="B472" s="233"/>
      <c r="C472" s="234"/>
      <c r="D472" s="230" t="s">
        <v>163</v>
      </c>
      <c r="E472" s="235" t="s">
        <v>24</v>
      </c>
      <c r="F472" s="236" t="s">
        <v>772</v>
      </c>
      <c r="G472" s="234"/>
      <c r="H472" s="237">
        <v>-69.713999999999999</v>
      </c>
      <c r="I472" s="238"/>
      <c r="J472" s="234"/>
      <c r="K472" s="234"/>
      <c r="L472" s="239"/>
      <c r="M472" s="240"/>
      <c r="N472" s="241"/>
      <c r="O472" s="241"/>
      <c r="P472" s="241"/>
      <c r="Q472" s="241"/>
      <c r="R472" s="241"/>
      <c r="S472" s="241"/>
      <c r="T472" s="242"/>
      <c r="AT472" s="243" t="s">
        <v>163</v>
      </c>
      <c r="AU472" s="243" t="s">
        <v>85</v>
      </c>
      <c r="AV472" s="11" t="s">
        <v>85</v>
      </c>
      <c r="AW472" s="11" t="s">
        <v>165</v>
      </c>
      <c r="AX472" s="11" t="s">
        <v>76</v>
      </c>
      <c r="AY472" s="243" t="s">
        <v>151</v>
      </c>
    </row>
    <row r="473" s="1" customFormat="1" ht="22.8" customHeight="1">
      <c r="B473" s="43"/>
      <c r="C473" s="218" t="s">
        <v>345</v>
      </c>
      <c r="D473" s="218" t="s">
        <v>154</v>
      </c>
      <c r="E473" s="219" t="s">
        <v>780</v>
      </c>
      <c r="F473" s="220" t="s">
        <v>781</v>
      </c>
      <c r="G473" s="221" t="s">
        <v>182</v>
      </c>
      <c r="H473" s="222">
        <v>90.554000000000002</v>
      </c>
      <c r="I473" s="223"/>
      <c r="J473" s="224">
        <f>ROUND(I473*H473,2)</f>
        <v>0</v>
      </c>
      <c r="K473" s="220" t="s">
        <v>158</v>
      </c>
      <c r="L473" s="69"/>
      <c r="M473" s="225" t="s">
        <v>24</v>
      </c>
      <c r="N473" s="226" t="s">
        <v>47</v>
      </c>
      <c r="O473" s="44"/>
      <c r="P473" s="227">
        <f>O473*H473</f>
        <v>0</v>
      </c>
      <c r="Q473" s="227">
        <v>1.0000000000000001E-05</v>
      </c>
      <c r="R473" s="227">
        <f>Q473*H473</f>
        <v>0.00090554000000000014</v>
      </c>
      <c r="S473" s="227">
        <v>0</v>
      </c>
      <c r="T473" s="228">
        <f>S473*H473</f>
        <v>0</v>
      </c>
      <c r="AR473" s="21" t="s">
        <v>258</v>
      </c>
      <c r="AT473" s="21" t="s">
        <v>154</v>
      </c>
      <c r="AU473" s="21" t="s">
        <v>85</v>
      </c>
      <c r="AY473" s="21" t="s">
        <v>151</v>
      </c>
      <c r="BE473" s="229">
        <f>IF(N473="základní",J473,0)</f>
        <v>0</v>
      </c>
      <c r="BF473" s="229">
        <f>IF(N473="snížená",J473,0)</f>
        <v>0</v>
      </c>
      <c r="BG473" s="229">
        <f>IF(N473="zákl. přenesená",J473,0)</f>
        <v>0</v>
      </c>
      <c r="BH473" s="229">
        <f>IF(N473="sníž. přenesená",J473,0)</f>
        <v>0</v>
      </c>
      <c r="BI473" s="229">
        <f>IF(N473="nulová",J473,0)</f>
        <v>0</v>
      </c>
      <c r="BJ473" s="21" t="s">
        <v>25</v>
      </c>
      <c r="BK473" s="229">
        <f>ROUND(I473*H473,2)</f>
        <v>0</v>
      </c>
      <c r="BL473" s="21" t="s">
        <v>258</v>
      </c>
      <c r="BM473" s="21" t="s">
        <v>782</v>
      </c>
    </row>
    <row r="474" s="1" customFormat="1">
      <c r="B474" s="43"/>
      <c r="C474" s="71"/>
      <c r="D474" s="230" t="s">
        <v>161</v>
      </c>
      <c r="E474" s="71"/>
      <c r="F474" s="231" t="s">
        <v>783</v>
      </c>
      <c r="G474" s="71"/>
      <c r="H474" s="71"/>
      <c r="I474" s="188"/>
      <c r="J474" s="71"/>
      <c r="K474" s="71"/>
      <c r="L474" s="69"/>
      <c r="M474" s="232"/>
      <c r="N474" s="44"/>
      <c r="O474" s="44"/>
      <c r="P474" s="44"/>
      <c r="Q474" s="44"/>
      <c r="R474" s="44"/>
      <c r="S474" s="44"/>
      <c r="T474" s="92"/>
      <c r="AT474" s="21" t="s">
        <v>161</v>
      </c>
      <c r="AU474" s="21" t="s">
        <v>85</v>
      </c>
    </row>
    <row r="475" s="11" customFormat="1">
      <c r="B475" s="233"/>
      <c r="C475" s="234"/>
      <c r="D475" s="230" t="s">
        <v>163</v>
      </c>
      <c r="E475" s="235" t="s">
        <v>24</v>
      </c>
      <c r="F475" s="236" t="s">
        <v>769</v>
      </c>
      <c r="G475" s="234"/>
      <c r="H475" s="237">
        <v>69.494399999999999</v>
      </c>
      <c r="I475" s="238"/>
      <c r="J475" s="234"/>
      <c r="K475" s="234"/>
      <c r="L475" s="239"/>
      <c r="M475" s="240"/>
      <c r="N475" s="241"/>
      <c r="O475" s="241"/>
      <c r="P475" s="241"/>
      <c r="Q475" s="241"/>
      <c r="R475" s="241"/>
      <c r="S475" s="241"/>
      <c r="T475" s="242"/>
      <c r="AT475" s="243" t="s">
        <v>163</v>
      </c>
      <c r="AU475" s="243" t="s">
        <v>85</v>
      </c>
      <c r="AV475" s="11" t="s">
        <v>85</v>
      </c>
      <c r="AW475" s="11" t="s">
        <v>165</v>
      </c>
      <c r="AX475" s="11" t="s">
        <v>76</v>
      </c>
      <c r="AY475" s="243" t="s">
        <v>151</v>
      </c>
    </row>
    <row r="476" s="11" customFormat="1">
      <c r="B476" s="233"/>
      <c r="C476" s="234"/>
      <c r="D476" s="230" t="s">
        <v>163</v>
      </c>
      <c r="E476" s="235" t="s">
        <v>24</v>
      </c>
      <c r="F476" s="236" t="s">
        <v>770</v>
      </c>
      <c r="G476" s="234"/>
      <c r="H476" s="237">
        <v>48.023899999999998</v>
      </c>
      <c r="I476" s="238"/>
      <c r="J476" s="234"/>
      <c r="K476" s="234"/>
      <c r="L476" s="239"/>
      <c r="M476" s="240"/>
      <c r="N476" s="241"/>
      <c r="O476" s="241"/>
      <c r="P476" s="241"/>
      <c r="Q476" s="241"/>
      <c r="R476" s="241"/>
      <c r="S476" s="241"/>
      <c r="T476" s="242"/>
      <c r="AT476" s="243" t="s">
        <v>163</v>
      </c>
      <c r="AU476" s="243" t="s">
        <v>85</v>
      </c>
      <c r="AV476" s="11" t="s">
        <v>85</v>
      </c>
      <c r="AW476" s="11" t="s">
        <v>165</v>
      </c>
      <c r="AX476" s="11" t="s">
        <v>76</v>
      </c>
      <c r="AY476" s="243" t="s">
        <v>151</v>
      </c>
    </row>
    <row r="477" s="11" customFormat="1">
      <c r="B477" s="233"/>
      <c r="C477" s="234"/>
      <c r="D477" s="230" t="s">
        <v>163</v>
      </c>
      <c r="E477" s="235" t="s">
        <v>24</v>
      </c>
      <c r="F477" s="236" t="s">
        <v>771</v>
      </c>
      <c r="G477" s="234"/>
      <c r="H477" s="237">
        <v>42.75</v>
      </c>
      <c r="I477" s="238"/>
      <c r="J477" s="234"/>
      <c r="K477" s="234"/>
      <c r="L477" s="239"/>
      <c r="M477" s="240"/>
      <c r="N477" s="241"/>
      <c r="O477" s="241"/>
      <c r="P477" s="241"/>
      <c r="Q477" s="241"/>
      <c r="R477" s="241"/>
      <c r="S477" s="241"/>
      <c r="T477" s="242"/>
      <c r="AT477" s="243" t="s">
        <v>163</v>
      </c>
      <c r="AU477" s="243" t="s">
        <v>85</v>
      </c>
      <c r="AV477" s="11" t="s">
        <v>85</v>
      </c>
      <c r="AW477" s="11" t="s">
        <v>165</v>
      </c>
      <c r="AX477" s="11" t="s">
        <v>76</v>
      </c>
      <c r="AY477" s="243" t="s">
        <v>151</v>
      </c>
    </row>
    <row r="478" s="11" customFormat="1">
      <c r="B478" s="233"/>
      <c r="C478" s="234"/>
      <c r="D478" s="230" t="s">
        <v>163</v>
      </c>
      <c r="E478" s="235" t="s">
        <v>24</v>
      </c>
      <c r="F478" s="236" t="s">
        <v>772</v>
      </c>
      <c r="G478" s="234"/>
      <c r="H478" s="237">
        <v>-69.713999999999999</v>
      </c>
      <c r="I478" s="238"/>
      <c r="J478" s="234"/>
      <c r="K478" s="234"/>
      <c r="L478" s="239"/>
      <c r="M478" s="240"/>
      <c r="N478" s="241"/>
      <c r="O478" s="241"/>
      <c r="P478" s="241"/>
      <c r="Q478" s="241"/>
      <c r="R478" s="241"/>
      <c r="S478" s="241"/>
      <c r="T478" s="242"/>
      <c r="AT478" s="243" t="s">
        <v>163</v>
      </c>
      <c r="AU478" s="243" t="s">
        <v>85</v>
      </c>
      <c r="AV478" s="11" t="s">
        <v>85</v>
      </c>
      <c r="AW478" s="11" t="s">
        <v>165</v>
      </c>
      <c r="AX478" s="11" t="s">
        <v>76</v>
      </c>
      <c r="AY478" s="243" t="s">
        <v>151</v>
      </c>
    </row>
    <row r="479" s="1" customFormat="1" ht="22.8" customHeight="1">
      <c r="B479" s="43"/>
      <c r="C479" s="218" t="s">
        <v>784</v>
      </c>
      <c r="D479" s="218" t="s">
        <v>154</v>
      </c>
      <c r="E479" s="219" t="s">
        <v>785</v>
      </c>
      <c r="F479" s="220" t="s">
        <v>786</v>
      </c>
      <c r="G479" s="221" t="s">
        <v>182</v>
      </c>
      <c r="H479" s="222">
        <v>69.713999999999999</v>
      </c>
      <c r="I479" s="223"/>
      <c r="J479" s="224">
        <f>ROUND(I479*H479,2)</f>
        <v>0</v>
      </c>
      <c r="K479" s="220" t="s">
        <v>158</v>
      </c>
      <c r="L479" s="69"/>
      <c r="M479" s="225" t="s">
        <v>24</v>
      </c>
      <c r="N479" s="226" t="s">
        <v>47</v>
      </c>
      <c r="O479" s="44"/>
      <c r="P479" s="227">
        <f>O479*H479</f>
        <v>0</v>
      </c>
      <c r="Q479" s="227">
        <v>0.00025999999999999998</v>
      </c>
      <c r="R479" s="227">
        <f>Q479*H479</f>
        <v>0.018125639999999998</v>
      </c>
      <c r="S479" s="227">
        <v>0</v>
      </c>
      <c r="T479" s="228">
        <f>S479*H479</f>
        <v>0</v>
      </c>
      <c r="AR479" s="21" t="s">
        <v>258</v>
      </c>
      <c r="AT479" s="21" t="s">
        <v>154</v>
      </c>
      <c r="AU479" s="21" t="s">
        <v>85</v>
      </c>
      <c r="AY479" s="21" t="s">
        <v>151</v>
      </c>
      <c r="BE479" s="229">
        <f>IF(N479="základní",J479,0)</f>
        <v>0</v>
      </c>
      <c r="BF479" s="229">
        <f>IF(N479="snížená",J479,0)</f>
        <v>0</v>
      </c>
      <c r="BG479" s="229">
        <f>IF(N479="zákl. přenesená",J479,0)</f>
        <v>0</v>
      </c>
      <c r="BH479" s="229">
        <f>IF(N479="sníž. přenesená",J479,0)</f>
        <v>0</v>
      </c>
      <c r="BI479" s="229">
        <f>IF(N479="nulová",J479,0)</f>
        <v>0</v>
      </c>
      <c r="BJ479" s="21" t="s">
        <v>25</v>
      </c>
      <c r="BK479" s="229">
        <f>ROUND(I479*H479,2)</f>
        <v>0</v>
      </c>
      <c r="BL479" s="21" t="s">
        <v>258</v>
      </c>
      <c r="BM479" s="21" t="s">
        <v>787</v>
      </c>
    </row>
    <row r="480" s="1" customFormat="1">
      <c r="B480" s="43"/>
      <c r="C480" s="71"/>
      <c r="D480" s="230" t="s">
        <v>161</v>
      </c>
      <c r="E480" s="71"/>
      <c r="F480" s="231" t="s">
        <v>788</v>
      </c>
      <c r="G480" s="71"/>
      <c r="H480" s="71"/>
      <c r="I480" s="188"/>
      <c r="J480" s="71"/>
      <c r="K480" s="71"/>
      <c r="L480" s="69"/>
      <c r="M480" s="232"/>
      <c r="N480" s="44"/>
      <c r="O480" s="44"/>
      <c r="P480" s="44"/>
      <c r="Q480" s="44"/>
      <c r="R480" s="44"/>
      <c r="S480" s="44"/>
      <c r="T480" s="92"/>
      <c r="AT480" s="21" t="s">
        <v>161</v>
      </c>
      <c r="AU480" s="21" t="s">
        <v>85</v>
      </c>
    </row>
    <row r="481" s="1" customFormat="1">
      <c r="B481" s="43"/>
      <c r="C481" s="71"/>
      <c r="D481" s="230" t="s">
        <v>504</v>
      </c>
      <c r="E481" s="71"/>
      <c r="F481" s="244" t="s">
        <v>789</v>
      </c>
      <c r="G481" s="71"/>
      <c r="H481" s="71"/>
      <c r="I481" s="188"/>
      <c r="J481" s="71"/>
      <c r="K481" s="71"/>
      <c r="L481" s="69"/>
      <c r="M481" s="232"/>
      <c r="N481" s="44"/>
      <c r="O481" s="44"/>
      <c r="P481" s="44"/>
      <c r="Q481" s="44"/>
      <c r="R481" s="44"/>
      <c r="S481" s="44"/>
      <c r="T481" s="92"/>
      <c r="AT481" s="21" t="s">
        <v>504</v>
      </c>
      <c r="AU481" s="21" t="s">
        <v>85</v>
      </c>
    </row>
    <row r="482" s="11" customFormat="1">
      <c r="B482" s="233"/>
      <c r="C482" s="234"/>
      <c r="D482" s="230" t="s">
        <v>163</v>
      </c>
      <c r="E482" s="235" t="s">
        <v>24</v>
      </c>
      <c r="F482" s="236" t="s">
        <v>773</v>
      </c>
      <c r="G482" s="234"/>
      <c r="H482" s="237">
        <v>20.699999999999999</v>
      </c>
      <c r="I482" s="238"/>
      <c r="J482" s="234"/>
      <c r="K482" s="234"/>
      <c r="L482" s="239"/>
      <c r="M482" s="240"/>
      <c r="N482" s="241"/>
      <c r="O482" s="241"/>
      <c r="P482" s="241"/>
      <c r="Q482" s="241"/>
      <c r="R482" s="241"/>
      <c r="S482" s="241"/>
      <c r="T482" s="242"/>
      <c r="AT482" s="243" t="s">
        <v>163</v>
      </c>
      <c r="AU482" s="243" t="s">
        <v>85</v>
      </c>
      <c r="AV482" s="11" t="s">
        <v>85</v>
      </c>
      <c r="AW482" s="11" t="s">
        <v>165</v>
      </c>
      <c r="AX482" s="11" t="s">
        <v>76</v>
      </c>
      <c r="AY482" s="243" t="s">
        <v>151</v>
      </c>
    </row>
    <row r="483" s="11" customFormat="1">
      <c r="B483" s="233"/>
      <c r="C483" s="234"/>
      <c r="D483" s="230" t="s">
        <v>163</v>
      </c>
      <c r="E483" s="235" t="s">
        <v>24</v>
      </c>
      <c r="F483" s="236" t="s">
        <v>774</v>
      </c>
      <c r="G483" s="234"/>
      <c r="H483" s="237">
        <v>26.513999999999999</v>
      </c>
      <c r="I483" s="238"/>
      <c r="J483" s="234"/>
      <c r="K483" s="234"/>
      <c r="L483" s="239"/>
      <c r="M483" s="240"/>
      <c r="N483" s="241"/>
      <c r="O483" s="241"/>
      <c r="P483" s="241"/>
      <c r="Q483" s="241"/>
      <c r="R483" s="241"/>
      <c r="S483" s="241"/>
      <c r="T483" s="242"/>
      <c r="AT483" s="243" t="s">
        <v>163</v>
      </c>
      <c r="AU483" s="243" t="s">
        <v>85</v>
      </c>
      <c r="AV483" s="11" t="s">
        <v>85</v>
      </c>
      <c r="AW483" s="11" t="s">
        <v>165</v>
      </c>
      <c r="AX483" s="11" t="s">
        <v>76</v>
      </c>
      <c r="AY483" s="243" t="s">
        <v>151</v>
      </c>
    </row>
    <row r="484" s="11" customFormat="1">
      <c r="B484" s="233"/>
      <c r="C484" s="234"/>
      <c r="D484" s="230" t="s">
        <v>163</v>
      </c>
      <c r="E484" s="235" t="s">
        <v>24</v>
      </c>
      <c r="F484" s="236" t="s">
        <v>775</v>
      </c>
      <c r="G484" s="234"/>
      <c r="H484" s="237">
        <v>22.5</v>
      </c>
      <c r="I484" s="238"/>
      <c r="J484" s="234"/>
      <c r="K484" s="234"/>
      <c r="L484" s="239"/>
      <c r="M484" s="240"/>
      <c r="N484" s="241"/>
      <c r="O484" s="241"/>
      <c r="P484" s="241"/>
      <c r="Q484" s="241"/>
      <c r="R484" s="241"/>
      <c r="S484" s="241"/>
      <c r="T484" s="242"/>
      <c r="AT484" s="243" t="s">
        <v>163</v>
      </c>
      <c r="AU484" s="243" t="s">
        <v>85</v>
      </c>
      <c r="AV484" s="11" t="s">
        <v>85</v>
      </c>
      <c r="AW484" s="11" t="s">
        <v>165</v>
      </c>
      <c r="AX484" s="11" t="s">
        <v>76</v>
      </c>
      <c r="AY484" s="243" t="s">
        <v>151</v>
      </c>
    </row>
    <row r="485" s="1" customFormat="1" ht="22.8" customHeight="1">
      <c r="B485" s="43"/>
      <c r="C485" s="218" t="s">
        <v>361</v>
      </c>
      <c r="D485" s="218" t="s">
        <v>154</v>
      </c>
      <c r="E485" s="219" t="s">
        <v>790</v>
      </c>
      <c r="F485" s="220" t="s">
        <v>791</v>
      </c>
      <c r="G485" s="221" t="s">
        <v>182</v>
      </c>
      <c r="H485" s="222">
        <v>69.713999999999999</v>
      </c>
      <c r="I485" s="223"/>
      <c r="J485" s="224">
        <f>ROUND(I485*H485,2)</f>
        <v>0</v>
      </c>
      <c r="K485" s="220" t="s">
        <v>158</v>
      </c>
      <c r="L485" s="69"/>
      <c r="M485" s="225" t="s">
        <v>24</v>
      </c>
      <c r="N485" s="226" t="s">
        <v>47</v>
      </c>
      <c r="O485" s="44"/>
      <c r="P485" s="227">
        <f>O485*H485</f>
        <v>0</v>
      </c>
      <c r="Q485" s="227">
        <v>3.0000000000000001E-05</v>
      </c>
      <c r="R485" s="227">
        <f>Q485*H485</f>
        <v>0.0020914200000000001</v>
      </c>
      <c r="S485" s="227">
        <v>0</v>
      </c>
      <c r="T485" s="228">
        <f>S485*H485</f>
        <v>0</v>
      </c>
      <c r="AR485" s="21" t="s">
        <v>258</v>
      </c>
      <c r="AT485" s="21" t="s">
        <v>154</v>
      </c>
      <c r="AU485" s="21" t="s">
        <v>85</v>
      </c>
      <c r="AY485" s="21" t="s">
        <v>151</v>
      </c>
      <c r="BE485" s="229">
        <f>IF(N485="základní",J485,0)</f>
        <v>0</v>
      </c>
      <c r="BF485" s="229">
        <f>IF(N485="snížená",J485,0)</f>
        <v>0</v>
      </c>
      <c r="BG485" s="229">
        <f>IF(N485="zákl. přenesená",J485,0)</f>
        <v>0</v>
      </c>
      <c r="BH485" s="229">
        <f>IF(N485="sníž. přenesená",J485,0)</f>
        <v>0</v>
      </c>
      <c r="BI485" s="229">
        <f>IF(N485="nulová",J485,0)</f>
        <v>0</v>
      </c>
      <c r="BJ485" s="21" t="s">
        <v>25</v>
      </c>
      <c r="BK485" s="229">
        <f>ROUND(I485*H485,2)</f>
        <v>0</v>
      </c>
      <c r="BL485" s="21" t="s">
        <v>258</v>
      </c>
      <c r="BM485" s="21" t="s">
        <v>792</v>
      </c>
    </row>
    <row r="486" s="1" customFormat="1">
      <c r="B486" s="43"/>
      <c r="C486" s="71"/>
      <c r="D486" s="230" t="s">
        <v>161</v>
      </c>
      <c r="E486" s="71"/>
      <c r="F486" s="231" t="s">
        <v>793</v>
      </c>
      <c r="G486" s="71"/>
      <c r="H486" s="71"/>
      <c r="I486" s="188"/>
      <c r="J486" s="71"/>
      <c r="K486" s="71"/>
      <c r="L486" s="69"/>
      <c r="M486" s="232"/>
      <c r="N486" s="44"/>
      <c r="O486" s="44"/>
      <c r="P486" s="44"/>
      <c r="Q486" s="44"/>
      <c r="R486" s="44"/>
      <c r="S486" s="44"/>
      <c r="T486" s="92"/>
      <c r="AT486" s="21" t="s">
        <v>161</v>
      </c>
      <c r="AU486" s="21" t="s">
        <v>85</v>
      </c>
    </row>
    <row r="487" s="10" customFormat="1" ht="37.44" customHeight="1">
      <c r="B487" s="202"/>
      <c r="C487" s="203"/>
      <c r="D487" s="204" t="s">
        <v>75</v>
      </c>
      <c r="E487" s="205" t="s">
        <v>794</v>
      </c>
      <c r="F487" s="205" t="s">
        <v>795</v>
      </c>
      <c r="G487" s="203"/>
      <c r="H487" s="203"/>
      <c r="I487" s="206"/>
      <c r="J487" s="207">
        <f>BK487</f>
        <v>0</v>
      </c>
      <c r="K487" s="203"/>
      <c r="L487" s="208"/>
      <c r="M487" s="209"/>
      <c r="N487" s="210"/>
      <c r="O487" s="210"/>
      <c r="P487" s="211">
        <f>P488</f>
        <v>0</v>
      </c>
      <c r="Q487" s="210"/>
      <c r="R487" s="211">
        <f>R488</f>
        <v>0</v>
      </c>
      <c r="S487" s="210"/>
      <c r="T487" s="212">
        <f>T488</f>
        <v>0</v>
      </c>
      <c r="AR487" s="213" t="s">
        <v>159</v>
      </c>
      <c r="AT487" s="214" t="s">
        <v>75</v>
      </c>
      <c r="AU487" s="214" t="s">
        <v>76</v>
      </c>
      <c r="AY487" s="213" t="s">
        <v>151</v>
      </c>
      <c r="BK487" s="215">
        <f>BK488</f>
        <v>0</v>
      </c>
    </row>
    <row r="488" s="10" customFormat="1" ht="19.92" customHeight="1">
      <c r="B488" s="202"/>
      <c r="C488" s="203"/>
      <c r="D488" s="204" t="s">
        <v>75</v>
      </c>
      <c r="E488" s="216" t="s">
        <v>796</v>
      </c>
      <c r="F488" s="216" t="s">
        <v>795</v>
      </c>
      <c r="G488" s="203"/>
      <c r="H488" s="203"/>
      <c r="I488" s="206"/>
      <c r="J488" s="217">
        <f>BK488</f>
        <v>0</v>
      </c>
      <c r="K488" s="203"/>
      <c r="L488" s="208"/>
      <c r="M488" s="209"/>
      <c r="N488" s="210"/>
      <c r="O488" s="210"/>
      <c r="P488" s="211">
        <f>SUM(P489:P491)</f>
        <v>0</v>
      </c>
      <c r="Q488" s="210"/>
      <c r="R488" s="211">
        <f>SUM(R489:R491)</f>
        <v>0</v>
      </c>
      <c r="S488" s="210"/>
      <c r="T488" s="212">
        <f>SUM(T489:T491)</f>
        <v>0</v>
      </c>
      <c r="AR488" s="213" t="s">
        <v>159</v>
      </c>
      <c r="AT488" s="214" t="s">
        <v>75</v>
      </c>
      <c r="AU488" s="214" t="s">
        <v>25</v>
      </c>
      <c r="AY488" s="213" t="s">
        <v>151</v>
      </c>
      <c r="BK488" s="215">
        <f>SUM(BK489:BK491)</f>
        <v>0</v>
      </c>
    </row>
    <row r="489" s="1" customFormat="1" ht="14.4" customHeight="1">
      <c r="B489" s="43"/>
      <c r="C489" s="218" t="s">
        <v>797</v>
      </c>
      <c r="D489" s="218" t="s">
        <v>154</v>
      </c>
      <c r="E489" s="219" t="s">
        <v>798</v>
      </c>
      <c r="F489" s="220" t="s">
        <v>799</v>
      </c>
      <c r="G489" s="221" t="s">
        <v>800</v>
      </c>
      <c r="H489" s="222">
        <v>4</v>
      </c>
      <c r="I489" s="223"/>
      <c r="J489" s="224">
        <f>ROUND(I489*H489,2)</f>
        <v>0</v>
      </c>
      <c r="K489" s="220" t="s">
        <v>158</v>
      </c>
      <c r="L489" s="69"/>
      <c r="M489" s="225" t="s">
        <v>24</v>
      </c>
      <c r="N489" s="226" t="s">
        <v>47</v>
      </c>
      <c r="O489" s="44"/>
      <c r="P489" s="227">
        <f>O489*H489</f>
        <v>0</v>
      </c>
      <c r="Q489" s="227">
        <v>0</v>
      </c>
      <c r="R489" s="227">
        <f>Q489*H489</f>
        <v>0</v>
      </c>
      <c r="S489" s="227">
        <v>0</v>
      </c>
      <c r="T489" s="228">
        <f>S489*H489</f>
        <v>0</v>
      </c>
      <c r="AR489" s="21" t="s">
        <v>801</v>
      </c>
      <c r="AT489" s="21" t="s">
        <v>154</v>
      </c>
      <c r="AU489" s="21" t="s">
        <v>85</v>
      </c>
      <c r="AY489" s="21" t="s">
        <v>151</v>
      </c>
      <c r="BE489" s="229">
        <f>IF(N489="základní",J489,0)</f>
        <v>0</v>
      </c>
      <c r="BF489" s="229">
        <f>IF(N489="snížená",J489,0)</f>
        <v>0</v>
      </c>
      <c r="BG489" s="229">
        <f>IF(N489="zákl. přenesená",J489,0)</f>
        <v>0</v>
      </c>
      <c r="BH489" s="229">
        <f>IF(N489="sníž. přenesená",J489,0)</f>
        <v>0</v>
      </c>
      <c r="BI489" s="229">
        <f>IF(N489="nulová",J489,0)</f>
        <v>0</v>
      </c>
      <c r="BJ489" s="21" t="s">
        <v>25</v>
      </c>
      <c r="BK489" s="229">
        <f>ROUND(I489*H489,2)</f>
        <v>0</v>
      </c>
      <c r="BL489" s="21" t="s">
        <v>801</v>
      </c>
      <c r="BM489" s="21" t="s">
        <v>802</v>
      </c>
    </row>
    <row r="490" s="1" customFormat="1">
      <c r="B490" s="43"/>
      <c r="C490" s="71"/>
      <c r="D490" s="230" t="s">
        <v>161</v>
      </c>
      <c r="E490" s="71"/>
      <c r="F490" s="231" t="s">
        <v>803</v>
      </c>
      <c r="G490" s="71"/>
      <c r="H490" s="71"/>
      <c r="I490" s="188"/>
      <c r="J490" s="71"/>
      <c r="K490" s="71"/>
      <c r="L490" s="69"/>
      <c r="M490" s="232"/>
      <c r="N490" s="44"/>
      <c r="O490" s="44"/>
      <c r="P490" s="44"/>
      <c r="Q490" s="44"/>
      <c r="R490" s="44"/>
      <c r="S490" s="44"/>
      <c r="T490" s="92"/>
      <c r="AT490" s="21" t="s">
        <v>161</v>
      </c>
      <c r="AU490" s="21" t="s">
        <v>85</v>
      </c>
    </row>
    <row r="491" s="11" customFormat="1">
      <c r="B491" s="233"/>
      <c r="C491" s="234"/>
      <c r="D491" s="230" t="s">
        <v>163</v>
      </c>
      <c r="E491" s="235" t="s">
        <v>24</v>
      </c>
      <c r="F491" s="236" t="s">
        <v>804</v>
      </c>
      <c r="G491" s="234"/>
      <c r="H491" s="237">
        <v>4</v>
      </c>
      <c r="I491" s="238"/>
      <c r="J491" s="234"/>
      <c r="K491" s="234"/>
      <c r="L491" s="239"/>
      <c r="M491" s="240"/>
      <c r="N491" s="241"/>
      <c r="O491" s="241"/>
      <c r="P491" s="241"/>
      <c r="Q491" s="241"/>
      <c r="R491" s="241"/>
      <c r="S491" s="241"/>
      <c r="T491" s="242"/>
      <c r="AT491" s="243" t="s">
        <v>163</v>
      </c>
      <c r="AU491" s="243" t="s">
        <v>85</v>
      </c>
      <c r="AV491" s="11" t="s">
        <v>85</v>
      </c>
      <c r="AW491" s="11" t="s">
        <v>165</v>
      </c>
      <c r="AX491" s="11" t="s">
        <v>76</v>
      </c>
      <c r="AY491" s="243" t="s">
        <v>151</v>
      </c>
    </row>
    <row r="492" s="10" customFormat="1" ht="37.44" customHeight="1">
      <c r="B492" s="202"/>
      <c r="C492" s="203"/>
      <c r="D492" s="204" t="s">
        <v>75</v>
      </c>
      <c r="E492" s="205" t="s">
        <v>795</v>
      </c>
      <c r="F492" s="205" t="s">
        <v>795</v>
      </c>
      <c r="G492" s="203"/>
      <c r="H492" s="203"/>
      <c r="I492" s="206"/>
      <c r="J492" s="207">
        <f>BK492</f>
        <v>0</v>
      </c>
      <c r="K492" s="203"/>
      <c r="L492" s="208"/>
      <c r="M492" s="209"/>
      <c r="N492" s="210"/>
      <c r="O492" s="210"/>
      <c r="P492" s="211">
        <f>P493</f>
        <v>0</v>
      </c>
      <c r="Q492" s="210"/>
      <c r="R492" s="211">
        <f>R493</f>
        <v>0.79139999999999999</v>
      </c>
      <c r="S492" s="210"/>
      <c r="T492" s="212">
        <f>T493</f>
        <v>0</v>
      </c>
      <c r="AR492" s="213" t="s">
        <v>159</v>
      </c>
      <c r="AT492" s="214" t="s">
        <v>75</v>
      </c>
      <c r="AU492" s="214" t="s">
        <v>76</v>
      </c>
      <c r="AY492" s="213" t="s">
        <v>151</v>
      </c>
      <c r="BK492" s="215">
        <f>BK493</f>
        <v>0</v>
      </c>
    </row>
    <row r="493" s="10" customFormat="1" ht="19.92" customHeight="1">
      <c r="B493" s="202"/>
      <c r="C493" s="203"/>
      <c r="D493" s="204" t="s">
        <v>75</v>
      </c>
      <c r="E493" s="216" t="s">
        <v>805</v>
      </c>
      <c r="F493" s="216" t="s">
        <v>806</v>
      </c>
      <c r="G493" s="203"/>
      <c r="H493" s="203"/>
      <c r="I493" s="206"/>
      <c r="J493" s="217">
        <f>BK493</f>
        <v>0</v>
      </c>
      <c r="K493" s="203"/>
      <c r="L493" s="208"/>
      <c r="M493" s="209"/>
      <c r="N493" s="210"/>
      <c r="O493" s="210"/>
      <c r="P493" s="211">
        <f>SUM(P494:P499)</f>
        <v>0</v>
      </c>
      <c r="Q493" s="210"/>
      <c r="R493" s="211">
        <f>SUM(R494:R499)</f>
        <v>0.79139999999999999</v>
      </c>
      <c r="S493" s="210"/>
      <c r="T493" s="212">
        <f>SUM(T494:T499)</f>
        <v>0</v>
      </c>
      <c r="AR493" s="213" t="s">
        <v>159</v>
      </c>
      <c r="AT493" s="214" t="s">
        <v>75</v>
      </c>
      <c r="AU493" s="214" t="s">
        <v>25</v>
      </c>
      <c r="AY493" s="213" t="s">
        <v>151</v>
      </c>
      <c r="BK493" s="215">
        <f>SUM(BK494:BK499)</f>
        <v>0</v>
      </c>
    </row>
    <row r="494" s="1" customFormat="1" ht="14.4" customHeight="1">
      <c r="B494" s="43"/>
      <c r="C494" s="218" t="s">
        <v>807</v>
      </c>
      <c r="D494" s="218" t="s">
        <v>154</v>
      </c>
      <c r="E494" s="219" t="s">
        <v>808</v>
      </c>
      <c r="F494" s="220" t="s">
        <v>809</v>
      </c>
      <c r="G494" s="221" t="s">
        <v>810</v>
      </c>
      <c r="H494" s="222">
        <v>3</v>
      </c>
      <c r="I494" s="223"/>
      <c r="J494" s="224">
        <f>ROUND(I494*H494,2)</f>
        <v>0</v>
      </c>
      <c r="K494" s="220" t="s">
        <v>24</v>
      </c>
      <c r="L494" s="69"/>
      <c r="M494" s="225" t="s">
        <v>24</v>
      </c>
      <c r="N494" s="226" t="s">
        <v>47</v>
      </c>
      <c r="O494" s="44"/>
      <c r="P494" s="227">
        <f>O494*H494</f>
        <v>0</v>
      </c>
      <c r="Q494" s="227">
        <v>0.063799999999999996</v>
      </c>
      <c r="R494" s="227">
        <f>Q494*H494</f>
        <v>0.19139999999999999</v>
      </c>
      <c r="S494" s="227">
        <v>0</v>
      </c>
      <c r="T494" s="228">
        <f>S494*H494</f>
        <v>0</v>
      </c>
      <c r="AR494" s="21" t="s">
        <v>801</v>
      </c>
      <c r="AT494" s="21" t="s">
        <v>154</v>
      </c>
      <c r="AU494" s="21" t="s">
        <v>85</v>
      </c>
      <c r="AY494" s="21" t="s">
        <v>151</v>
      </c>
      <c r="BE494" s="229">
        <f>IF(N494="základní",J494,0)</f>
        <v>0</v>
      </c>
      <c r="BF494" s="229">
        <f>IF(N494="snížená",J494,0)</f>
        <v>0</v>
      </c>
      <c r="BG494" s="229">
        <f>IF(N494="zákl. přenesená",J494,0)</f>
        <v>0</v>
      </c>
      <c r="BH494" s="229">
        <f>IF(N494="sníž. přenesená",J494,0)</f>
        <v>0</v>
      </c>
      <c r="BI494" s="229">
        <f>IF(N494="nulová",J494,0)</f>
        <v>0</v>
      </c>
      <c r="BJ494" s="21" t="s">
        <v>25</v>
      </c>
      <c r="BK494" s="229">
        <f>ROUND(I494*H494,2)</f>
        <v>0</v>
      </c>
      <c r="BL494" s="21" t="s">
        <v>801</v>
      </c>
      <c r="BM494" s="21" t="s">
        <v>811</v>
      </c>
    </row>
    <row r="495" s="1" customFormat="1">
      <c r="B495" s="43"/>
      <c r="C495" s="71"/>
      <c r="D495" s="230" t="s">
        <v>161</v>
      </c>
      <c r="E495" s="71"/>
      <c r="F495" s="231" t="s">
        <v>809</v>
      </c>
      <c r="G495" s="71"/>
      <c r="H495" s="71"/>
      <c r="I495" s="188"/>
      <c r="J495" s="71"/>
      <c r="K495" s="71"/>
      <c r="L495" s="69"/>
      <c r="M495" s="232"/>
      <c r="N495" s="44"/>
      <c r="O495" s="44"/>
      <c r="P495" s="44"/>
      <c r="Q495" s="44"/>
      <c r="R495" s="44"/>
      <c r="S495" s="44"/>
      <c r="T495" s="92"/>
      <c r="AT495" s="21" t="s">
        <v>161</v>
      </c>
      <c r="AU495" s="21" t="s">
        <v>85</v>
      </c>
    </row>
    <row r="496" s="1" customFormat="1" ht="14.4" customHeight="1">
      <c r="B496" s="43"/>
      <c r="C496" s="218" t="s">
        <v>31</v>
      </c>
      <c r="D496" s="218" t="s">
        <v>154</v>
      </c>
      <c r="E496" s="219" t="s">
        <v>812</v>
      </c>
      <c r="F496" s="220" t="s">
        <v>813</v>
      </c>
      <c r="G496" s="221" t="s">
        <v>583</v>
      </c>
      <c r="H496" s="222">
        <v>3</v>
      </c>
      <c r="I496" s="223"/>
      <c r="J496" s="224">
        <f>ROUND(I496*H496,2)</f>
        <v>0</v>
      </c>
      <c r="K496" s="220" t="s">
        <v>24</v>
      </c>
      <c r="L496" s="69"/>
      <c r="M496" s="225" t="s">
        <v>24</v>
      </c>
      <c r="N496" s="226" t="s">
        <v>47</v>
      </c>
      <c r="O496" s="44"/>
      <c r="P496" s="227">
        <f>O496*H496</f>
        <v>0</v>
      </c>
      <c r="Q496" s="227">
        <v>0.14999999999999999</v>
      </c>
      <c r="R496" s="227">
        <f>Q496*H496</f>
        <v>0.44999999999999996</v>
      </c>
      <c r="S496" s="227">
        <v>0</v>
      </c>
      <c r="T496" s="228">
        <f>S496*H496</f>
        <v>0</v>
      </c>
      <c r="AR496" s="21" t="s">
        <v>801</v>
      </c>
      <c r="AT496" s="21" t="s">
        <v>154</v>
      </c>
      <c r="AU496" s="21" t="s">
        <v>85</v>
      </c>
      <c r="AY496" s="21" t="s">
        <v>151</v>
      </c>
      <c r="BE496" s="229">
        <f>IF(N496="základní",J496,0)</f>
        <v>0</v>
      </c>
      <c r="BF496" s="229">
        <f>IF(N496="snížená",J496,0)</f>
        <v>0</v>
      </c>
      <c r="BG496" s="229">
        <f>IF(N496="zákl. přenesená",J496,0)</f>
        <v>0</v>
      </c>
      <c r="BH496" s="229">
        <f>IF(N496="sníž. přenesená",J496,0)</f>
        <v>0</v>
      </c>
      <c r="BI496" s="229">
        <f>IF(N496="nulová",J496,0)</f>
        <v>0</v>
      </c>
      <c r="BJ496" s="21" t="s">
        <v>25</v>
      </c>
      <c r="BK496" s="229">
        <f>ROUND(I496*H496,2)</f>
        <v>0</v>
      </c>
      <c r="BL496" s="21" t="s">
        <v>801</v>
      </c>
      <c r="BM496" s="21" t="s">
        <v>814</v>
      </c>
    </row>
    <row r="497" s="1" customFormat="1">
      <c r="B497" s="43"/>
      <c r="C497" s="71"/>
      <c r="D497" s="230" t="s">
        <v>161</v>
      </c>
      <c r="E497" s="71"/>
      <c r="F497" s="231" t="s">
        <v>813</v>
      </c>
      <c r="G497" s="71"/>
      <c r="H497" s="71"/>
      <c r="I497" s="188"/>
      <c r="J497" s="71"/>
      <c r="K497" s="71"/>
      <c r="L497" s="69"/>
      <c r="M497" s="232"/>
      <c r="N497" s="44"/>
      <c r="O497" s="44"/>
      <c r="P497" s="44"/>
      <c r="Q497" s="44"/>
      <c r="R497" s="44"/>
      <c r="S497" s="44"/>
      <c r="T497" s="92"/>
      <c r="AT497" s="21" t="s">
        <v>161</v>
      </c>
      <c r="AU497" s="21" t="s">
        <v>85</v>
      </c>
    </row>
    <row r="498" s="1" customFormat="1" ht="14.4" customHeight="1">
      <c r="B498" s="43"/>
      <c r="C498" s="218" t="s">
        <v>815</v>
      </c>
      <c r="D498" s="218" t="s">
        <v>154</v>
      </c>
      <c r="E498" s="219" t="s">
        <v>816</v>
      </c>
      <c r="F498" s="220" t="s">
        <v>817</v>
      </c>
      <c r="G498" s="221" t="s">
        <v>583</v>
      </c>
      <c r="H498" s="222">
        <v>3</v>
      </c>
      <c r="I498" s="223"/>
      <c r="J498" s="224">
        <f>ROUND(I498*H498,2)</f>
        <v>0</v>
      </c>
      <c r="K498" s="220" t="s">
        <v>24</v>
      </c>
      <c r="L498" s="69"/>
      <c r="M498" s="225" t="s">
        <v>24</v>
      </c>
      <c r="N498" s="226" t="s">
        <v>47</v>
      </c>
      <c r="O498" s="44"/>
      <c r="P498" s="227">
        <f>O498*H498</f>
        <v>0</v>
      </c>
      <c r="Q498" s="227">
        <v>0.050000000000000003</v>
      </c>
      <c r="R498" s="227">
        <f>Q498*H498</f>
        <v>0.15000000000000002</v>
      </c>
      <c r="S498" s="227">
        <v>0</v>
      </c>
      <c r="T498" s="228">
        <f>S498*H498</f>
        <v>0</v>
      </c>
      <c r="AR498" s="21" t="s">
        <v>801</v>
      </c>
      <c r="AT498" s="21" t="s">
        <v>154</v>
      </c>
      <c r="AU498" s="21" t="s">
        <v>85</v>
      </c>
      <c r="AY498" s="21" t="s">
        <v>151</v>
      </c>
      <c r="BE498" s="229">
        <f>IF(N498="základní",J498,0)</f>
        <v>0</v>
      </c>
      <c r="BF498" s="229">
        <f>IF(N498="snížená",J498,0)</f>
        <v>0</v>
      </c>
      <c r="BG498" s="229">
        <f>IF(N498="zákl. přenesená",J498,0)</f>
        <v>0</v>
      </c>
      <c r="BH498" s="229">
        <f>IF(N498="sníž. přenesená",J498,0)</f>
        <v>0</v>
      </c>
      <c r="BI498" s="229">
        <f>IF(N498="nulová",J498,0)</f>
        <v>0</v>
      </c>
      <c r="BJ498" s="21" t="s">
        <v>25</v>
      </c>
      <c r="BK498" s="229">
        <f>ROUND(I498*H498,2)</f>
        <v>0</v>
      </c>
      <c r="BL498" s="21" t="s">
        <v>801</v>
      </c>
      <c r="BM498" s="21" t="s">
        <v>818</v>
      </c>
    </row>
    <row r="499" s="1" customFormat="1">
      <c r="B499" s="43"/>
      <c r="C499" s="71"/>
      <c r="D499" s="230" t="s">
        <v>161</v>
      </c>
      <c r="E499" s="71"/>
      <c r="F499" s="231" t="s">
        <v>817</v>
      </c>
      <c r="G499" s="71"/>
      <c r="H499" s="71"/>
      <c r="I499" s="188"/>
      <c r="J499" s="71"/>
      <c r="K499" s="71"/>
      <c r="L499" s="69"/>
      <c r="M499" s="255"/>
      <c r="N499" s="256"/>
      <c r="O499" s="256"/>
      <c r="P499" s="256"/>
      <c r="Q499" s="256"/>
      <c r="R499" s="256"/>
      <c r="S499" s="256"/>
      <c r="T499" s="257"/>
      <c r="AT499" s="21" t="s">
        <v>161</v>
      </c>
      <c r="AU499" s="21" t="s">
        <v>85</v>
      </c>
    </row>
    <row r="500" s="1" customFormat="1" ht="6.96" customHeight="1">
      <c r="B500" s="64"/>
      <c r="C500" s="65"/>
      <c r="D500" s="65"/>
      <c r="E500" s="65"/>
      <c r="F500" s="65"/>
      <c r="G500" s="65"/>
      <c r="H500" s="65"/>
      <c r="I500" s="163"/>
      <c r="J500" s="65"/>
      <c r="K500" s="65"/>
      <c r="L500" s="69"/>
    </row>
  </sheetData>
  <sheetProtection sheet="1" autoFilter="0" formatColumns="0" formatRows="0" objects="1" scenarios="1" spinCount="100000" saltValue="j+rR9aeaKG9ohvgOvW2iCpwV2rG34Rx/2iOwyIL0Rwul1zpSCD344UEEtwmAdpzYIUKbjoeEXwltMYcrDceDlQ==" hashValue="cGyuY0IIsC3WSA8uTFn+ZJAfDwmnzTNfvXxJ2x86cOsAdJFOiRIWVXedAj6gehcjOFJHk49n9X7GJh8GD1AEEA==" algorithmName="SHA-512" password="CC35"/>
  <autoFilter ref="C99:K499"/>
  <mergeCells count="10">
    <mergeCell ref="E7:H7"/>
    <mergeCell ref="E9:H9"/>
    <mergeCell ref="E24:H24"/>
    <mergeCell ref="E45:H45"/>
    <mergeCell ref="E47:H47"/>
    <mergeCell ref="J51:J52"/>
    <mergeCell ref="E90:H90"/>
    <mergeCell ref="E92:H92"/>
    <mergeCell ref="G1:H1"/>
    <mergeCell ref="L2:V2"/>
  </mergeCells>
  <hyperlinks>
    <hyperlink ref="F1:G1" location="C2" display="1) Krycí list soupisu"/>
    <hyperlink ref="G1:H1" location="C54" display="2) Rekapitulace"/>
    <hyperlink ref="J1" location="C9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3"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18"/>
      <c r="B1" s="134"/>
      <c r="C1" s="134"/>
      <c r="D1" s="135" t="s">
        <v>1</v>
      </c>
      <c r="E1" s="134"/>
      <c r="F1" s="136" t="s">
        <v>98</v>
      </c>
      <c r="G1" s="136" t="s">
        <v>99</v>
      </c>
      <c r="H1" s="136"/>
      <c r="I1" s="137"/>
      <c r="J1" s="136" t="s">
        <v>100</v>
      </c>
      <c r="K1" s="135" t="s">
        <v>101</v>
      </c>
      <c r="L1" s="136" t="s">
        <v>102</v>
      </c>
      <c r="M1" s="136"/>
      <c r="N1" s="136"/>
      <c r="O1" s="136"/>
      <c r="P1" s="136"/>
      <c r="Q1" s="136"/>
      <c r="R1" s="136"/>
      <c r="S1" s="136"/>
      <c r="T1" s="13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88</v>
      </c>
    </row>
    <row r="3" ht="6.96" customHeight="1">
      <c r="B3" s="22"/>
      <c r="C3" s="23"/>
      <c r="D3" s="23"/>
      <c r="E3" s="23"/>
      <c r="F3" s="23"/>
      <c r="G3" s="23"/>
      <c r="H3" s="23"/>
      <c r="I3" s="138"/>
      <c r="J3" s="23"/>
      <c r="K3" s="24"/>
      <c r="AT3" s="21" t="s">
        <v>85</v>
      </c>
    </row>
    <row r="4" ht="36.96" customHeight="1">
      <c r="B4" s="25"/>
      <c r="C4" s="26"/>
      <c r="D4" s="27" t="s">
        <v>103</v>
      </c>
      <c r="E4" s="26"/>
      <c r="F4" s="26"/>
      <c r="G4" s="26"/>
      <c r="H4" s="26"/>
      <c r="I4" s="139"/>
      <c r="J4" s="26"/>
      <c r="K4" s="28"/>
      <c r="M4" s="29" t="s">
        <v>12</v>
      </c>
      <c r="AT4" s="21" t="s">
        <v>6</v>
      </c>
    </row>
    <row r="5" ht="6.96" customHeight="1">
      <c r="B5" s="25"/>
      <c r="C5" s="26"/>
      <c r="D5" s="26"/>
      <c r="E5" s="26"/>
      <c r="F5" s="26"/>
      <c r="G5" s="26"/>
      <c r="H5" s="26"/>
      <c r="I5" s="139"/>
      <c r="J5" s="26"/>
      <c r="K5" s="28"/>
    </row>
    <row r="6">
      <c r="B6" s="25"/>
      <c r="C6" s="26"/>
      <c r="D6" s="37" t="s">
        <v>18</v>
      </c>
      <c r="E6" s="26"/>
      <c r="F6" s="26"/>
      <c r="G6" s="26"/>
      <c r="H6" s="26"/>
      <c r="I6" s="139"/>
      <c r="J6" s="26"/>
      <c r="K6" s="28"/>
    </row>
    <row r="7" ht="14.4" customHeight="1">
      <c r="B7" s="25"/>
      <c r="C7" s="26"/>
      <c r="D7" s="26"/>
      <c r="E7" s="140" t="str">
        <f>'Rekapitulace stavby'!K6</f>
        <v>Karlovy Vary, Moskevská 913/34</v>
      </c>
      <c r="F7" s="37"/>
      <c r="G7" s="37"/>
      <c r="H7" s="37"/>
      <c r="I7" s="139"/>
      <c r="J7" s="26"/>
      <c r="K7" s="28"/>
    </row>
    <row r="8" s="1" customFormat="1">
      <c r="B8" s="43"/>
      <c r="C8" s="44"/>
      <c r="D8" s="37" t="s">
        <v>104</v>
      </c>
      <c r="E8" s="44"/>
      <c r="F8" s="44"/>
      <c r="G8" s="44"/>
      <c r="H8" s="44"/>
      <c r="I8" s="141"/>
      <c r="J8" s="44"/>
      <c r="K8" s="48"/>
    </row>
    <row r="9" s="1" customFormat="1" ht="36.96" customHeight="1">
      <c r="B9" s="43"/>
      <c r="C9" s="44"/>
      <c r="D9" s="44"/>
      <c r="E9" s="142" t="s">
        <v>819</v>
      </c>
      <c r="F9" s="44"/>
      <c r="G9" s="44"/>
      <c r="H9" s="44"/>
      <c r="I9" s="141"/>
      <c r="J9" s="44"/>
      <c r="K9" s="48"/>
    </row>
    <row r="10" s="1" customFormat="1">
      <c r="B10" s="43"/>
      <c r="C10" s="44"/>
      <c r="D10" s="44"/>
      <c r="E10" s="44"/>
      <c r="F10" s="44"/>
      <c r="G10" s="44"/>
      <c r="H10" s="44"/>
      <c r="I10" s="141"/>
      <c r="J10" s="44"/>
      <c r="K10" s="48"/>
    </row>
    <row r="11" s="1" customFormat="1" ht="14.4" customHeight="1">
      <c r="B11" s="43"/>
      <c r="C11" s="44"/>
      <c r="D11" s="37" t="s">
        <v>21</v>
      </c>
      <c r="E11" s="44"/>
      <c r="F11" s="32" t="s">
        <v>24</v>
      </c>
      <c r="G11" s="44"/>
      <c r="H11" s="44"/>
      <c r="I11" s="143" t="s">
        <v>23</v>
      </c>
      <c r="J11" s="32" t="s">
        <v>24</v>
      </c>
      <c r="K11" s="48"/>
    </row>
    <row r="12" s="1" customFormat="1" ht="14.4" customHeight="1">
      <c r="B12" s="43"/>
      <c r="C12" s="44"/>
      <c r="D12" s="37" t="s">
        <v>26</v>
      </c>
      <c r="E12" s="44"/>
      <c r="F12" s="32" t="s">
        <v>27</v>
      </c>
      <c r="G12" s="44"/>
      <c r="H12" s="44"/>
      <c r="I12" s="143" t="s">
        <v>28</v>
      </c>
      <c r="J12" s="144" t="str">
        <f>'Rekapitulace stavby'!AN8</f>
        <v>20. 9. 2018</v>
      </c>
      <c r="K12" s="48"/>
    </row>
    <row r="13" s="1" customFormat="1" ht="10.8" customHeight="1">
      <c r="B13" s="43"/>
      <c r="C13" s="44"/>
      <c r="D13" s="44"/>
      <c r="E13" s="44"/>
      <c r="F13" s="44"/>
      <c r="G13" s="44"/>
      <c r="H13" s="44"/>
      <c r="I13" s="141"/>
      <c r="J13" s="44"/>
      <c r="K13" s="48"/>
    </row>
    <row r="14" s="1" customFormat="1" ht="14.4" customHeight="1">
      <c r="B14" s="43"/>
      <c r="C14" s="44"/>
      <c r="D14" s="37" t="s">
        <v>32</v>
      </c>
      <c r="E14" s="44"/>
      <c r="F14" s="44"/>
      <c r="G14" s="44"/>
      <c r="H14" s="44"/>
      <c r="I14" s="143" t="s">
        <v>33</v>
      </c>
      <c r="J14" s="32" t="s">
        <v>24</v>
      </c>
      <c r="K14" s="48"/>
    </row>
    <row r="15" s="1" customFormat="1" ht="18" customHeight="1">
      <c r="B15" s="43"/>
      <c r="C15" s="44"/>
      <c r="D15" s="44"/>
      <c r="E15" s="32" t="s">
        <v>34</v>
      </c>
      <c r="F15" s="44"/>
      <c r="G15" s="44"/>
      <c r="H15" s="44"/>
      <c r="I15" s="143" t="s">
        <v>35</v>
      </c>
      <c r="J15" s="32" t="s">
        <v>24</v>
      </c>
      <c r="K15" s="48"/>
    </row>
    <row r="16" s="1" customFormat="1" ht="6.96" customHeight="1">
      <c r="B16" s="43"/>
      <c r="C16" s="44"/>
      <c r="D16" s="44"/>
      <c r="E16" s="44"/>
      <c r="F16" s="44"/>
      <c r="G16" s="44"/>
      <c r="H16" s="44"/>
      <c r="I16" s="141"/>
      <c r="J16" s="44"/>
      <c r="K16" s="48"/>
    </row>
    <row r="17" s="1" customFormat="1" ht="14.4" customHeight="1">
      <c r="B17" s="43"/>
      <c r="C17" s="44"/>
      <c r="D17" s="37" t="s">
        <v>36</v>
      </c>
      <c r="E17" s="44"/>
      <c r="F17" s="44"/>
      <c r="G17" s="44"/>
      <c r="H17" s="44"/>
      <c r="I17" s="143" t="s">
        <v>33</v>
      </c>
      <c r="J17" s="32" t="str">
        <f>IF('Rekapitulace stavby'!AN13="Vyplň údaj","",IF('Rekapitulace stavby'!AN13="","",'Rekapitulace stavby'!AN13))</f>
        <v/>
      </c>
      <c r="K17" s="48"/>
    </row>
    <row r="18" s="1" customFormat="1" ht="18" customHeight="1">
      <c r="B18" s="43"/>
      <c r="C18" s="44"/>
      <c r="D18" s="44"/>
      <c r="E18" s="32" t="str">
        <f>IF('Rekapitulace stavby'!E14="Vyplň údaj","",IF('Rekapitulace stavby'!E14="","",'Rekapitulace stavby'!E14))</f>
        <v/>
      </c>
      <c r="F18" s="44"/>
      <c r="G18" s="44"/>
      <c r="H18" s="44"/>
      <c r="I18" s="143" t="s">
        <v>35</v>
      </c>
      <c r="J18" s="32" t="str">
        <f>IF('Rekapitulace stavby'!AN14="Vyplň údaj","",IF('Rekapitulace stavby'!AN14="","",'Rekapitulace stavby'!AN14))</f>
        <v/>
      </c>
      <c r="K18" s="48"/>
    </row>
    <row r="19" s="1" customFormat="1" ht="6.96" customHeight="1">
      <c r="B19" s="43"/>
      <c r="C19" s="44"/>
      <c r="D19" s="44"/>
      <c r="E19" s="44"/>
      <c r="F19" s="44"/>
      <c r="G19" s="44"/>
      <c r="H19" s="44"/>
      <c r="I19" s="141"/>
      <c r="J19" s="44"/>
      <c r="K19" s="48"/>
    </row>
    <row r="20" s="1" customFormat="1" ht="14.4" customHeight="1">
      <c r="B20" s="43"/>
      <c r="C20" s="44"/>
      <c r="D20" s="37" t="s">
        <v>38</v>
      </c>
      <c r="E20" s="44"/>
      <c r="F20" s="44"/>
      <c r="G20" s="44"/>
      <c r="H20" s="44"/>
      <c r="I20" s="143" t="s">
        <v>33</v>
      </c>
      <c r="J20" s="32" t="s">
        <v>24</v>
      </c>
      <c r="K20" s="48"/>
    </row>
    <row r="21" s="1" customFormat="1" ht="18" customHeight="1">
      <c r="B21" s="43"/>
      <c r="C21" s="44"/>
      <c r="D21" s="44"/>
      <c r="E21" s="32" t="s">
        <v>39</v>
      </c>
      <c r="F21" s="44"/>
      <c r="G21" s="44"/>
      <c r="H21" s="44"/>
      <c r="I21" s="143" t="s">
        <v>35</v>
      </c>
      <c r="J21" s="32" t="s">
        <v>24</v>
      </c>
      <c r="K21" s="48"/>
    </row>
    <row r="22" s="1" customFormat="1" ht="6.96" customHeight="1">
      <c r="B22" s="43"/>
      <c r="C22" s="44"/>
      <c r="D22" s="44"/>
      <c r="E22" s="44"/>
      <c r="F22" s="44"/>
      <c r="G22" s="44"/>
      <c r="H22" s="44"/>
      <c r="I22" s="141"/>
      <c r="J22" s="44"/>
      <c r="K22" s="48"/>
    </row>
    <row r="23" s="1" customFormat="1" ht="14.4" customHeight="1">
      <c r="B23" s="43"/>
      <c r="C23" s="44"/>
      <c r="D23" s="37" t="s">
        <v>40</v>
      </c>
      <c r="E23" s="44"/>
      <c r="F23" s="44"/>
      <c r="G23" s="44"/>
      <c r="H23" s="44"/>
      <c r="I23" s="141"/>
      <c r="J23" s="44"/>
      <c r="K23" s="48"/>
    </row>
    <row r="24" s="6" customFormat="1" ht="14.4" customHeight="1">
      <c r="B24" s="145"/>
      <c r="C24" s="146"/>
      <c r="D24" s="146"/>
      <c r="E24" s="41" t="s">
        <v>24</v>
      </c>
      <c r="F24" s="41"/>
      <c r="G24" s="41"/>
      <c r="H24" s="41"/>
      <c r="I24" s="147"/>
      <c r="J24" s="146"/>
      <c r="K24" s="148"/>
    </row>
    <row r="25" s="1" customFormat="1" ht="6.96" customHeight="1">
      <c r="B25" s="43"/>
      <c r="C25" s="44"/>
      <c r="D25" s="44"/>
      <c r="E25" s="44"/>
      <c r="F25" s="44"/>
      <c r="G25" s="44"/>
      <c r="H25" s="44"/>
      <c r="I25" s="141"/>
      <c r="J25" s="44"/>
      <c r="K25" s="48"/>
    </row>
    <row r="26" s="1" customFormat="1" ht="6.96" customHeight="1">
      <c r="B26" s="43"/>
      <c r="C26" s="44"/>
      <c r="D26" s="103"/>
      <c r="E26" s="103"/>
      <c r="F26" s="103"/>
      <c r="G26" s="103"/>
      <c r="H26" s="103"/>
      <c r="I26" s="149"/>
      <c r="J26" s="103"/>
      <c r="K26" s="150"/>
    </row>
    <row r="27" s="1" customFormat="1" ht="25.44" customHeight="1">
      <c r="B27" s="43"/>
      <c r="C27" s="44"/>
      <c r="D27" s="151" t="s">
        <v>42</v>
      </c>
      <c r="E27" s="44"/>
      <c r="F27" s="44"/>
      <c r="G27" s="44"/>
      <c r="H27" s="44"/>
      <c r="I27" s="141"/>
      <c r="J27" s="152">
        <f>ROUND(J80,2)</f>
        <v>0</v>
      </c>
      <c r="K27" s="48"/>
    </row>
    <row r="28" s="1" customFormat="1" ht="6.96" customHeight="1">
      <c r="B28" s="43"/>
      <c r="C28" s="44"/>
      <c r="D28" s="103"/>
      <c r="E28" s="103"/>
      <c r="F28" s="103"/>
      <c r="G28" s="103"/>
      <c r="H28" s="103"/>
      <c r="I28" s="149"/>
      <c r="J28" s="103"/>
      <c r="K28" s="150"/>
    </row>
    <row r="29" s="1" customFormat="1" ht="14.4" customHeight="1">
      <c r="B29" s="43"/>
      <c r="C29" s="44"/>
      <c r="D29" s="44"/>
      <c r="E29" s="44"/>
      <c r="F29" s="49" t="s">
        <v>44</v>
      </c>
      <c r="G29" s="44"/>
      <c r="H29" s="44"/>
      <c r="I29" s="153" t="s">
        <v>43</v>
      </c>
      <c r="J29" s="49" t="s">
        <v>45</v>
      </c>
      <c r="K29" s="48"/>
    </row>
    <row r="30" s="1" customFormat="1" ht="14.4" customHeight="1">
      <c r="B30" s="43"/>
      <c r="C30" s="44"/>
      <c r="D30" s="52" t="s">
        <v>46</v>
      </c>
      <c r="E30" s="52" t="s">
        <v>47</v>
      </c>
      <c r="F30" s="154">
        <f>ROUND(SUM(BE80:BE129), 2)</f>
        <v>0</v>
      </c>
      <c r="G30" s="44"/>
      <c r="H30" s="44"/>
      <c r="I30" s="155">
        <v>0.20999999999999999</v>
      </c>
      <c r="J30" s="154">
        <f>ROUND(ROUND((SUM(BE80:BE129)), 2)*I30, 2)</f>
        <v>0</v>
      </c>
      <c r="K30" s="48"/>
    </row>
    <row r="31" s="1" customFormat="1" ht="14.4" customHeight="1">
      <c r="B31" s="43"/>
      <c r="C31" s="44"/>
      <c r="D31" s="44"/>
      <c r="E31" s="52" t="s">
        <v>48</v>
      </c>
      <c r="F31" s="154">
        <f>ROUND(SUM(BF80:BF129), 2)</f>
        <v>0</v>
      </c>
      <c r="G31" s="44"/>
      <c r="H31" s="44"/>
      <c r="I31" s="155">
        <v>0.14999999999999999</v>
      </c>
      <c r="J31" s="154">
        <f>ROUND(ROUND((SUM(BF80:BF129)), 2)*I31, 2)</f>
        <v>0</v>
      </c>
      <c r="K31" s="48"/>
    </row>
    <row r="32" hidden="1" s="1" customFormat="1" ht="14.4" customHeight="1">
      <c r="B32" s="43"/>
      <c r="C32" s="44"/>
      <c r="D32" s="44"/>
      <c r="E32" s="52" t="s">
        <v>49</v>
      </c>
      <c r="F32" s="154">
        <f>ROUND(SUM(BG80:BG129), 2)</f>
        <v>0</v>
      </c>
      <c r="G32" s="44"/>
      <c r="H32" s="44"/>
      <c r="I32" s="155">
        <v>0.20999999999999999</v>
      </c>
      <c r="J32" s="154">
        <v>0</v>
      </c>
      <c r="K32" s="48"/>
    </row>
    <row r="33" hidden="1" s="1" customFormat="1" ht="14.4" customHeight="1">
      <c r="B33" s="43"/>
      <c r="C33" s="44"/>
      <c r="D33" s="44"/>
      <c r="E33" s="52" t="s">
        <v>50</v>
      </c>
      <c r="F33" s="154">
        <f>ROUND(SUM(BH80:BH129), 2)</f>
        <v>0</v>
      </c>
      <c r="G33" s="44"/>
      <c r="H33" s="44"/>
      <c r="I33" s="155">
        <v>0.14999999999999999</v>
      </c>
      <c r="J33" s="154">
        <v>0</v>
      </c>
      <c r="K33" s="48"/>
    </row>
    <row r="34" hidden="1" s="1" customFormat="1" ht="14.4" customHeight="1">
      <c r="B34" s="43"/>
      <c r="C34" s="44"/>
      <c r="D34" s="44"/>
      <c r="E34" s="52" t="s">
        <v>51</v>
      </c>
      <c r="F34" s="154">
        <f>ROUND(SUM(BI80:BI129), 2)</f>
        <v>0</v>
      </c>
      <c r="G34" s="44"/>
      <c r="H34" s="44"/>
      <c r="I34" s="155">
        <v>0</v>
      </c>
      <c r="J34" s="154">
        <v>0</v>
      </c>
      <c r="K34" s="48"/>
    </row>
    <row r="35" s="1" customFormat="1" ht="6.96" customHeight="1">
      <c r="B35" s="43"/>
      <c r="C35" s="44"/>
      <c r="D35" s="44"/>
      <c r="E35" s="44"/>
      <c r="F35" s="44"/>
      <c r="G35" s="44"/>
      <c r="H35" s="44"/>
      <c r="I35" s="141"/>
      <c r="J35" s="44"/>
      <c r="K35" s="48"/>
    </row>
    <row r="36" s="1" customFormat="1" ht="25.44" customHeight="1">
      <c r="B36" s="43"/>
      <c r="C36" s="156"/>
      <c r="D36" s="157" t="s">
        <v>52</v>
      </c>
      <c r="E36" s="95"/>
      <c r="F36" s="95"/>
      <c r="G36" s="158" t="s">
        <v>53</v>
      </c>
      <c r="H36" s="159" t="s">
        <v>54</v>
      </c>
      <c r="I36" s="160"/>
      <c r="J36" s="161">
        <f>SUM(J27:J34)</f>
        <v>0</v>
      </c>
      <c r="K36" s="162"/>
    </row>
    <row r="37" s="1" customFormat="1" ht="14.4" customHeight="1">
      <c r="B37" s="64"/>
      <c r="C37" s="65"/>
      <c r="D37" s="65"/>
      <c r="E37" s="65"/>
      <c r="F37" s="65"/>
      <c r="G37" s="65"/>
      <c r="H37" s="65"/>
      <c r="I37" s="163"/>
      <c r="J37" s="65"/>
      <c r="K37" s="66"/>
    </row>
    <row r="41" s="1" customFormat="1" ht="6.96" customHeight="1">
      <c r="B41" s="164"/>
      <c r="C41" s="165"/>
      <c r="D41" s="165"/>
      <c r="E41" s="165"/>
      <c r="F41" s="165"/>
      <c r="G41" s="165"/>
      <c r="H41" s="165"/>
      <c r="I41" s="166"/>
      <c r="J41" s="165"/>
      <c r="K41" s="167"/>
    </row>
    <row r="42" s="1" customFormat="1" ht="36.96" customHeight="1">
      <c r="B42" s="43"/>
      <c r="C42" s="27" t="s">
        <v>106</v>
      </c>
      <c r="D42" s="44"/>
      <c r="E42" s="44"/>
      <c r="F42" s="44"/>
      <c r="G42" s="44"/>
      <c r="H42" s="44"/>
      <c r="I42" s="141"/>
      <c r="J42" s="44"/>
      <c r="K42" s="48"/>
    </row>
    <row r="43" s="1" customFormat="1" ht="6.96" customHeight="1">
      <c r="B43" s="43"/>
      <c r="C43" s="44"/>
      <c r="D43" s="44"/>
      <c r="E43" s="44"/>
      <c r="F43" s="44"/>
      <c r="G43" s="44"/>
      <c r="H43" s="44"/>
      <c r="I43" s="141"/>
      <c r="J43" s="44"/>
      <c r="K43" s="48"/>
    </row>
    <row r="44" s="1" customFormat="1" ht="14.4" customHeight="1">
      <c r="B44" s="43"/>
      <c r="C44" s="37" t="s">
        <v>18</v>
      </c>
      <c r="D44" s="44"/>
      <c r="E44" s="44"/>
      <c r="F44" s="44"/>
      <c r="G44" s="44"/>
      <c r="H44" s="44"/>
      <c r="I44" s="141"/>
      <c r="J44" s="44"/>
      <c r="K44" s="48"/>
    </row>
    <row r="45" s="1" customFormat="1" ht="14.4" customHeight="1">
      <c r="B45" s="43"/>
      <c r="C45" s="44"/>
      <c r="D45" s="44"/>
      <c r="E45" s="140" t="str">
        <f>E7</f>
        <v>Karlovy Vary, Moskevská 913/34</v>
      </c>
      <c r="F45" s="37"/>
      <c r="G45" s="37"/>
      <c r="H45" s="37"/>
      <c r="I45" s="141"/>
      <c r="J45" s="44"/>
      <c r="K45" s="48"/>
    </row>
    <row r="46" s="1" customFormat="1" ht="14.4" customHeight="1">
      <c r="B46" s="43"/>
      <c r="C46" s="37" t="s">
        <v>104</v>
      </c>
      <c r="D46" s="44"/>
      <c r="E46" s="44"/>
      <c r="F46" s="44"/>
      <c r="G46" s="44"/>
      <c r="H46" s="44"/>
      <c r="I46" s="141"/>
      <c r="J46" s="44"/>
      <c r="K46" s="48"/>
    </row>
    <row r="47" s="1" customFormat="1" ht="16.2" customHeight="1">
      <c r="B47" s="43"/>
      <c r="C47" s="44"/>
      <c r="D47" s="44"/>
      <c r="E47" s="142" t="str">
        <f>E9</f>
        <v>VZT - Vzduchotechnika</v>
      </c>
      <c r="F47" s="44"/>
      <c r="G47" s="44"/>
      <c r="H47" s="44"/>
      <c r="I47" s="141"/>
      <c r="J47" s="44"/>
      <c r="K47" s="48"/>
    </row>
    <row r="48" s="1" customFormat="1" ht="6.96" customHeight="1">
      <c r="B48" s="43"/>
      <c r="C48" s="44"/>
      <c r="D48" s="44"/>
      <c r="E48" s="44"/>
      <c r="F48" s="44"/>
      <c r="G48" s="44"/>
      <c r="H48" s="44"/>
      <c r="I48" s="141"/>
      <c r="J48" s="44"/>
      <c r="K48" s="48"/>
    </row>
    <row r="49" s="1" customFormat="1" ht="18" customHeight="1">
      <c r="B49" s="43"/>
      <c r="C49" s="37" t="s">
        <v>26</v>
      </c>
      <c r="D49" s="44"/>
      <c r="E49" s="44"/>
      <c r="F49" s="32" t="str">
        <f>F12</f>
        <v>Karlovy Vary</v>
      </c>
      <c r="G49" s="44"/>
      <c r="H49" s="44"/>
      <c r="I49" s="143" t="s">
        <v>28</v>
      </c>
      <c r="J49" s="144" t="str">
        <f>IF(J12="","",J12)</f>
        <v>20. 9. 2018</v>
      </c>
      <c r="K49" s="48"/>
    </row>
    <row r="50" s="1" customFormat="1" ht="6.96" customHeight="1">
      <c r="B50" s="43"/>
      <c r="C50" s="44"/>
      <c r="D50" s="44"/>
      <c r="E50" s="44"/>
      <c r="F50" s="44"/>
      <c r="G50" s="44"/>
      <c r="H50" s="44"/>
      <c r="I50" s="141"/>
      <c r="J50" s="44"/>
      <c r="K50" s="48"/>
    </row>
    <row r="51" s="1" customFormat="1">
      <c r="B51" s="43"/>
      <c r="C51" s="37" t="s">
        <v>32</v>
      </c>
      <c r="D51" s="44"/>
      <c r="E51" s="44"/>
      <c r="F51" s="32" t="str">
        <f>E15</f>
        <v>Městská policie Karlovy Vary</v>
      </c>
      <c r="G51" s="44"/>
      <c r="H51" s="44"/>
      <c r="I51" s="143" t="s">
        <v>38</v>
      </c>
      <c r="J51" s="41" t="str">
        <f>E21</f>
        <v>Ivan Křesina</v>
      </c>
      <c r="K51" s="48"/>
    </row>
    <row r="52" s="1" customFormat="1" ht="14.4" customHeight="1">
      <c r="B52" s="43"/>
      <c r="C52" s="37" t="s">
        <v>36</v>
      </c>
      <c r="D52" s="44"/>
      <c r="E52" s="44"/>
      <c r="F52" s="32" t="str">
        <f>IF(E18="","",E18)</f>
        <v/>
      </c>
      <c r="G52" s="44"/>
      <c r="H52" s="44"/>
      <c r="I52" s="141"/>
      <c r="J52" s="168"/>
      <c r="K52" s="48"/>
    </row>
    <row r="53" s="1" customFormat="1" ht="10.32" customHeight="1">
      <c r="B53" s="43"/>
      <c r="C53" s="44"/>
      <c r="D53" s="44"/>
      <c r="E53" s="44"/>
      <c r="F53" s="44"/>
      <c r="G53" s="44"/>
      <c r="H53" s="44"/>
      <c r="I53" s="141"/>
      <c r="J53" s="44"/>
      <c r="K53" s="48"/>
    </row>
    <row r="54" s="1" customFormat="1" ht="29.28" customHeight="1">
      <c r="B54" s="43"/>
      <c r="C54" s="169" t="s">
        <v>107</v>
      </c>
      <c r="D54" s="156"/>
      <c r="E54" s="156"/>
      <c r="F54" s="156"/>
      <c r="G54" s="156"/>
      <c r="H54" s="156"/>
      <c r="I54" s="170"/>
      <c r="J54" s="171" t="s">
        <v>108</v>
      </c>
      <c r="K54" s="172"/>
    </row>
    <row r="55" s="1" customFormat="1" ht="10.32" customHeight="1">
      <c r="B55" s="43"/>
      <c r="C55" s="44"/>
      <c r="D55" s="44"/>
      <c r="E55" s="44"/>
      <c r="F55" s="44"/>
      <c r="G55" s="44"/>
      <c r="H55" s="44"/>
      <c r="I55" s="141"/>
      <c r="J55" s="44"/>
      <c r="K55" s="48"/>
    </row>
    <row r="56" s="1" customFormat="1" ht="29.28" customHeight="1">
      <c r="B56" s="43"/>
      <c r="C56" s="173" t="s">
        <v>109</v>
      </c>
      <c r="D56" s="44"/>
      <c r="E56" s="44"/>
      <c r="F56" s="44"/>
      <c r="G56" s="44"/>
      <c r="H56" s="44"/>
      <c r="I56" s="141"/>
      <c r="J56" s="152">
        <f>J80</f>
        <v>0</v>
      </c>
      <c r="K56" s="48"/>
      <c r="AU56" s="21" t="s">
        <v>110</v>
      </c>
    </row>
    <row r="57" s="7" customFormat="1" ht="24.96" customHeight="1">
      <c r="B57" s="174"/>
      <c r="C57" s="175"/>
      <c r="D57" s="176" t="s">
        <v>123</v>
      </c>
      <c r="E57" s="177"/>
      <c r="F57" s="177"/>
      <c r="G57" s="177"/>
      <c r="H57" s="177"/>
      <c r="I57" s="178"/>
      <c r="J57" s="179">
        <f>J81</f>
        <v>0</v>
      </c>
      <c r="K57" s="180"/>
    </row>
    <row r="58" s="8" customFormat="1" ht="19.92" customHeight="1">
      <c r="B58" s="181"/>
      <c r="C58" s="182"/>
      <c r="D58" s="183" t="s">
        <v>820</v>
      </c>
      <c r="E58" s="184"/>
      <c r="F58" s="184"/>
      <c r="G58" s="184"/>
      <c r="H58" s="184"/>
      <c r="I58" s="185"/>
      <c r="J58" s="186">
        <f>J82</f>
        <v>0</v>
      </c>
      <c r="K58" s="187"/>
    </row>
    <row r="59" s="8" customFormat="1" ht="19.92" customHeight="1">
      <c r="B59" s="181"/>
      <c r="C59" s="182"/>
      <c r="D59" s="183" t="s">
        <v>124</v>
      </c>
      <c r="E59" s="184"/>
      <c r="F59" s="184"/>
      <c r="G59" s="184"/>
      <c r="H59" s="184"/>
      <c r="I59" s="185"/>
      <c r="J59" s="186">
        <f>J91</f>
        <v>0</v>
      </c>
      <c r="K59" s="187"/>
    </row>
    <row r="60" s="7" customFormat="1" ht="24.96" customHeight="1">
      <c r="B60" s="174"/>
      <c r="C60" s="175"/>
      <c r="D60" s="176" t="s">
        <v>821</v>
      </c>
      <c r="E60" s="177"/>
      <c r="F60" s="177"/>
      <c r="G60" s="177"/>
      <c r="H60" s="177"/>
      <c r="I60" s="178"/>
      <c r="J60" s="179">
        <f>J126</f>
        <v>0</v>
      </c>
      <c r="K60" s="180"/>
    </row>
    <row r="61" s="1" customFormat="1" ht="21.84" customHeight="1">
      <c r="B61" s="43"/>
      <c r="C61" s="44"/>
      <c r="D61" s="44"/>
      <c r="E61" s="44"/>
      <c r="F61" s="44"/>
      <c r="G61" s="44"/>
      <c r="H61" s="44"/>
      <c r="I61" s="141"/>
      <c r="J61" s="44"/>
      <c r="K61" s="48"/>
    </row>
    <row r="62" s="1" customFormat="1" ht="6.96" customHeight="1">
      <c r="B62" s="64"/>
      <c r="C62" s="65"/>
      <c r="D62" s="65"/>
      <c r="E62" s="65"/>
      <c r="F62" s="65"/>
      <c r="G62" s="65"/>
      <c r="H62" s="65"/>
      <c r="I62" s="163"/>
      <c r="J62" s="65"/>
      <c r="K62" s="66"/>
    </row>
    <row r="66" s="1" customFormat="1" ht="6.96" customHeight="1">
      <c r="B66" s="67"/>
      <c r="C66" s="68"/>
      <c r="D66" s="68"/>
      <c r="E66" s="68"/>
      <c r="F66" s="68"/>
      <c r="G66" s="68"/>
      <c r="H66" s="68"/>
      <c r="I66" s="166"/>
      <c r="J66" s="68"/>
      <c r="K66" s="68"/>
      <c r="L66" s="69"/>
    </row>
    <row r="67" s="1" customFormat="1" ht="36.96" customHeight="1">
      <c r="B67" s="43"/>
      <c r="C67" s="70" t="s">
        <v>135</v>
      </c>
      <c r="D67" s="71"/>
      <c r="E67" s="71"/>
      <c r="F67" s="71"/>
      <c r="G67" s="71"/>
      <c r="H67" s="71"/>
      <c r="I67" s="188"/>
      <c r="J67" s="71"/>
      <c r="K67" s="71"/>
      <c r="L67" s="69"/>
    </row>
    <row r="68" s="1" customFormat="1" ht="6.96" customHeight="1">
      <c r="B68" s="43"/>
      <c r="C68" s="71"/>
      <c r="D68" s="71"/>
      <c r="E68" s="71"/>
      <c r="F68" s="71"/>
      <c r="G68" s="71"/>
      <c r="H68" s="71"/>
      <c r="I68" s="188"/>
      <c r="J68" s="71"/>
      <c r="K68" s="71"/>
      <c r="L68" s="69"/>
    </row>
    <row r="69" s="1" customFormat="1" ht="14.4" customHeight="1">
      <c r="B69" s="43"/>
      <c r="C69" s="73" t="s">
        <v>18</v>
      </c>
      <c r="D69" s="71"/>
      <c r="E69" s="71"/>
      <c r="F69" s="71"/>
      <c r="G69" s="71"/>
      <c r="H69" s="71"/>
      <c r="I69" s="188"/>
      <c r="J69" s="71"/>
      <c r="K69" s="71"/>
      <c r="L69" s="69"/>
    </row>
    <row r="70" s="1" customFormat="1" ht="14.4" customHeight="1">
      <c r="B70" s="43"/>
      <c r="C70" s="71"/>
      <c r="D70" s="71"/>
      <c r="E70" s="189" t="str">
        <f>E7</f>
        <v>Karlovy Vary, Moskevská 913/34</v>
      </c>
      <c r="F70" s="73"/>
      <c r="G70" s="73"/>
      <c r="H70" s="73"/>
      <c r="I70" s="188"/>
      <c r="J70" s="71"/>
      <c r="K70" s="71"/>
      <c r="L70" s="69"/>
    </row>
    <row r="71" s="1" customFormat="1" ht="14.4" customHeight="1">
      <c r="B71" s="43"/>
      <c r="C71" s="73" t="s">
        <v>104</v>
      </c>
      <c r="D71" s="71"/>
      <c r="E71" s="71"/>
      <c r="F71" s="71"/>
      <c r="G71" s="71"/>
      <c r="H71" s="71"/>
      <c r="I71" s="188"/>
      <c r="J71" s="71"/>
      <c r="K71" s="71"/>
      <c r="L71" s="69"/>
    </row>
    <row r="72" s="1" customFormat="1" ht="16.2" customHeight="1">
      <c r="B72" s="43"/>
      <c r="C72" s="71"/>
      <c r="D72" s="71"/>
      <c r="E72" s="79" t="str">
        <f>E9</f>
        <v>VZT - Vzduchotechnika</v>
      </c>
      <c r="F72" s="71"/>
      <c r="G72" s="71"/>
      <c r="H72" s="71"/>
      <c r="I72" s="188"/>
      <c r="J72" s="71"/>
      <c r="K72" s="71"/>
      <c r="L72" s="69"/>
    </row>
    <row r="73" s="1" customFormat="1" ht="6.96" customHeight="1">
      <c r="B73" s="43"/>
      <c r="C73" s="71"/>
      <c r="D73" s="71"/>
      <c r="E73" s="71"/>
      <c r="F73" s="71"/>
      <c r="G73" s="71"/>
      <c r="H73" s="71"/>
      <c r="I73" s="188"/>
      <c r="J73" s="71"/>
      <c r="K73" s="71"/>
      <c r="L73" s="69"/>
    </row>
    <row r="74" s="1" customFormat="1" ht="18" customHeight="1">
      <c r="B74" s="43"/>
      <c r="C74" s="73" t="s">
        <v>26</v>
      </c>
      <c r="D74" s="71"/>
      <c r="E74" s="71"/>
      <c r="F74" s="190" t="str">
        <f>F12</f>
        <v>Karlovy Vary</v>
      </c>
      <c r="G74" s="71"/>
      <c r="H74" s="71"/>
      <c r="I74" s="191" t="s">
        <v>28</v>
      </c>
      <c r="J74" s="82" t="str">
        <f>IF(J12="","",J12)</f>
        <v>20. 9. 2018</v>
      </c>
      <c r="K74" s="71"/>
      <c r="L74" s="69"/>
    </row>
    <row r="75" s="1" customFormat="1" ht="6.96" customHeight="1">
      <c r="B75" s="43"/>
      <c r="C75" s="71"/>
      <c r="D75" s="71"/>
      <c r="E75" s="71"/>
      <c r="F75" s="71"/>
      <c r="G75" s="71"/>
      <c r="H75" s="71"/>
      <c r="I75" s="188"/>
      <c r="J75" s="71"/>
      <c r="K75" s="71"/>
      <c r="L75" s="69"/>
    </row>
    <row r="76" s="1" customFormat="1">
      <c r="B76" s="43"/>
      <c r="C76" s="73" t="s">
        <v>32</v>
      </c>
      <c r="D76" s="71"/>
      <c r="E76" s="71"/>
      <c r="F76" s="190" t="str">
        <f>E15</f>
        <v>Městská policie Karlovy Vary</v>
      </c>
      <c r="G76" s="71"/>
      <c r="H76" s="71"/>
      <c r="I76" s="191" t="s">
        <v>38</v>
      </c>
      <c r="J76" s="190" t="str">
        <f>E21</f>
        <v>Ivan Křesina</v>
      </c>
      <c r="K76" s="71"/>
      <c r="L76" s="69"/>
    </row>
    <row r="77" s="1" customFormat="1" ht="14.4" customHeight="1">
      <c r="B77" s="43"/>
      <c r="C77" s="73" t="s">
        <v>36</v>
      </c>
      <c r="D77" s="71"/>
      <c r="E77" s="71"/>
      <c r="F77" s="190" t="str">
        <f>IF(E18="","",E18)</f>
        <v/>
      </c>
      <c r="G77" s="71"/>
      <c r="H77" s="71"/>
      <c r="I77" s="188"/>
      <c r="J77" s="71"/>
      <c r="K77" s="71"/>
      <c r="L77" s="69"/>
    </row>
    <row r="78" s="1" customFormat="1" ht="10.32" customHeight="1">
      <c r="B78" s="43"/>
      <c r="C78" s="71"/>
      <c r="D78" s="71"/>
      <c r="E78" s="71"/>
      <c r="F78" s="71"/>
      <c r="G78" s="71"/>
      <c r="H78" s="71"/>
      <c r="I78" s="188"/>
      <c r="J78" s="71"/>
      <c r="K78" s="71"/>
      <c r="L78" s="69"/>
    </row>
    <row r="79" s="9" customFormat="1" ht="29.28" customHeight="1">
      <c r="B79" s="192"/>
      <c r="C79" s="193" t="s">
        <v>136</v>
      </c>
      <c r="D79" s="194" t="s">
        <v>61</v>
      </c>
      <c r="E79" s="194" t="s">
        <v>57</v>
      </c>
      <c r="F79" s="194" t="s">
        <v>137</v>
      </c>
      <c r="G79" s="194" t="s">
        <v>138</v>
      </c>
      <c r="H79" s="194" t="s">
        <v>139</v>
      </c>
      <c r="I79" s="195" t="s">
        <v>140</v>
      </c>
      <c r="J79" s="194" t="s">
        <v>108</v>
      </c>
      <c r="K79" s="196" t="s">
        <v>141</v>
      </c>
      <c r="L79" s="197"/>
      <c r="M79" s="99" t="s">
        <v>142</v>
      </c>
      <c r="N79" s="100" t="s">
        <v>46</v>
      </c>
      <c r="O79" s="100" t="s">
        <v>143</v>
      </c>
      <c r="P79" s="100" t="s">
        <v>144</v>
      </c>
      <c r="Q79" s="100" t="s">
        <v>145</v>
      </c>
      <c r="R79" s="100" t="s">
        <v>146</v>
      </c>
      <c r="S79" s="100" t="s">
        <v>147</v>
      </c>
      <c r="T79" s="101" t="s">
        <v>148</v>
      </c>
    </row>
    <row r="80" s="1" customFormat="1" ht="29.28" customHeight="1">
      <c r="B80" s="43"/>
      <c r="C80" s="105" t="s">
        <v>109</v>
      </c>
      <c r="D80" s="71"/>
      <c r="E80" s="71"/>
      <c r="F80" s="71"/>
      <c r="G80" s="71"/>
      <c r="H80" s="71"/>
      <c r="I80" s="188"/>
      <c r="J80" s="198">
        <f>BK80</f>
        <v>0</v>
      </c>
      <c r="K80" s="71"/>
      <c r="L80" s="69"/>
      <c r="M80" s="102"/>
      <c r="N80" s="103"/>
      <c r="O80" s="103"/>
      <c r="P80" s="199">
        <f>P81+P126</f>
        <v>0</v>
      </c>
      <c r="Q80" s="103"/>
      <c r="R80" s="199">
        <f>R81+R126</f>
        <v>0.15932000000000002</v>
      </c>
      <c r="S80" s="103"/>
      <c r="T80" s="200">
        <f>T81+T126</f>
        <v>0</v>
      </c>
      <c r="AT80" s="21" t="s">
        <v>75</v>
      </c>
      <c r="AU80" s="21" t="s">
        <v>110</v>
      </c>
      <c r="BK80" s="201">
        <f>BK81+BK126</f>
        <v>0</v>
      </c>
    </row>
    <row r="81" s="10" customFormat="1" ht="37.44" customHeight="1">
      <c r="B81" s="202"/>
      <c r="C81" s="203"/>
      <c r="D81" s="204" t="s">
        <v>75</v>
      </c>
      <c r="E81" s="205" t="s">
        <v>521</v>
      </c>
      <c r="F81" s="205" t="s">
        <v>522</v>
      </c>
      <c r="G81" s="203"/>
      <c r="H81" s="203"/>
      <c r="I81" s="206"/>
      <c r="J81" s="207">
        <f>BK81</f>
        <v>0</v>
      </c>
      <c r="K81" s="203"/>
      <c r="L81" s="208"/>
      <c r="M81" s="209"/>
      <c r="N81" s="210"/>
      <c r="O81" s="210"/>
      <c r="P81" s="211">
        <f>P82+P91</f>
        <v>0</v>
      </c>
      <c r="Q81" s="210"/>
      <c r="R81" s="211">
        <f>R82+R91</f>
        <v>0.15932000000000002</v>
      </c>
      <c r="S81" s="210"/>
      <c r="T81" s="212">
        <f>T82+T91</f>
        <v>0</v>
      </c>
      <c r="AR81" s="213" t="s">
        <v>85</v>
      </c>
      <c r="AT81" s="214" t="s">
        <v>75</v>
      </c>
      <c r="AU81" s="214" t="s">
        <v>76</v>
      </c>
      <c r="AY81" s="213" t="s">
        <v>151</v>
      </c>
      <c r="BK81" s="215">
        <f>BK82+BK91</f>
        <v>0</v>
      </c>
    </row>
    <row r="82" s="10" customFormat="1" ht="19.92" customHeight="1">
      <c r="B82" s="202"/>
      <c r="C82" s="203"/>
      <c r="D82" s="204" t="s">
        <v>75</v>
      </c>
      <c r="E82" s="216" t="s">
        <v>822</v>
      </c>
      <c r="F82" s="216" t="s">
        <v>823</v>
      </c>
      <c r="G82" s="203"/>
      <c r="H82" s="203"/>
      <c r="I82" s="206"/>
      <c r="J82" s="217">
        <f>BK82</f>
        <v>0</v>
      </c>
      <c r="K82" s="203"/>
      <c r="L82" s="208"/>
      <c r="M82" s="209"/>
      <c r="N82" s="210"/>
      <c r="O82" s="210"/>
      <c r="P82" s="211">
        <f>SUM(P83:P90)</f>
        <v>0</v>
      </c>
      <c r="Q82" s="210"/>
      <c r="R82" s="211">
        <f>SUM(R83:R90)</f>
        <v>0.022540000000000001</v>
      </c>
      <c r="S82" s="210"/>
      <c r="T82" s="212">
        <f>SUM(T83:T90)</f>
        <v>0</v>
      </c>
      <c r="AR82" s="213" t="s">
        <v>85</v>
      </c>
      <c r="AT82" s="214" t="s">
        <v>75</v>
      </c>
      <c r="AU82" s="214" t="s">
        <v>25</v>
      </c>
      <c r="AY82" s="213" t="s">
        <v>151</v>
      </c>
      <c r="BK82" s="215">
        <f>SUM(BK83:BK90)</f>
        <v>0</v>
      </c>
    </row>
    <row r="83" s="1" customFormat="1" ht="22.8" customHeight="1">
      <c r="B83" s="43"/>
      <c r="C83" s="218" t="s">
        <v>25</v>
      </c>
      <c r="D83" s="218" t="s">
        <v>154</v>
      </c>
      <c r="E83" s="219" t="s">
        <v>824</v>
      </c>
      <c r="F83" s="220" t="s">
        <v>825</v>
      </c>
      <c r="G83" s="221" t="s">
        <v>182</v>
      </c>
      <c r="H83" s="222">
        <v>7</v>
      </c>
      <c r="I83" s="223"/>
      <c r="J83" s="224">
        <f>ROUND(I83*H83,2)</f>
        <v>0</v>
      </c>
      <c r="K83" s="220" t="s">
        <v>158</v>
      </c>
      <c r="L83" s="69"/>
      <c r="M83" s="225" t="s">
        <v>24</v>
      </c>
      <c r="N83" s="226" t="s">
        <v>47</v>
      </c>
      <c r="O83" s="44"/>
      <c r="P83" s="227">
        <f>O83*H83</f>
        <v>0</v>
      </c>
      <c r="Q83" s="227">
        <v>0.00036000000000000002</v>
      </c>
      <c r="R83" s="227">
        <f>Q83*H83</f>
        <v>0.0025200000000000001</v>
      </c>
      <c r="S83" s="227">
        <v>0</v>
      </c>
      <c r="T83" s="228">
        <f>S83*H83</f>
        <v>0</v>
      </c>
      <c r="AR83" s="21" t="s">
        <v>258</v>
      </c>
      <c r="AT83" s="21" t="s">
        <v>154</v>
      </c>
      <c r="AU83" s="21" t="s">
        <v>85</v>
      </c>
      <c r="AY83" s="21" t="s">
        <v>151</v>
      </c>
      <c r="BE83" s="229">
        <f>IF(N83="základní",J83,0)</f>
        <v>0</v>
      </c>
      <c r="BF83" s="229">
        <f>IF(N83="snížená",J83,0)</f>
        <v>0</v>
      </c>
      <c r="BG83" s="229">
        <f>IF(N83="zákl. přenesená",J83,0)</f>
        <v>0</v>
      </c>
      <c r="BH83" s="229">
        <f>IF(N83="sníž. přenesená",J83,0)</f>
        <v>0</v>
      </c>
      <c r="BI83" s="229">
        <f>IF(N83="nulová",J83,0)</f>
        <v>0</v>
      </c>
      <c r="BJ83" s="21" t="s">
        <v>25</v>
      </c>
      <c r="BK83" s="229">
        <f>ROUND(I83*H83,2)</f>
        <v>0</v>
      </c>
      <c r="BL83" s="21" t="s">
        <v>258</v>
      </c>
      <c r="BM83" s="21" t="s">
        <v>826</v>
      </c>
    </row>
    <row r="84" s="1" customFormat="1">
      <c r="B84" s="43"/>
      <c r="C84" s="71"/>
      <c r="D84" s="230" t="s">
        <v>161</v>
      </c>
      <c r="E84" s="71"/>
      <c r="F84" s="231" t="s">
        <v>827</v>
      </c>
      <c r="G84" s="71"/>
      <c r="H84" s="71"/>
      <c r="I84" s="188"/>
      <c r="J84" s="71"/>
      <c r="K84" s="71"/>
      <c r="L84" s="69"/>
      <c r="M84" s="232"/>
      <c r="N84" s="44"/>
      <c r="O84" s="44"/>
      <c r="P84" s="44"/>
      <c r="Q84" s="44"/>
      <c r="R84" s="44"/>
      <c r="S84" s="44"/>
      <c r="T84" s="92"/>
      <c r="AT84" s="21" t="s">
        <v>161</v>
      </c>
      <c r="AU84" s="21" t="s">
        <v>85</v>
      </c>
    </row>
    <row r="85" s="1" customFormat="1" ht="22.8" customHeight="1">
      <c r="B85" s="43"/>
      <c r="C85" s="245" t="s">
        <v>85</v>
      </c>
      <c r="D85" s="245" t="s">
        <v>538</v>
      </c>
      <c r="E85" s="246" t="s">
        <v>828</v>
      </c>
      <c r="F85" s="247" t="s">
        <v>829</v>
      </c>
      <c r="G85" s="248" t="s">
        <v>182</v>
      </c>
      <c r="H85" s="249">
        <v>7.7000000000000002</v>
      </c>
      <c r="I85" s="250"/>
      <c r="J85" s="251">
        <f>ROUND(I85*H85,2)</f>
        <v>0</v>
      </c>
      <c r="K85" s="247" t="s">
        <v>158</v>
      </c>
      <c r="L85" s="252"/>
      <c r="M85" s="253" t="s">
        <v>24</v>
      </c>
      <c r="N85" s="254" t="s">
        <v>47</v>
      </c>
      <c r="O85" s="44"/>
      <c r="P85" s="227">
        <f>O85*H85</f>
        <v>0</v>
      </c>
      <c r="Q85" s="227">
        <v>0.0025999999999999999</v>
      </c>
      <c r="R85" s="227">
        <f>Q85*H85</f>
        <v>0.02002</v>
      </c>
      <c r="S85" s="227">
        <v>0</v>
      </c>
      <c r="T85" s="228">
        <f>S85*H85</f>
        <v>0</v>
      </c>
      <c r="AR85" s="21" t="s">
        <v>380</v>
      </c>
      <c r="AT85" s="21" t="s">
        <v>538</v>
      </c>
      <c r="AU85" s="21" t="s">
        <v>85</v>
      </c>
      <c r="AY85" s="21" t="s">
        <v>151</v>
      </c>
      <c r="BE85" s="229">
        <f>IF(N85="základní",J85,0)</f>
        <v>0</v>
      </c>
      <c r="BF85" s="229">
        <f>IF(N85="snížená",J85,0)</f>
        <v>0</v>
      </c>
      <c r="BG85" s="229">
        <f>IF(N85="zákl. přenesená",J85,0)</f>
        <v>0</v>
      </c>
      <c r="BH85" s="229">
        <f>IF(N85="sníž. přenesená",J85,0)</f>
        <v>0</v>
      </c>
      <c r="BI85" s="229">
        <f>IF(N85="nulová",J85,0)</f>
        <v>0</v>
      </c>
      <c r="BJ85" s="21" t="s">
        <v>25</v>
      </c>
      <c r="BK85" s="229">
        <f>ROUND(I85*H85,2)</f>
        <v>0</v>
      </c>
      <c r="BL85" s="21" t="s">
        <v>258</v>
      </c>
      <c r="BM85" s="21" t="s">
        <v>830</v>
      </c>
    </row>
    <row r="86" s="1" customFormat="1">
      <c r="B86" s="43"/>
      <c r="C86" s="71"/>
      <c r="D86" s="230" t="s">
        <v>161</v>
      </c>
      <c r="E86" s="71"/>
      <c r="F86" s="231" t="s">
        <v>829</v>
      </c>
      <c r="G86" s="71"/>
      <c r="H86" s="71"/>
      <c r="I86" s="188"/>
      <c r="J86" s="71"/>
      <c r="K86" s="71"/>
      <c r="L86" s="69"/>
      <c r="M86" s="232"/>
      <c r="N86" s="44"/>
      <c r="O86" s="44"/>
      <c r="P86" s="44"/>
      <c r="Q86" s="44"/>
      <c r="R86" s="44"/>
      <c r="S86" s="44"/>
      <c r="T86" s="92"/>
      <c r="AT86" s="21" t="s">
        <v>161</v>
      </c>
      <c r="AU86" s="21" t="s">
        <v>85</v>
      </c>
    </row>
    <row r="87" s="11" customFormat="1">
      <c r="B87" s="233"/>
      <c r="C87" s="234"/>
      <c r="D87" s="230" t="s">
        <v>163</v>
      </c>
      <c r="E87" s="234"/>
      <c r="F87" s="236" t="s">
        <v>831</v>
      </c>
      <c r="G87" s="234"/>
      <c r="H87" s="237">
        <v>7.7000000000000002</v>
      </c>
      <c r="I87" s="238"/>
      <c r="J87" s="234"/>
      <c r="K87" s="234"/>
      <c r="L87" s="239"/>
      <c r="M87" s="240"/>
      <c r="N87" s="241"/>
      <c r="O87" s="241"/>
      <c r="P87" s="241"/>
      <c r="Q87" s="241"/>
      <c r="R87" s="241"/>
      <c r="S87" s="241"/>
      <c r="T87" s="242"/>
      <c r="AT87" s="243" t="s">
        <v>163</v>
      </c>
      <c r="AU87" s="243" t="s">
        <v>85</v>
      </c>
      <c r="AV87" s="11" t="s">
        <v>85</v>
      </c>
      <c r="AW87" s="11" t="s">
        <v>6</v>
      </c>
      <c r="AX87" s="11" t="s">
        <v>25</v>
      </c>
      <c r="AY87" s="243" t="s">
        <v>151</v>
      </c>
    </row>
    <row r="88" s="1" customFormat="1" ht="22.8" customHeight="1">
      <c r="B88" s="43"/>
      <c r="C88" s="218" t="s">
        <v>152</v>
      </c>
      <c r="D88" s="218" t="s">
        <v>154</v>
      </c>
      <c r="E88" s="219" t="s">
        <v>832</v>
      </c>
      <c r="F88" s="220" t="s">
        <v>833</v>
      </c>
      <c r="G88" s="221" t="s">
        <v>168</v>
      </c>
      <c r="H88" s="222">
        <v>0.023</v>
      </c>
      <c r="I88" s="223"/>
      <c r="J88" s="224">
        <f>ROUND(I88*H88,2)</f>
        <v>0</v>
      </c>
      <c r="K88" s="220" t="s">
        <v>158</v>
      </c>
      <c r="L88" s="69"/>
      <c r="M88" s="225" t="s">
        <v>24</v>
      </c>
      <c r="N88" s="226" t="s">
        <v>47</v>
      </c>
      <c r="O88" s="44"/>
      <c r="P88" s="227">
        <f>O88*H88</f>
        <v>0</v>
      </c>
      <c r="Q88" s="227">
        <v>0</v>
      </c>
      <c r="R88" s="227">
        <f>Q88*H88</f>
        <v>0</v>
      </c>
      <c r="S88" s="227">
        <v>0</v>
      </c>
      <c r="T88" s="228">
        <f>S88*H88</f>
        <v>0</v>
      </c>
      <c r="AR88" s="21" t="s">
        <v>258</v>
      </c>
      <c r="AT88" s="21" t="s">
        <v>154</v>
      </c>
      <c r="AU88" s="21" t="s">
        <v>85</v>
      </c>
      <c r="AY88" s="21" t="s">
        <v>151</v>
      </c>
      <c r="BE88" s="229">
        <f>IF(N88="základní",J88,0)</f>
        <v>0</v>
      </c>
      <c r="BF88" s="229">
        <f>IF(N88="snížená",J88,0)</f>
        <v>0</v>
      </c>
      <c r="BG88" s="229">
        <f>IF(N88="zákl. přenesená",J88,0)</f>
        <v>0</v>
      </c>
      <c r="BH88" s="229">
        <f>IF(N88="sníž. přenesená",J88,0)</f>
        <v>0</v>
      </c>
      <c r="BI88" s="229">
        <f>IF(N88="nulová",J88,0)</f>
        <v>0</v>
      </c>
      <c r="BJ88" s="21" t="s">
        <v>25</v>
      </c>
      <c r="BK88" s="229">
        <f>ROUND(I88*H88,2)</f>
        <v>0</v>
      </c>
      <c r="BL88" s="21" t="s">
        <v>258</v>
      </c>
      <c r="BM88" s="21" t="s">
        <v>834</v>
      </c>
    </row>
    <row r="89" s="1" customFormat="1">
      <c r="B89" s="43"/>
      <c r="C89" s="71"/>
      <c r="D89" s="230" t="s">
        <v>161</v>
      </c>
      <c r="E89" s="71"/>
      <c r="F89" s="231" t="s">
        <v>835</v>
      </c>
      <c r="G89" s="71"/>
      <c r="H89" s="71"/>
      <c r="I89" s="188"/>
      <c r="J89" s="71"/>
      <c r="K89" s="71"/>
      <c r="L89" s="69"/>
      <c r="M89" s="232"/>
      <c r="N89" s="44"/>
      <c r="O89" s="44"/>
      <c r="P89" s="44"/>
      <c r="Q89" s="44"/>
      <c r="R89" s="44"/>
      <c r="S89" s="44"/>
      <c r="T89" s="92"/>
      <c r="AT89" s="21" t="s">
        <v>161</v>
      </c>
      <c r="AU89" s="21" t="s">
        <v>85</v>
      </c>
    </row>
    <row r="90" s="1" customFormat="1">
      <c r="B90" s="43"/>
      <c r="C90" s="71"/>
      <c r="D90" s="230" t="s">
        <v>171</v>
      </c>
      <c r="E90" s="71"/>
      <c r="F90" s="244" t="s">
        <v>836</v>
      </c>
      <c r="G90" s="71"/>
      <c r="H90" s="71"/>
      <c r="I90" s="188"/>
      <c r="J90" s="71"/>
      <c r="K90" s="71"/>
      <c r="L90" s="69"/>
      <c r="M90" s="232"/>
      <c r="N90" s="44"/>
      <c r="O90" s="44"/>
      <c r="P90" s="44"/>
      <c r="Q90" s="44"/>
      <c r="R90" s="44"/>
      <c r="S90" s="44"/>
      <c r="T90" s="92"/>
      <c r="AT90" s="21" t="s">
        <v>171</v>
      </c>
      <c r="AU90" s="21" t="s">
        <v>85</v>
      </c>
    </row>
    <row r="91" s="10" customFormat="1" ht="29.88" customHeight="1">
      <c r="B91" s="202"/>
      <c r="C91" s="203"/>
      <c r="D91" s="204" t="s">
        <v>75</v>
      </c>
      <c r="E91" s="216" t="s">
        <v>523</v>
      </c>
      <c r="F91" s="216" t="s">
        <v>87</v>
      </c>
      <c r="G91" s="203"/>
      <c r="H91" s="203"/>
      <c r="I91" s="206"/>
      <c r="J91" s="217">
        <f>BK91</f>
        <v>0</v>
      </c>
      <c r="K91" s="203"/>
      <c r="L91" s="208"/>
      <c r="M91" s="209"/>
      <c r="N91" s="210"/>
      <c r="O91" s="210"/>
      <c r="P91" s="211">
        <f>SUM(P92:P125)</f>
        <v>0</v>
      </c>
      <c r="Q91" s="210"/>
      <c r="R91" s="211">
        <f>SUM(R92:R125)</f>
        <v>0.13678000000000001</v>
      </c>
      <c r="S91" s="210"/>
      <c r="T91" s="212">
        <f>SUM(T92:T125)</f>
        <v>0</v>
      </c>
      <c r="AR91" s="213" t="s">
        <v>85</v>
      </c>
      <c r="AT91" s="214" t="s">
        <v>75</v>
      </c>
      <c r="AU91" s="214" t="s">
        <v>25</v>
      </c>
      <c r="AY91" s="213" t="s">
        <v>151</v>
      </c>
      <c r="BK91" s="215">
        <f>SUM(BK92:BK125)</f>
        <v>0</v>
      </c>
    </row>
    <row r="92" s="1" customFormat="1" ht="22.8" customHeight="1">
      <c r="B92" s="43"/>
      <c r="C92" s="218" t="s">
        <v>159</v>
      </c>
      <c r="D92" s="218" t="s">
        <v>154</v>
      </c>
      <c r="E92" s="219" t="s">
        <v>837</v>
      </c>
      <c r="F92" s="220" t="s">
        <v>838</v>
      </c>
      <c r="G92" s="221" t="s">
        <v>221</v>
      </c>
      <c r="H92" s="222">
        <v>1</v>
      </c>
      <c r="I92" s="223"/>
      <c r="J92" s="224">
        <f>ROUND(I92*H92,2)</f>
        <v>0</v>
      </c>
      <c r="K92" s="220" t="s">
        <v>158</v>
      </c>
      <c r="L92" s="69"/>
      <c r="M92" s="225" t="s">
        <v>24</v>
      </c>
      <c r="N92" s="226" t="s">
        <v>47</v>
      </c>
      <c r="O92" s="44"/>
      <c r="P92" s="227">
        <f>O92*H92</f>
        <v>0</v>
      </c>
      <c r="Q92" s="227">
        <v>0</v>
      </c>
      <c r="R92" s="227">
        <f>Q92*H92</f>
        <v>0</v>
      </c>
      <c r="S92" s="227">
        <v>0</v>
      </c>
      <c r="T92" s="228">
        <f>S92*H92</f>
        <v>0</v>
      </c>
      <c r="AR92" s="21" t="s">
        <v>258</v>
      </c>
      <c r="AT92" s="21" t="s">
        <v>154</v>
      </c>
      <c r="AU92" s="21" t="s">
        <v>85</v>
      </c>
      <c r="AY92" s="21" t="s">
        <v>151</v>
      </c>
      <c r="BE92" s="229">
        <f>IF(N92="základní",J92,0)</f>
        <v>0</v>
      </c>
      <c r="BF92" s="229">
        <f>IF(N92="snížená",J92,0)</f>
        <v>0</v>
      </c>
      <c r="BG92" s="229">
        <f>IF(N92="zákl. přenesená",J92,0)</f>
        <v>0</v>
      </c>
      <c r="BH92" s="229">
        <f>IF(N92="sníž. přenesená",J92,0)</f>
        <v>0</v>
      </c>
      <c r="BI92" s="229">
        <f>IF(N92="nulová",J92,0)</f>
        <v>0</v>
      </c>
      <c r="BJ92" s="21" t="s">
        <v>25</v>
      </c>
      <c r="BK92" s="229">
        <f>ROUND(I92*H92,2)</f>
        <v>0</v>
      </c>
      <c r="BL92" s="21" t="s">
        <v>258</v>
      </c>
      <c r="BM92" s="21" t="s">
        <v>839</v>
      </c>
    </row>
    <row r="93" s="1" customFormat="1">
      <c r="B93" s="43"/>
      <c r="C93" s="71"/>
      <c r="D93" s="230" t="s">
        <v>161</v>
      </c>
      <c r="E93" s="71"/>
      <c r="F93" s="231" t="s">
        <v>840</v>
      </c>
      <c r="G93" s="71"/>
      <c r="H93" s="71"/>
      <c r="I93" s="188"/>
      <c r="J93" s="71"/>
      <c r="K93" s="71"/>
      <c r="L93" s="69"/>
      <c r="M93" s="232"/>
      <c r="N93" s="44"/>
      <c r="O93" s="44"/>
      <c r="P93" s="44"/>
      <c r="Q93" s="44"/>
      <c r="R93" s="44"/>
      <c r="S93" s="44"/>
      <c r="T93" s="92"/>
      <c r="AT93" s="21" t="s">
        <v>161</v>
      </c>
      <c r="AU93" s="21" t="s">
        <v>85</v>
      </c>
    </row>
    <row r="94" s="1" customFormat="1">
      <c r="B94" s="43"/>
      <c r="C94" s="71"/>
      <c r="D94" s="230" t="s">
        <v>171</v>
      </c>
      <c r="E94" s="71"/>
      <c r="F94" s="244" t="s">
        <v>841</v>
      </c>
      <c r="G94" s="71"/>
      <c r="H94" s="71"/>
      <c r="I94" s="188"/>
      <c r="J94" s="71"/>
      <c r="K94" s="71"/>
      <c r="L94" s="69"/>
      <c r="M94" s="232"/>
      <c r="N94" s="44"/>
      <c r="O94" s="44"/>
      <c r="P94" s="44"/>
      <c r="Q94" s="44"/>
      <c r="R94" s="44"/>
      <c r="S94" s="44"/>
      <c r="T94" s="92"/>
      <c r="AT94" s="21" t="s">
        <v>171</v>
      </c>
      <c r="AU94" s="21" t="s">
        <v>85</v>
      </c>
    </row>
    <row r="95" s="1" customFormat="1" ht="22.8" customHeight="1">
      <c r="B95" s="43"/>
      <c r="C95" s="245" t="s">
        <v>186</v>
      </c>
      <c r="D95" s="245" t="s">
        <v>538</v>
      </c>
      <c r="E95" s="246" t="s">
        <v>842</v>
      </c>
      <c r="F95" s="247" t="s">
        <v>843</v>
      </c>
      <c r="G95" s="248" t="s">
        <v>221</v>
      </c>
      <c r="H95" s="249">
        <v>1</v>
      </c>
      <c r="I95" s="250"/>
      <c r="J95" s="251">
        <f>ROUND(I95*H95,2)</f>
        <v>0</v>
      </c>
      <c r="K95" s="247" t="s">
        <v>24</v>
      </c>
      <c r="L95" s="252"/>
      <c r="M95" s="253" t="s">
        <v>24</v>
      </c>
      <c r="N95" s="254" t="s">
        <v>47</v>
      </c>
      <c r="O95" s="44"/>
      <c r="P95" s="227">
        <f>O95*H95</f>
        <v>0</v>
      </c>
      <c r="Q95" s="227">
        <v>0.079000000000000001</v>
      </c>
      <c r="R95" s="227">
        <f>Q95*H95</f>
        <v>0.079000000000000001</v>
      </c>
      <c r="S95" s="227">
        <v>0</v>
      </c>
      <c r="T95" s="228">
        <f>S95*H95</f>
        <v>0</v>
      </c>
      <c r="AR95" s="21" t="s">
        <v>380</v>
      </c>
      <c r="AT95" s="21" t="s">
        <v>538</v>
      </c>
      <c r="AU95" s="21" t="s">
        <v>85</v>
      </c>
      <c r="AY95" s="21" t="s">
        <v>151</v>
      </c>
      <c r="BE95" s="229">
        <f>IF(N95="základní",J95,0)</f>
        <v>0</v>
      </c>
      <c r="BF95" s="229">
        <f>IF(N95="snížená",J95,0)</f>
        <v>0</v>
      </c>
      <c r="BG95" s="229">
        <f>IF(N95="zákl. přenesená",J95,0)</f>
        <v>0</v>
      </c>
      <c r="BH95" s="229">
        <f>IF(N95="sníž. přenesená",J95,0)</f>
        <v>0</v>
      </c>
      <c r="BI95" s="229">
        <f>IF(N95="nulová",J95,0)</f>
        <v>0</v>
      </c>
      <c r="BJ95" s="21" t="s">
        <v>25</v>
      </c>
      <c r="BK95" s="229">
        <f>ROUND(I95*H95,2)</f>
        <v>0</v>
      </c>
      <c r="BL95" s="21" t="s">
        <v>258</v>
      </c>
      <c r="BM95" s="21" t="s">
        <v>844</v>
      </c>
    </row>
    <row r="96" s="1" customFormat="1">
      <c r="B96" s="43"/>
      <c r="C96" s="71"/>
      <c r="D96" s="230" t="s">
        <v>161</v>
      </c>
      <c r="E96" s="71"/>
      <c r="F96" s="231" t="s">
        <v>843</v>
      </c>
      <c r="G96" s="71"/>
      <c r="H96" s="71"/>
      <c r="I96" s="188"/>
      <c r="J96" s="71"/>
      <c r="K96" s="71"/>
      <c r="L96" s="69"/>
      <c r="M96" s="232"/>
      <c r="N96" s="44"/>
      <c r="O96" s="44"/>
      <c r="P96" s="44"/>
      <c r="Q96" s="44"/>
      <c r="R96" s="44"/>
      <c r="S96" s="44"/>
      <c r="T96" s="92"/>
      <c r="AT96" s="21" t="s">
        <v>161</v>
      </c>
      <c r="AU96" s="21" t="s">
        <v>85</v>
      </c>
    </row>
    <row r="97" s="1" customFormat="1">
      <c r="B97" s="43"/>
      <c r="C97" s="71"/>
      <c r="D97" s="230" t="s">
        <v>504</v>
      </c>
      <c r="E97" s="71"/>
      <c r="F97" s="244" t="s">
        <v>845</v>
      </c>
      <c r="G97" s="71"/>
      <c r="H97" s="71"/>
      <c r="I97" s="188"/>
      <c r="J97" s="71"/>
      <c r="K97" s="71"/>
      <c r="L97" s="69"/>
      <c r="M97" s="232"/>
      <c r="N97" s="44"/>
      <c r="O97" s="44"/>
      <c r="P97" s="44"/>
      <c r="Q97" s="44"/>
      <c r="R97" s="44"/>
      <c r="S97" s="44"/>
      <c r="T97" s="92"/>
      <c r="AT97" s="21" t="s">
        <v>504</v>
      </c>
      <c r="AU97" s="21" t="s">
        <v>85</v>
      </c>
    </row>
    <row r="98" s="1" customFormat="1" ht="14.4" customHeight="1">
      <c r="B98" s="43"/>
      <c r="C98" s="218" t="s">
        <v>192</v>
      </c>
      <c r="D98" s="218" t="s">
        <v>154</v>
      </c>
      <c r="E98" s="219" t="s">
        <v>846</v>
      </c>
      <c r="F98" s="220" t="s">
        <v>847</v>
      </c>
      <c r="G98" s="221" t="s">
        <v>221</v>
      </c>
      <c r="H98" s="222">
        <v>2</v>
      </c>
      <c r="I98" s="223"/>
      <c r="J98" s="224">
        <f>ROUND(I98*H98,2)</f>
        <v>0</v>
      </c>
      <c r="K98" s="220" t="s">
        <v>158</v>
      </c>
      <c r="L98" s="69"/>
      <c r="M98" s="225" t="s">
        <v>24</v>
      </c>
      <c r="N98" s="226" t="s">
        <v>47</v>
      </c>
      <c r="O98" s="44"/>
      <c r="P98" s="227">
        <f>O98*H98</f>
        <v>0</v>
      </c>
      <c r="Q98" s="227">
        <v>0</v>
      </c>
      <c r="R98" s="227">
        <f>Q98*H98</f>
        <v>0</v>
      </c>
      <c r="S98" s="227">
        <v>0</v>
      </c>
      <c r="T98" s="228">
        <f>S98*H98</f>
        <v>0</v>
      </c>
      <c r="AR98" s="21" t="s">
        <v>258</v>
      </c>
      <c r="AT98" s="21" t="s">
        <v>154</v>
      </c>
      <c r="AU98" s="21" t="s">
        <v>85</v>
      </c>
      <c r="AY98" s="21" t="s">
        <v>151</v>
      </c>
      <c r="BE98" s="229">
        <f>IF(N98="základní",J98,0)</f>
        <v>0</v>
      </c>
      <c r="BF98" s="229">
        <f>IF(N98="snížená",J98,0)</f>
        <v>0</v>
      </c>
      <c r="BG98" s="229">
        <f>IF(N98="zákl. přenesená",J98,0)</f>
        <v>0</v>
      </c>
      <c r="BH98" s="229">
        <f>IF(N98="sníž. přenesená",J98,0)</f>
        <v>0</v>
      </c>
      <c r="BI98" s="229">
        <f>IF(N98="nulová",J98,0)</f>
        <v>0</v>
      </c>
      <c r="BJ98" s="21" t="s">
        <v>25</v>
      </c>
      <c r="BK98" s="229">
        <f>ROUND(I98*H98,2)</f>
        <v>0</v>
      </c>
      <c r="BL98" s="21" t="s">
        <v>258</v>
      </c>
      <c r="BM98" s="21" t="s">
        <v>848</v>
      </c>
    </row>
    <row r="99" s="1" customFormat="1">
      <c r="B99" s="43"/>
      <c r="C99" s="71"/>
      <c r="D99" s="230" t="s">
        <v>161</v>
      </c>
      <c r="E99" s="71"/>
      <c r="F99" s="231" t="s">
        <v>849</v>
      </c>
      <c r="G99" s="71"/>
      <c r="H99" s="71"/>
      <c r="I99" s="188"/>
      <c r="J99" s="71"/>
      <c r="K99" s="71"/>
      <c r="L99" s="69"/>
      <c r="M99" s="232"/>
      <c r="N99" s="44"/>
      <c r="O99" s="44"/>
      <c r="P99" s="44"/>
      <c r="Q99" s="44"/>
      <c r="R99" s="44"/>
      <c r="S99" s="44"/>
      <c r="T99" s="92"/>
      <c r="AT99" s="21" t="s">
        <v>161</v>
      </c>
      <c r="AU99" s="21" t="s">
        <v>85</v>
      </c>
    </row>
    <row r="100" s="1" customFormat="1" ht="14.4" customHeight="1">
      <c r="B100" s="43"/>
      <c r="C100" s="245" t="s">
        <v>199</v>
      </c>
      <c r="D100" s="245" t="s">
        <v>538</v>
      </c>
      <c r="E100" s="246" t="s">
        <v>850</v>
      </c>
      <c r="F100" s="247" t="s">
        <v>851</v>
      </c>
      <c r="G100" s="248" t="s">
        <v>810</v>
      </c>
      <c r="H100" s="249">
        <v>1</v>
      </c>
      <c r="I100" s="250"/>
      <c r="J100" s="251">
        <f>ROUND(I100*H100,2)</f>
        <v>0</v>
      </c>
      <c r="K100" s="247" t="s">
        <v>24</v>
      </c>
      <c r="L100" s="252"/>
      <c r="M100" s="253" t="s">
        <v>24</v>
      </c>
      <c r="N100" s="254" t="s">
        <v>47</v>
      </c>
      <c r="O100" s="44"/>
      <c r="P100" s="227">
        <f>O100*H100</f>
        <v>0</v>
      </c>
      <c r="Q100" s="227">
        <v>0</v>
      </c>
      <c r="R100" s="227">
        <f>Q100*H100</f>
        <v>0</v>
      </c>
      <c r="S100" s="227">
        <v>0</v>
      </c>
      <c r="T100" s="228">
        <f>S100*H100</f>
        <v>0</v>
      </c>
      <c r="AR100" s="21" t="s">
        <v>380</v>
      </c>
      <c r="AT100" s="21" t="s">
        <v>538</v>
      </c>
      <c r="AU100" s="21" t="s">
        <v>85</v>
      </c>
      <c r="AY100" s="21" t="s">
        <v>151</v>
      </c>
      <c r="BE100" s="229">
        <f>IF(N100="základní",J100,0)</f>
        <v>0</v>
      </c>
      <c r="BF100" s="229">
        <f>IF(N100="snížená",J100,0)</f>
        <v>0</v>
      </c>
      <c r="BG100" s="229">
        <f>IF(N100="zákl. přenesená",J100,0)</f>
        <v>0</v>
      </c>
      <c r="BH100" s="229">
        <f>IF(N100="sníž. přenesená",J100,0)</f>
        <v>0</v>
      </c>
      <c r="BI100" s="229">
        <f>IF(N100="nulová",J100,0)</f>
        <v>0</v>
      </c>
      <c r="BJ100" s="21" t="s">
        <v>25</v>
      </c>
      <c r="BK100" s="229">
        <f>ROUND(I100*H100,2)</f>
        <v>0</v>
      </c>
      <c r="BL100" s="21" t="s">
        <v>258</v>
      </c>
      <c r="BM100" s="21" t="s">
        <v>852</v>
      </c>
    </row>
    <row r="101" s="1" customFormat="1">
      <c r="B101" s="43"/>
      <c r="C101" s="71"/>
      <c r="D101" s="230" t="s">
        <v>161</v>
      </c>
      <c r="E101" s="71"/>
      <c r="F101" s="231" t="s">
        <v>851</v>
      </c>
      <c r="G101" s="71"/>
      <c r="H101" s="71"/>
      <c r="I101" s="188"/>
      <c r="J101" s="71"/>
      <c r="K101" s="71"/>
      <c r="L101" s="69"/>
      <c r="M101" s="232"/>
      <c r="N101" s="44"/>
      <c r="O101" s="44"/>
      <c r="P101" s="44"/>
      <c r="Q101" s="44"/>
      <c r="R101" s="44"/>
      <c r="S101" s="44"/>
      <c r="T101" s="92"/>
      <c r="AT101" s="21" t="s">
        <v>161</v>
      </c>
      <c r="AU101" s="21" t="s">
        <v>85</v>
      </c>
    </row>
    <row r="102" s="1" customFormat="1">
      <c r="B102" s="43"/>
      <c r="C102" s="71"/>
      <c r="D102" s="230" t="s">
        <v>504</v>
      </c>
      <c r="E102" s="71"/>
      <c r="F102" s="244" t="s">
        <v>845</v>
      </c>
      <c r="G102" s="71"/>
      <c r="H102" s="71"/>
      <c r="I102" s="188"/>
      <c r="J102" s="71"/>
      <c r="K102" s="71"/>
      <c r="L102" s="69"/>
      <c r="M102" s="232"/>
      <c r="N102" s="44"/>
      <c r="O102" s="44"/>
      <c r="P102" s="44"/>
      <c r="Q102" s="44"/>
      <c r="R102" s="44"/>
      <c r="S102" s="44"/>
      <c r="T102" s="92"/>
      <c r="AT102" s="21" t="s">
        <v>504</v>
      </c>
      <c r="AU102" s="21" t="s">
        <v>85</v>
      </c>
    </row>
    <row r="103" s="1" customFormat="1" ht="14.4" customHeight="1">
      <c r="B103" s="43"/>
      <c r="C103" s="245" t="s">
        <v>206</v>
      </c>
      <c r="D103" s="245" t="s">
        <v>538</v>
      </c>
      <c r="E103" s="246" t="s">
        <v>853</v>
      </c>
      <c r="F103" s="247" t="s">
        <v>854</v>
      </c>
      <c r="G103" s="248" t="s">
        <v>810</v>
      </c>
      <c r="H103" s="249">
        <v>1</v>
      </c>
      <c r="I103" s="250"/>
      <c r="J103" s="251">
        <f>ROUND(I103*H103,2)</f>
        <v>0</v>
      </c>
      <c r="K103" s="247" t="s">
        <v>24</v>
      </c>
      <c r="L103" s="252"/>
      <c r="M103" s="253" t="s">
        <v>24</v>
      </c>
      <c r="N103" s="254" t="s">
        <v>47</v>
      </c>
      <c r="O103" s="44"/>
      <c r="P103" s="227">
        <f>O103*H103</f>
        <v>0</v>
      </c>
      <c r="Q103" s="227">
        <v>0</v>
      </c>
      <c r="R103" s="227">
        <f>Q103*H103</f>
        <v>0</v>
      </c>
      <c r="S103" s="227">
        <v>0</v>
      </c>
      <c r="T103" s="228">
        <f>S103*H103</f>
        <v>0</v>
      </c>
      <c r="AR103" s="21" t="s">
        <v>380</v>
      </c>
      <c r="AT103" s="21" t="s">
        <v>538</v>
      </c>
      <c r="AU103" s="21" t="s">
        <v>85</v>
      </c>
      <c r="AY103" s="21" t="s">
        <v>151</v>
      </c>
      <c r="BE103" s="229">
        <f>IF(N103="základní",J103,0)</f>
        <v>0</v>
      </c>
      <c r="BF103" s="229">
        <f>IF(N103="snížená",J103,0)</f>
        <v>0</v>
      </c>
      <c r="BG103" s="229">
        <f>IF(N103="zákl. přenesená",J103,0)</f>
        <v>0</v>
      </c>
      <c r="BH103" s="229">
        <f>IF(N103="sníž. přenesená",J103,0)</f>
        <v>0</v>
      </c>
      <c r="BI103" s="229">
        <f>IF(N103="nulová",J103,0)</f>
        <v>0</v>
      </c>
      <c r="BJ103" s="21" t="s">
        <v>25</v>
      </c>
      <c r="BK103" s="229">
        <f>ROUND(I103*H103,2)</f>
        <v>0</v>
      </c>
      <c r="BL103" s="21" t="s">
        <v>258</v>
      </c>
      <c r="BM103" s="21" t="s">
        <v>855</v>
      </c>
    </row>
    <row r="104" s="1" customFormat="1">
      <c r="B104" s="43"/>
      <c r="C104" s="71"/>
      <c r="D104" s="230" t="s">
        <v>161</v>
      </c>
      <c r="E104" s="71"/>
      <c r="F104" s="231" t="s">
        <v>854</v>
      </c>
      <c r="G104" s="71"/>
      <c r="H104" s="71"/>
      <c r="I104" s="188"/>
      <c r="J104" s="71"/>
      <c r="K104" s="71"/>
      <c r="L104" s="69"/>
      <c r="M104" s="232"/>
      <c r="N104" s="44"/>
      <c r="O104" s="44"/>
      <c r="P104" s="44"/>
      <c r="Q104" s="44"/>
      <c r="R104" s="44"/>
      <c r="S104" s="44"/>
      <c r="T104" s="92"/>
      <c r="AT104" s="21" t="s">
        <v>161</v>
      </c>
      <c r="AU104" s="21" t="s">
        <v>85</v>
      </c>
    </row>
    <row r="105" s="1" customFormat="1">
      <c r="B105" s="43"/>
      <c r="C105" s="71"/>
      <c r="D105" s="230" t="s">
        <v>504</v>
      </c>
      <c r="E105" s="71"/>
      <c r="F105" s="244" t="s">
        <v>845</v>
      </c>
      <c r="G105" s="71"/>
      <c r="H105" s="71"/>
      <c r="I105" s="188"/>
      <c r="J105" s="71"/>
      <c r="K105" s="71"/>
      <c r="L105" s="69"/>
      <c r="M105" s="232"/>
      <c r="N105" s="44"/>
      <c r="O105" s="44"/>
      <c r="P105" s="44"/>
      <c r="Q105" s="44"/>
      <c r="R105" s="44"/>
      <c r="S105" s="44"/>
      <c r="T105" s="92"/>
      <c r="AT105" s="21" t="s">
        <v>504</v>
      </c>
      <c r="AU105" s="21" t="s">
        <v>85</v>
      </c>
    </row>
    <row r="106" s="1" customFormat="1" ht="14.4" customHeight="1">
      <c r="B106" s="43"/>
      <c r="C106" s="218" t="s">
        <v>213</v>
      </c>
      <c r="D106" s="218" t="s">
        <v>154</v>
      </c>
      <c r="E106" s="219" t="s">
        <v>856</v>
      </c>
      <c r="F106" s="220" t="s">
        <v>857</v>
      </c>
      <c r="G106" s="221" t="s">
        <v>221</v>
      </c>
      <c r="H106" s="222">
        <v>1</v>
      </c>
      <c r="I106" s="223"/>
      <c r="J106" s="224">
        <f>ROUND(I106*H106,2)</f>
        <v>0</v>
      </c>
      <c r="K106" s="220" t="s">
        <v>158</v>
      </c>
      <c r="L106" s="69"/>
      <c r="M106" s="225" t="s">
        <v>24</v>
      </c>
      <c r="N106" s="226" t="s">
        <v>47</v>
      </c>
      <c r="O106" s="44"/>
      <c r="P106" s="227">
        <f>O106*H106</f>
        <v>0</v>
      </c>
      <c r="Q106" s="227">
        <v>0</v>
      </c>
      <c r="R106" s="227">
        <f>Q106*H106</f>
        <v>0</v>
      </c>
      <c r="S106" s="227">
        <v>0</v>
      </c>
      <c r="T106" s="228">
        <f>S106*H106</f>
        <v>0</v>
      </c>
      <c r="AR106" s="21" t="s">
        <v>258</v>
      </c>
      <c r="AT106" s="21" t="s">
        <v>154</v>
      </c>
      <c r="AU106" s="21" t="s">
        <v>85</v>
      </c>
      <c r="AY106" s="21" t="s">
        <v>151</v>
      </c>
      <c r="BE106" s="229">
        <f>IF(N106="základní",J106,0)</f>
        <v>0</v>
      </c>
      <c r="BF106" s="229">
        <f>IF(N106="snížená",J106,0)</f>
        <v>0</v>
      </c>
      <c r="BG106" s="229">
        <f>IF(N106="zákl. přenesená",J106,0)</f>
        <v>0</v>
      </c>
      <c r="BH106" s="229">
        <f>IF(N106="sníž. přenesená",J106,0)</f>
        <v>0</v>
      </c>
      <c r="BI106" s="229">
        <f>IF(N106="nulová",J106,0)</f>
        <v>0</v>
      </c>
      <c r="BJ106" s="21" t="s">
        <v>25</v>
      </c>
      <c r="BK106" s="229">
        <f>ROUND(I106*H106,2)</f>
        <v>0</v>
      </c>
      <c r="BL106" s="21" t="s">
        <v>258</v>
      </c>
      <c r="BM106" s="21" t="s">
        <v>858</v>
      </c>
    </row>
    <row r="107" s="1" customFormat="1">
      <c r="B107" s="43"/>
      <c r="C107" s="71"/>
      <c r="D107" s="230" t="s">
        <v>161</v>
      </c>
      <c r="E107" s="71"/>
      <c r="F107" s="231" t="s">
        <v>859</v>
      </c>
      <c r="G107" s="71"/>
      <c r="H107" s="71"/>
      <c r="I107" s="188"/>
      <c r="J107" s="71"/>
      <c r="K107" s="71"/>
      <c r="L107" s="69"/>
      <c r="M107" s="232"/>
      <c r="N107" s="44"/>
      <c r="O107" s="44"/>
      <c r="P107" s="44"/>
      <c r="Q107" s="44"/>
      <c r="R107" s="44"/>
      <c r="S107" s="44"/>
      <c r="T107" s="92"/>
      <c r="AT107" s="21" t="s">
        <v>161</v>
      </c>
      <c r="AU107" s="21" t="s">
        <v>85</v>
      </c>
    </row>
    <row r="108" s="1" customFormat="1" ht="14.4" customHeight="1">
      <c r="B108" s="43"/>
      <c r="C108" s="245" t="s">
        <v>30</v>
      </c>
      <c r="D108" s="245" t="s">
        <v>538</v>
      </c>
      <c r="E108" s="246" t="s">
        <v>860</v>
      </c>
      <c r="F108" s="247" t="s">
        <v>861</v>
      </c>
      <c r="G108" s="248" t="s">
        <v>221</v>
      </c>
      <c r="H108" s="249">
        <v>1</v>
      </c>
      <c r="I108" s="250"/>
      <c r="J108" s="251">
        <f>ROUND(I108*H108,2)</f>
        <v>0</v>
      </c>
      <c r="K108" s="247" t="s">
        <v>24</v>
      </c>
      <c r="L108" s="252"/>
      <c r="M108" s="253" t="s">
        <v>24</v>
      </c>
      <c r="N108" s="254" t="s">
        <v>47</v>
      </c>
      <c r="O108" s="44"/>
      <c r="P108" s="227">
        <f>O108*H108</f>
        <v>0</v>
      </c>
      <c r="Q108" s="227">
        <v>0.0141</v>
      </c>
      <c r="R108" s="227">
        <f>Q108*H108</f>
        <v>0.0141</v>
      </c>
      <c r="S108" s="227">
        <v>0</v>
      </c>
      <c r="T108" s="228">
        <f>S108*H108</f>
        <v>0</v>
      </c>
      <c r="AR108" s="21" t="s">
        <v>380</v>
      </c>
      <c r="AT108" s="21" t="s">
        <v>538</v>
      </c>
      <c r="AU108" s="21" t="s">
        <v>85</v>
      </c>
      <c r="AY108" s="21" t="s">
        <v>151</v>
      </c>
      <c r="BE108" s="229">
        <f>IF(N108="základní",J108,0)</f>
        <v>0</v>
      </c>
      <c r="BF108" s="229">
        <f>IF(N108="snížená",J108,0)</f>
        <v>0</v>
      </c>
      <c r="BG108" s="229">
        <f>IF(N108="zákl. přenesená",J108,0)</f>
        <v>0</v>
      </c>
      <c r="BH108" s="229">
        <f>IF(N108="sníž. přenesená",J108,0)</f>
        <v>0</v>
      </c>
      <c r="BI108" s="229">
        <f>IF(N108="nulová",J108,0)</f>
        <v>0</v>
      </c>
      <c r="BJ108" s="21" t="s">
        <v>25</v>
      </c>
      <c r="BK108" s="229">
        <f>ROUND(I108*H108,2)</f>
        <v>0</v>
      </c>
      <c r="BL108" s="21" t="s">
        <v>258</v>
      </c>
      <c r="BM108" s="21" t="s">
        <v>862</v>
      </c>
    </row>
    <row r="109" s="1" customFormat="1">
      <c r="B109" s="43"/>
      <c r="C109" s="71"/>
      <c r="D109" s="230" t="s">
        <v>161</v>
      </c>
      <c r="E109" s="71"/>
      <c r="F109" s="231" t="s">
        <v>861</v>
      </c>
      <c r="G109" s="71"/>
      <c r="H109" s="71"/>
      <c r="I109" s="188"/>
      <c r="J109" s="71"/>
      <c r="K109" s="71"/>
      <c r="L109" s="69"/>
      <c r="M109" s="232"/>
      <c r="N109" s="44"/>
      <c r="O109" s="44"/>
      <c r="P109" s="44"/>
      <c r="Q109" s="44"/>
      <c r="R109" s="44"/>
      <c r="S109" s="44"/>
      <c r="T109" s="92"/>
      <c r="AT109" s="21" t="s">
        <v>161</v>
      </c>
      <c r="AU109" s="21" t="s">
        <v>85</v>
      </c>
    </row>
    <row r="110" s="1" customFormat="1">
      <c r="B110" s="43"/>
      <c r="C110" s="71"/>
      <c r="D110" s="230" t="s">
        <v>504</v>
      </c>
      <c r="E110" s="71"/>
      <c r="F110" s="244" t="s">
        <v>845</v>
      </c>
      <c r="G110" s="71"/>
      <c r="H110" s="71"/>
      <c r="I110" s="188"/>
      <c r="J110" s="71"/>
      <c r="K110" s="71"/>
      <c r="L110" s="69"/>
      <c r="M110" s="232"/>
      <c r="N110" s="44"/>
      <c r="O110" s="44"/>
      <c r="P110" s="44"/>
      <c r="Q110" s="44"/>
      <c r="R110" s="44"/>
      <c r="S110" s="44"/>
      <c r="T110" s="92"/>
      <c r="AT110" s="21" t="s">
        <v>504</v>
      </c>
      <c r="AU110" s="21" t="s">
        <v>85</v>
      </c>
    </row>
    <row r="111" s="1" customFormat="1" ht="14.4" customHeight="1">
      <c r="B111" s="43"/>
      <c r="C111" s="218" t="s">
        <v>228</v>
      </c>
      <c r="D111" s="218" t="s">
        <v>154</v>
      </c>
      <c r="E111" s="219" t="s">
        <v>863</v>
      </c>
      <c r="F111" s="220" t="s">
        <v>864</v>
      </c>
      <c r="G111" s="221" t="s">
        <v>221</v>
      </c>
      <c r="H111" s="222">
        <v>2</v>
      </c>
      <c r="I111" s="223"/>
      <c r="J111" s="224">
        <f>ROUND(I111*H111,2)</f>
        <v>0</v>
      </c>
      <c r="K111" s="220" t="s">
        <v>158</v>
      </c>
      <c r="L111" s="69"/>
      <c r="M111" s="225" t="s">
        <v>24</v>
      </c>
      <c r="N111" s="226" t="s">
        <v>47</v>
      </c>
      <c r="O111" s="44"/>
      <c r="P111" s="227">
        <f>O111*H111</f>
        <v>0</v>
      </c>
      <c r="Q111" s="227">
        <v>0</v>
      </c>
      <c r="R111" s="227">
        <f>Q111*H111</f>
        <v>0</v>
      </c>
      <c r="S111" s="227">
        <v>0</v>
      </c>
      <c r="T111" s="228">
        <f>S111*H111</f>
        <v>0</v>
      </c>
      <c r="AR111" s="21" t="s">
        <v>258</v>
      </c>
      <c r="AT111" s="21" t="s">
        <v>154</v>
      </c>
      <c r="AU111" s="21" t="s">
        <v>85</v>
      </c>
      <c r="AY111" s="21" t="s">
        <v>151</v>
      </c>
      <c r="BE111" s="229">
        <f>IF(N111="základní",J111,0)</f>
        <v>0</v>
      </c>
      <c r="BF111" s="229">
        <f>IF(N111="snížená",J111,0)</f>
        <v>0</v>
      </c>
      <c r="BG111" s="229">
        <f>IF(N111="zákl. přenesená",J111,0)</f>
        <v>0</v>
      </c>
      <c r="BH111" s="229">
        <f>IF(N111="sníž. přenesená",J111,0)</f>
        <v>0</v>
      </c>
      <c r="BI111" s="229">
        <f>IF(N111="nulová",J111,0)</f>
        <v>0</v>
      </c>
      <c r="BJ111" s="21" t="s">
        <v>25</v>
      </c>
      <c r="BK111" s="229">
        <f>ROUND(I111*H111,2)</f>
        <v>0</v>
      </c>
      <c r="BL111" s="21" t="s">
        <v>258</v>
      </c>
      <c r="BM111" s="21" t="s">
        <v>865</v>
      </c>
    </row>
    <row r="112" s="1" customFormat="1">
      <c r="B112" s="43"/>
      <c r="C112" s="71"/>
      <c r="D112" s="230" t="s">
        <v>161</v>
      </c>
      <c r="E112" s="71"/>
      <c r="F112" s="231" t="s">
        <v>866</v>
      </c>
      <c r="G112" s="71"/>
      <c r="H112" s="71"/>
      <c r="I112" s="188"/>
      <c r="J112" s="71"/>
      <c r="K112" s="71"/>
      <c r="L112" s="69"/>
      <c r="M112" s="232"/>
      <c r="N112" s="44"/>
      <c r="O112" s="44"/>
      <c r="P112" s="44"/>
      <c r="Q112" s="44"/>
      <c r="R112" s="44"/>
      <c r="S112" s="44"/>
      <c r="T112" s="92"/>
      <c r="AT112" s="21" t="s">
        <v>161</v>
      </c>
      <c r="AU112" s="21" t="s">
        <v>85</v>
      </c>
    </row>
    <row r="113" s="1" customFormat="1" ht="22.8" customHeight="1">
      <c r="B113" s="43"/>
      <c r="C113" s="245" t="s">
        <v>236</v>
      </c>
      <c r="D113" s="245" t="s">
        <v>538</v>
      </c>
      <c r="E113" s="246" t="s">
        <v>867</v>
      </c>
      <c r="F113" s="247" t="s">
        <v>868</v>
      </c>
      <c r="G113" s="248" t="s">
        <v>810</v>
      </c>
      <c r="H113" s="249">
        <v>1</v>
      </c>
      <c r="I113" s="250"/>
      <c r="J113" s="251">
        <f>ROUND(I113*H113,2)</f>
        <v>0</v>
      </c>
      <c r="K113" s="247" t="s">
        <v>24</v>
      </c>
      <c r="L113" s="252"/>
      <c r="M113" s="253" t="s">
        <v>24</v>
      </c>
      <c r="N113" s="254" t="s">
        <v>47</v>
      </c>
      <c r="O113" s="44"/>
      <c r="P113" s="227">
        <f>O113*H113</f>
        <v>0</v>
      </c>
      <c r="Q113" s="227">
        <v>0</v>
      </c>
      <c r="R113" s="227">
        <f>Q113*H113</f>
        <v>0</v>
      </c>
      <c r="S113" s="227">
        <v>0</v>
      </c>
      <c r="T113" s="228">
        <f>S113*H113</f>
        <v>0</v>
      </c>
      <c r="AR113" s="21" t="s">
        <v>380</v>
      </c>
      <c r="AT113" s="21" t="s">
        <v>538</v>
      </c>
      <c r="AU113" s="21" t="s">
        <v>85</v>
      </c>
      <c r="AY113" s="21" t="s">
        <v>151</v>
      </c>
      <c r="BE113" s="229">
        <f>IF(N113="základní",J113,0)</f>
        <v>0</v>
      </c>
      <c r="BF113" s="229">
        <f>IF(N113="snížená",J113,0)</f>
        <v>0</v>
      </c>
      <c r="BG113" s="229">
        <f>IF(N113="zákl. přenesená",J113,0)</f>
        <v>0</v>
      </c>
      <c r="BH113" s="229">
        <f>IF(N113="sníž. přenesená",J113,0)</f>
        <v>0</v>
      </c>
      <c r="BI113" s="229">
        <f>IF(N113="nulová",J113,0)</f>
        <v>0</v>
      </c>
      <c r="BJ113" s="21" t="s">
        <v>25</v>
      </c>
      <c r="BK113" s="229">
        <f>ROUND(I113*H113,2)</f>
        <v>0</v>
      </c>
      <c r="BL113" s="21" t="s">
        <v>258</v>
      </c>
      <c r="BM113" s="21" t="s">
        <v>869</v>
      </c>
    </row>
    <row r="114" s="1" customFormat="1">
      <c r="B114" s="43"/>
      <c r="C114" s="71"/>
      <c r="D114" s="230" t="s">
        <v>161</v>
      </c>
      <c r="E114" s="71"/>
      <c r="F114" s="231" t="s">
        <v>868</v>
      </c>
      <c r="G114" s="71"/>
      <c r="H114" s="71"/>
      <c r="I114" s="188"/>
      <c r="J114" s="71"/>
      <c r="K114" s="71"/>
      <c r="L114" s="69"/>
      <c r="M114" s="232"/>
      <c r="N114" s="44"/>
      <c r="O114" s="44"/>
      <c r="P114" s="44"/>
      <c r="Q114" s="44"/>
      <c r="R114" s="44"/>
      <c r="S114" s="44"/>
      <c r="T114" s="92"/>
      <c r="AT114" s="21" t="s">
        <v>161</v>
      </c>
      <c r="AU114" s="21" t="s">
        <v>85</v>
      </c>
    </row>
    <row r="115" s="1" customFormat="1">
      <c r="B115" s="43"/>
      <c r="C115" s="71"/>
      <c r="D115" s="230" t="s">
        <v>504</v>
      </c>
      <c r="E115" s="71"/>
      <c r="F115" s="244" t="s">
        <v>845</v>
      </c>
      <c r="G115" s="71"/>
      <c r="H115" s="71"/>
      <c r="I115" s="188"/>
      <c r="J115" s="71"/>
      <c r="K115" s="71"/>
      <c r="L115" s="69"/>
      <c r="M115" s="232"/>
      <c r="N115" s="44"/>
      <c r="O115" s="44"/>
      <c r="P115" s="44"/>
      <c r="Q115" s="44"/>
      <c r="R115" s="44"/>
      <c r="S115" s="44"/>
      <c r="T115" s="92"/>
      <c r="AT115" s="21" t="s">
        <v>504</v>
      </c>
      <c r="AU115" s="21" t="s">
        <v>85</v>
      </c>
    </row>
    <row r="116" s="1" customFormat="1" ht="22.8" customHeight="1">
      <c r="B116" s="43"/>
      <c r="C116" s="245" t="s">
        <v>243</v>
      </c>
      <c r="D116" s="245" t="s">
        <v>538</v>
      </c>
      <c r="E116" s="246" t="s">
        <v>870</v>
      </c>
      <c r="F116" s="247" t="s">
        <v>871</v>
      </c>
      <c r="G116" s="248" t="s">
        <v>810</v>
      </c>
      <c r="H116" s="249">
        <v>1</v>
      </c>
      <c r="I116" s="250"/>
      <c r="J116" s="251">
        <f>ROUND(I116*H116,2)</f>
        <v>0</v>
      </c>
      <c r="K116" s="247" t="s">
        <v>24</v>
      </c>
      <c r="L116" s="252"/>
      <c r="M116" s="253" t="s">
        <v>24</v>
      </c>
      <c r="N116" s="254" t="s">
        <v>47</v>
      </c>
      <c r="O116" s="44"/>
      <c r="P116" s="227">
        <f>O116*H116</f>
        <v>0</v>
      </c>
      <c r="Q116" s="227">
        <v>0</v>
      </c>
      <c r="R116" s="227">
        <f>Q116*H116</f>
        <v>0</v>
      </c>
      <c r="S116" s="227">
        <v>0</v>
      </c>
      <c r="T116" s="228">
        <f>S116*H116</f>
        <v>0</v>
      </c>
      <c r="AR116" s="21" t="s">
        <v>380</v>
      </c>
      <c r="AT116" s="21" t="s">
        <v>538</v>
      </c>
      <c r="AU116" s="21" t="s">
        <v>85</v>
      </c>
      <c r="AY116" s="21" t="s">
        <v>151</v>
      </c>
      <c r="BE116" s="229">
        <f>IF(N116="základní",J116,0)</f>
        <v>0</v>
      </c>
      <c r="BF116" s="229">
        <f>IF(N116="snížená",J116,0)</f>
        <v>0</v>
      </c>
      <c r="BG116" s="229">
        <f>IF(N116="zákl. přenesená",J116,0)</f>
        <v>0</v>
      </c>
      <c r="BH116" s="229">
        <f>IF(N116="sníž. přenesená",J116,0)</f>
        <v>0</v>
      </c>
      <c r="BI116" s="229">
        <f>IF(N116="nulová",J116,0)</f>
        <v>0</v>
      </c>
      <c r="BJ116" s="21" t="s">
        <v>25</v>
      </c>
      <c r="BK116" s="229">
        <f>ROUND(I116*H116,2)</f>
        <v>0</v>
      </c>
      <c r="BL116" s="21" t="s">
        <v>258</v>
      </c>
      <c r="BM116" s="21" t="s">
        <v>872</v>
      </c>
    </row>
    <row r="117" s="1" customFormat="1">
      <c r="B117" s="43"/>
      <c r="C117" s="71"/>
      <c r="D117" s="230" t="s">
        <v>161</v>
      </c>
      <c r="E117" s="71"/>
      <c r="F117" s="231" t="s">
        <v>871</v>
      </c>
      <c r="G117" s="71"/>
      <c r="H117" s="71"/>
      <c r="I117" s="188"/>
      <c r="J117" s="71"/>
      <c r="K117" s="71"/>
      <c r="L117" s="69"/>
      <c r="M117" s="232"/>
      <c r="N117" s="44"/>
      <c r="O117" s="44"/>
      <c r="P117" s="44"/>
      <c r="Q117" s="44"/>
      <c r="R117" s="44"/>
      <c r="S117" s="44"/>
      <c r="T117" s="92"/>
      <c r="AT117" s="21" t="s">
        <v>161</v>
      </c>
      <c r="AU117" s="21" t="s">
        <v>85</v>
      </c>
    </row>
    <row r="118" s="1" customFormat="1">
      <c r="B118" s="43"/>
      <c r="C118" s="71"/>
      <c r="D118" s="230" t="s">
        <v>504</v>
      </c>
      <c r="E118" s="71"/>
      <c r="F118" s="244" t="s">
        <v>845</v>
      </c>
      <c r="G118" s="71"/>
      <c r="H118" s="71"/>
      <c r="I118" s="188"/>
      <c r="J118" s="71"/>
      <c r="K118" s="71"/>
      <c r="L118" s="69"/>
      <c r="M118" s="232"/>
      <c r="N118" s="44"/>
      <c r="O118" s="44"/>
      <c r="P118" s="44"/>
      <c r="Q118" s="44"/>
      <c r="R118" s="44"/>
      <c r="S118" s="44"/>
      <c r="T118" s="92"/>
      <c r="AT118" s="21" t="s">
        <v>504</v>
      </c>
      <c r="AU118" s="21" t="s">
        <v>85</v>
      </c>
    </row>
    <row r="119" s="1" customFormat="1" ht="22.8" customHeight="1">
      <c r="B119" s="43"/>
      <c r="C119" s="218" t="s">
        <v>248</v>
      </c>
      <c r="D119" s="218" t="s">
        <v>154</v>
      </c>
      <c r="E119" s="219" t="s">
        <v>873</v>
      </c>
      <c r="F119" s="220" t="s">
        <v>874</v>
      </c>
      <c r="G119" s="221" t="s">
        <v>270</v>
      </c>
      <c r="H119" s="222">
        <v>14</v>
      </c>
      <c r="I119" s="223"/>
      <c r="J119" s="224">
        <f>ROUND(I119*H119,2)</f>
        <v>0</v>
      </c>
      <c r="K119" s="220" t="s">
        <v>158</v>
      </c>
      <c r="L119" s="69"/>
      <c r="M119" s="225" t="s">
        <v>24</v>
      </c>
      <c r="N119" s="226" t="s">
        <v>47</v>
      </c>
      <c r="O119" s="44"/>
      <c r="P119" s="227">
        <f>O119*H119</f>
        <v>0</v>
      </c>
      <c r="Q119" s="227">
        <v>0.0031199999999999999</v>
      </c>
      <c r="R119" s="227">
        <f>Q119*H119</f>
        <v>0.043679999999999997</v>
      </c>
      <c r="S119" s="227">
        <v>0</v>
      </c>
      <c r="T119" s="228">
        <f>S119*H119</f>
        <v>0</v>
      </c>
      <c r="AR119" s="21" t="s">
        <v>258</v>
      </c>
      <c r="AT119" s="21" t="s">
        <v>154</v>
      </c>
      <c r="AU119" s="21" t="s">
        <v>85</v>
      </c>
      <c r="AY119" s="21" t="s">
        <v>151</v>
      </c>
      <c r="BE119" s="229">
        <f>IF(N119="základní",J119,0)</f>
        <v>0</v>
      </c>
      <c r="BF119" s="229">
        <f>IF(N119="snížená",J119,0)</f>
        <v>0</v>
      </c>
      <c r="BG119" s="229">
        <f>IF(N119="zákl. přenesená",J119,0)</f>
        <v>0</v>
      </c>
      <c r="BH119" s="229">
        <f>IF(N119="sníž. přenesená",J119,0)</f>
        <v>0</v>
      </c>
      <c r="BI119" s="229">
        <f>IF(N119="nulová",J119,0)</f>
        <v>0</v>
      </c>
      <c r="BJ119" s="21" t="s">
        <v>25</v>
      </c>
      <c r="BK119" s="229">
        <f>ROUND(I119*H119,2)</f>
        <v>0</v>
      </c>
      <c r="BL119" s="21" t="s">
        <v>258</v>
      </c>
      <c r="BM119" s="21" t="s">
        <v>875</v>
      </c>
    </row>
    <row r="120" s="1" customFormat="1">
      <c r="B120" s="43"/>
      <c r="C120" s="71"/>
      <c r="D120" s="230" t="s">
        <v>161</v>
      </c>
      <c r="E120" s="71"/>
      <c r="F120" s="231" t="s">
        <v>876</v>
      </c>
      <c r="G120" s="71"/>
      <c r="H120" s="71"/>
      <c r="I120" s="188"/>
      <c r="J120" s="71"/>
      <c r="K120" s="71"/>
      <c r="L120" s="69"/>
      <c r="M120" s="232"/>
      <c r="N120" s="44"/>
      <c r="O120" s="44"/>
      <c r="P120" s="44"/>
      <c r="Q120" s="44"/>
      <c r="R120" s="44"/>
      <c r="S120" s="44"/>
      <c r="T120" s="92"/>
      <c r="AT120" s="21" t="s">
        <v>161</v>
      </c>
      <c r="AU120" s="21" t="s">
        <v>85</v>
      </c>
    </row>
    <row r="121" s="1" customFormat="1">
      <c r="B121" s="43"/>
      <c r="C121" s="71"/>
      <c r="D121" s="230" t="s">
        <v>171</v>
      </c>
      <c r="E121" s="71"/>
      <c r="F121" s="244" t="s">
        <v>877</v>
      </c>
      <c r="G121" s="71"/>
      <c r="H121" s="71"/>
      <c r="I121" s="188"/>
      <c r="J121" s="71"/>
      <c r="K121" s="71"/>
      <c r="L121" s="69"/>
      <c r="M121" s="232"/>
      <c r="N121" s="44"/>
      <c r="O121" s="44"/>
      <c r="P121" s="44"/>
      <c r="Q121" s="44"/>
      <c r="R121" s="44"/>
      <c r="S121" s="44"/>
      <c r="T121" s="92"/>
      <c r="AT121" s="21" t="s">
        <v>171</v>
      </c>
      <c r="AU121" s="21" t="s">
        <v>85</v>
      </c>
    </row>
    <row r="122" s="1" customFormat="1">
      <c r="B122" s="43"/>
      <c r="C122" s="71"/>
      <c r="D122" s="230" t="s">
        <v>504</v>
      </c>
      <c r="E122" s="71"/>
      <c r="F122" s="244" t="s">
        <v>878</v>
      </c>
      <c r="G122" s="71"/>
      <c r="H122" s="71"/>
      <c r="I122" s="188"/>
      <c r="J122" s="71"/>
      <c r="K122" s="71"/>
      <c r="L122" s="69"/>
      <c r="M122" s="232"/>
      <c r="N122" s="44"/>
      <c r="O122" s="44"/>
      <c r="P122" s="44"/>
      <c r="Q122" s="44"/>
      <c r="R122" s="44"/>
      <c r="S122" s="44"/>
      <c r="T122" s="92"/>
      <c r="AT122" s="21" t="s">
        <v>504</v>
      </c>
      <c r="AU122" s="21" t="s">
        <v>85</v>
      </c>
    </row>
    <row r="123" s="1" customFormat="1" ht="22.8" customHeight="1">
      <c r="B123" s="43"/>
      <c r="C123" s="218" t="s">
        <v>10</v>
      </c>
      <c r="D123" s="218" t="s">
        <v>154</v>
      </c>
      <c r="E123" s="219" t="s">
        <v>879</v>
      </c>
      <c r="F123" s="220" t="s">
        <v>880</v>
      </c>
      <c r="G123" s="221" t="s">
        <v>168</v>
      </c>
      <c r="H123" s="222">
        <v>0.13700000000000001</v>
      </c>
      <c r="I123" s="223"/>
      <c r="J123" s="224">
        <f>ROUND(I123*H123,2)</f>
        <v>0</v>
      </c>
      <c r="K123" s="220" t="s">
        <v>158</v>
      </c>
      <c r="L123" s="69"/>
      <c r="M123" s="225" t="s">
        <v>24</v>
      </c>
      <c r="N123" s="226" t="s">
        <v>47</v>
      </c>
      <c r="O123" s="44"/>
      <c r="P123" s="227">
        <f>O123*H123</f>
        <v>0</v>
      </c>
      <c r="Q123" s="227">
        <v>0</v>
      </c>
      <c r="R123" s="227">
        <f>Q123*H123</f>
        <v>0</v>
      </c>
      <c r="S123" s="227">
        <v>0</v>
      </c>
      <c r="T123" s="228">
        <f>S123*H123</f>
        <v>0</v>
      </c>
      <c r="AR123" s="21" t="s">
        <v>258</v>
      </c>
      <c r="AT123" s="21" t="s">
        <v>154</v>
      </c>
      <c r="AU123" s="21" t="s">
        <v>85</v>
      </c>
      <c r="AY123" s="21" t="s">
        <v>151</v>
      </c>
      <c r="BE123" s="229">
        <f>IF(N123="základní",J123,0)</f>
        <v>0</v>
      </c>
      <c r="BF123" s="229">
        <f>IF(N123="snížená",J123,0)</f>
        <v>0</v>
      </c>
      <c r="BG123" s="229">
        <f>IF(N123="zákl. přenesená",J123,0)</f>
        <v>0</v>
      </c>
      <c r="BH123" s="229">
        <f>IF(N123="sníž. přenesená",J123,0)</f>
        <v>0</v>
      </c>
      <c r="BI123" s="229">
        <f>IF(N123="nulová",J123,0)</f>
        <v>0</v>
      </c>
      <c r="BJ123" s="21" t="s">
        <v>25</v>
      </c>
      <c r="BK123" s="229">
        <f>ROUND(I123*H123,2)</f>
        <v>0</v>
      </c>
      <c r="BL123" s="21" t="s">
        <v>258</v>
      </c>
      <c r="BM123" s="21" t="s">
        <v>881</v>
      </c>
    </row>
    <row r="124" s="1" customFormat="1">
      <c r="B124" s="43"/>
      <c r="C124" s="71"/>
      <c r="D124" s="230" t="s">
        <v>161</v>
      </c>
      <c r="E124" s="71"/>
      <c r="F124" s="231" t="s">
        <v>882</v>
      </c>
      <c r="G124" s="71"/>
      <c r="H124" s="71"/>
      <c r="I124" s="188"/>
      <c r="J124" s="71"/>
      <c r="K124" s="71"/>
      <c r="L124" s="69"/>
      <c r="M124" s="232"/>
      <c r="N124" s="44"/>
      <c r="O124" s="44"/>
      <c r="P124" s="44"/>
      <c r="Q124" s="44"/>
      <c r="R124" s="44"/>
      <c r="S124" s="44"/>
      <c r="T124" s="92"/>
      <c r="AT124" s="21" t="s">
        <v>161</v>
      </c>
      <c r="AU124" s="21" t="s">
        <v>85</v>
      </c>
    </row>
    <row r="125" s="1" customFormat="1">
      <c r="B125" s="43"/>
      <c r="C125" s="71"/>
      <c r="D125" s="230" t="s">
        <v>171</v>
      </c>
      <c r="E125" s="71"/>
      <c r="F125" s="244" t="s">
        <v>688</v>
      </c>
      <c r="G125" s="71"/>
      <c r="H125" s="71"/>
      <c r="I125" s="188"/>
      <c r="J125" s="71"/>
      <c r="K125" s="71"/>
      <c r="L125" s="69"/>
      <c r="M125" s="232"/>
      <c r="N125" s="44"/>
      <c r="O125" s="44"/>
      <c r="P125" s="44"/>
      <c r="Q125" s="44"/>
      <c r="R125" s="44"/>
      <c r="S125" s="44"/>
      <c r="T125" s="92"/>
      <c r="AT125" s="21" t="s">
        <v>171</v>
      </c>
      <c r="AU125" s="21" t="s">
        <v>85</v>
      </c>
    </row>
    <row r="126" s="10" customFormat="1" ht="37.44" customHeight="1">
      <c r="B126" s="202"/>
      <c r="C126" s="203"/>
      <c r="D126" s="204" t="s">
        <v>75</v>
      </c>
      <c r="E126" s="205" t="s">
        <v>883</v>
      </c>
      <c r="F126" s="205" t="s">
        <v>884</v>
      </c>
      <c r="G126" s="203"/>
      <c r="H126" s="203"/>
      <c r="I126" s="206"/>
      <c r="J126" s="207">
        <f>BK126</f>
        <v>0</v>
      </c>
      <c r="K126" s="203"/>
      <c r="L126" s="208"/>
      <c r="M126" s="209"/>
      <c r="N126" s="210"/>
      <c r="O126" s="210"/>
      <c r="P126" s="211">
        <f>SUM(P127:P129)</f>
        <v>0</v>
      </c>
      <c r="Q126" s="210"/>
      <c r="R126" s="211">
        <f>SUM(R127:R129)</f>
        <v>0</v>
      </c>
      <c r="S126" s="210"/>
      <c r="T126" s="212">
        <f>SUM(T127:T129)</f>
        <v>0</v>
      </c>
      <c r="AR126" s="213" t="s">
        <v>159</v>
      </c>
      <c r="AT126" s="214" t="s">
        <v>75</v>
      </c>
      <c r="AU126" s="214" t="s">
        <v>76</v>
      </c>
      <c r="AY126" s="213" t="s">
        <v>151</v>
      </c>
      <c r="BK126" s="215">
        <f>SUM(BK127:BK129)</f>
        <v>0</v>
      </c>
    </row>
    <row r="127" s="1" customFormat="1" ht="14.4" customHeight="1">
      <c r="B127" s="43"/>
      <c r="C127" s="218" t="s">
        <v>258</v>
      </c>
      <c r="D127" s="218" t="s">
        <v>154</v>
      </c>
      <c r="E127" s="219" t="s">
        <v>798</v>
      </c>
      <c r="F127" s="220" t="s">
        <v>799</v>
      </c>
      <c r="G127" s="221" t="s">
        <v>800</v>
      </c>
      <c r="H127" s="222">
        <v>2</v>
      </c>
      <c r="I127" s="223"/>
      <c r="J127" s="224">
        <f>ROUND(I127*H127,2)</f>
        <v>0</v>
      </c>
      <c r="K127" s="220" t="s">
        <v>158</v>
      </c>
      <c r="L127" s="69"/>
      <c r="M127" s="225" t="s">
        <v>24</v>
      </c>
      <c r="N127" s="226" t="s">
        <v>47</v>
      </c>
      <c r="O127" s="44"/>
      <c r="P127" s="227">
        <f>O127*H127</f>
        <v>0</v>
      </c>
      <c r="Q127" s="227">
        <v>0</v>
      </c>
      <c r="R127" s="227">
        <f>Q127*H127</f>
        <v>0</v>
      </c>
      <c r="S127" s="227">
        <v>0</v>
      </c>
      <c r="T127" s="228">
        <f>S127*H127</f>
        <v>0</v>
      </c>
      <c r="AR127" s="21" t="s">
        <v>801</v>
      </c>
      <c r="AT127" s="21" t="s">
        <v>154</v>
      </c>
      <c r="AU127" s="21" t="s">
        <v>25</v>
      </c>
      <c r="AY127" s="21" t="s">
        <v>151</v>
      </c>
      <c r="BE127" s="229">
        <f>IF(N127="základní",J127,0)</f>
        <v>0</v>
      </c>
      <c r="BF127" s="229">
        <f>IF(N127="snížená",J127,0)</f>
        <v>0</v>
      </c>
      <c r="BG127" s="229">
        <f>IF(N127="zákl. přenesená",J127,0)</f>
        <v>0</v>
      </c>
      <c r="BH127" s="229">
        <f>IF(N127="sníž. přenesená",J127,0)</f>
        <v>0</v>
      </c>
      <c r="BI127" s="229">
        <f>IF(N127="nulová",J127,0)</f>
        <v>0</v>
      </c>
      <c r="BJ127" s="21" t="s">
        <v>25</v>
      </c>
      <c r="BK127" s="229">
        <f>ROUND(I127*H127,2)</f>
        <v>0</v>
      </c>
      <c r="BL127" s="21" t="s">
        <v>801</v>
      </c>
      <c r="BM127" s="21" t="s">
        <v>885</v>
      </c>
    </row>
    <row r="128" s="1" customFormat="1">
      <c r="B128" s="43"/>
      <c r="C128" s="71"/>
      <c r="D128" s="230" t="s">
        <v>161</v>
      </c>
      <c r="E128" s="71"/>
      <c r="F128" s="231" t="s">
        <v>803</v>
      </c>
      <c r="G128" s="71"/>
      <c r="H128" s="71"/>
      <c r="I128" s="188"/>
      <c r="J128" s="71"/>
      <c r="K128" s="71"/>
      <c r="L128" s="69"/>
      <c r="M128" s="232"/>
      <c r="N128" s="44"/>
      <c r="O128" s="44"/>
      <c r="P128" s="44"/>
      <c r="Q128" s="44"/>
      <c r="R128" s="44"/>
      <c r="S128" s="44"/>
      <c r="T128" s="92"/>
      <c r="AT128" s="21" t="s">
        <v>161</v>
      </c>
      <c r="AU128" s="21" t="s">
        <v>25</v>
      </c>
    </row>
    <row r="129" s="1" customFormat="1">
      <c r="B129" s="43"/>
      <c r="C129" s="71"/>
      <c r="D129" s="230" t="s">
        <v>504</v>
      </c>
      <c r="E129" s="71"/>
      <c r="F129" s="244" t="s">
        <v>886</v>
      </c>
      <c r="G129" s="71"/>
      <c r="H129" s="71"/>
      <c r="I129" s="188"/>
      <c r="J129" s="71"/>
      <c r="K129" s="71"/>
      <c r="L129" s="69"/>
      <c r="M129" s="255"/>
      <c r="N129" s="256"/>
      <c r="O129" s="256"/>
      <c r="P129" s="256"/>
      <c r="Q129" s="256"/>
      <c r="R129" s="256"/>
      <c r="S129" s="256"/>
      <c r="T129" s="257"/>
      <c r="AT129" s="21" t="s">
        <v>504</v>
      </c>
      <c r="AU129" s="21" t="s">
        <v>25</v>
      </c>
    </row>
    <row r="130" s="1" customFormat="1" ht="6.96" customHeight="1">
      <c r="B130" s="64"/>
      <c r="C130" s="65"/>
      <c r="D130" s="65"/>
      <c r="E130" s="65"/>
      <c r="F130" s="65"/>
      <c r="G130" s="65"/>
      <c r="H130" s="65"/>
      <c r="I130" s="163"/>
      <c r="J130" s="65"/>
      <c r="K130" s="65"/>
      <c r="L130" s="69"/>
    </row>
  </sheetData>
  <sheetProtection sheet="1" autoFilter="0" formatColumns="0" formatRows="0" objects="1" scenarios="1" spinCount="100000" saltValue="mJ7fOJ0tGpc3IoXrNaikdQ90T7D48YiTWsK+3fHBQs8v97ktYArziOw9QeGAqOSebbsfXj33GQuXZUXMQHXq0Q==" hashValue="bIJESadI0kFXxOSLnUz76c5/0iI3h9P5G87fKAJnUFwQ3/vnn9flf7n/XNPd896bgjA/4C3UtfVEJ+Vva8+TmQ==" algorithmName="SHA-512" password="CC35"/>
  <autoFilter ref="C79:K12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3"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18"/>
      <c r="B1" s="134"/>
      <c r="C1" s="134"/>
      <c r="D1" s="135" t="s">
        <v>1</v>
      </c>
      <c r="E1" s="134"/>
      <c r="F1" s="136" t="s">
        <v>98</v>
      </c>
      <c r="G1" s="136" t="s">
        <v>99</v>
      </c>
      <c r="H1" s="136"/>
      <c r="I1" s="137"/>
      <c r="J1" s="136" t="s">
        <v>100</v>
      </c>
      <c r="K1" s="135" t="s">
        <v>101</v>
      </c>
      <c r="L1" s="136" t="s">
        <v>102</v>
      </c>
      <c r="M1" s="136"/>
      <c r="N1" s="136"/>
      <c r="O1" s="136"/>
      <c r="P1" s="136"/>
      <c r="Q1" s="136"/>
      <c r="R1" s="136"/>
      <c r="S1" s="136"/>
      <c r="T1" s="13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91</v>
      </c>
    </row>
    <row r="3" ht="6.96" customHeight="1">
      <c r="B3" s="22"/>
      <c r="C3" s="23"/>
      <c r="D3" s="23"/>
      <c r="E3" s="23"/>
      <c r="F3" s="23"/>
      <c r="G3" s="23"/>
      <c r="H3" s="23"/>
      <c r="I3" s="138"/>
      <c r="J3" s="23"/>
      <c r="K3" s="24"/>
      <c r="AT3" s="21" t="s">
        <v>85</v>
      </c>
    </row>
    <row r="4" ht="36.96" customHeight="1">
      <c r="B4" s="25"/>
      <c r="C4" s="26"/>
      <c r="D4" s="27" t="s">
        <v>103</v>
      </c>
      <c r="E4" s="26"/>
      <c r="F4" s="26"/>
      <c r="G4" s="26"/>
      <c r="H4" s="26"/>
      <c r="I4" s="139"/>
      <c r="J4" s="26"/>
      <c r="K4" s="28"/>
      <c r="M4" s="29" t="s">
        <v>12</v>
      </c>
      <c r="AT4" s="21" t="s">
        <v>6</v>
      </c>
    </row>
    <row r="5" ht="6.96" customHeight="1">
      <c r="B5" s="25"/>
      <c r="C5" s="26"/>
      <c r="D5" s="26"/>
      <c r="E5" s="26"/>
      <c r="F5" s="26"/>
      <c r="G5" s="26"/>
      <c r="H5" s="26"/>
      <c r="I5" s="139"/>
      <c r="J5" s="26"/>
      <c r="K5" s="28"/>
    </row>
    <row r="6">
      <c r="B6" s="25"/>
      <c r="C6" s="26"/>
      <c r="D6" s="37" t="s">
        <v>18</v>
      </c>
      <c r="E6" s="26"/>
      <c r="F6" s="26"/>
      <c r="G6" s="26"/>
      <c r="H6" s="26"/>
      <c r="I6" s="139"/>
      <c r="J6" s="26"/>
      <c r="K6" s="28"/>
    </row>
    <row r="7" ht="14.4" customHeight="1">
      <c r="B7" s="25"/>
      <c r="C7" s="26"/>
      <c r="D7" s="26"/>
      <c r="E7" s="140" t="str">
        <f>'Rekapitulace stavby'!K6</f>
        <v>Karlovy Vary, Moskevská 913/34</v>
      </c>
      <c r="F7" s="37"/>
      <c r="G7" s="37"/>
      <c r="H7" s="37"/>
      <c r="I7" s="139"/>
      <c r="J7" s="26"/>
      <c r="K7" s="28"/>
    </row>
    <row r="8" s="1" customFormat="1">
      <c r="B8" s="43"/>
      <c r="C8" s="44"/>
      <c r="D8" s="37" t="s">
        <v>104</v>
      </c>
      <c r="E8" s="44"/>
      <c r="F8" s="44"/>
      <c r="G8" s="44"/>
      <c r="H8" s="44"/>
      <c r="I8" s="141"/>
      <c r="J8" s="44"/>
      <c r="K8" s="48"/>
    </row>
    <row r="9" s="1" customFormat="1" ht="36.96" customHeight="1">
      <c r="B9" s="43"/>
      <c r="C9" s="44"/>
      <c r="D9" s="44"/>
      <c r="E9" s="142" t="s">
        <v>887</v>
      </c>
      <c r="F9" s="44"/>
      <c r="G9" s="44"/>
      <c r="H9" s="44"/>
      <c r="I9" s="141"/>
      <c r="J9" s="44"/>
      <c r="K9" s="48"/>
    </row>
    <row r="10" s="1" customFormat="1">
      <c r="B10" s="43"/>
      <c r="C10" s="44"/>
      <c r="D10" s="44"/>
      <c r="E10" s="44"/>
      <c r="F10" s="44"/>
      <c r="G10" s="44"/>
      <c r="H10" s="44"/>
      <c r="I10" s="141"/>
      <c r="J10" s="44"/>
      <c r="K10" s="48"/>
    </row>
    <row r="11" s="1" customFormat="1" ht="14.4" customHeight="1">
      <c r="B11" s="43"/>
      <c r="C11" s="44"/>
      <c r="D11" s="37" t="s">
        <v>21</v>
      </c>
      <c r="E11" s="44"/>
      <c r="F11" s="32" t="s">
        <v>24</v>
      </c>
      <c r="G11" s="44"/>
      <c r="H11" s="44"/>
      <c r="I11" s="143" t="s">
        <v>23</v>
      </c>
      <c r="J11" s="32" t="s">
        <v>24</v>
      </c>
      <c r="K11" s="48"/>
    </row>
    <row r="12" s="1" customFormat="1" ht="14.4" customHeight="1">
      <c r="B12" s="43"/>
      <c r="C12" s="44"/>
      <c r="D12" s="37" t="s">
        <v>26</v>
      </c>
      <c r="E12" s="44"/>
      <c r="F12" s="32" t="s">
        <v>27</v>
      </c>
      <c r="G12" s="44"/>
      <c r="H12" s="44"/>
      <c r="I12" s="143" t="s">
        <v>28</v>
      </c>
      <c r="J12" s="144" t="str">
        <f>'Rekapitulace stavby'!AN8</f>
        <v>20. 9. 2018</v>
      </c>
      <c r="K12" s="48"/>
    </row>
    <row r="13" s="1" customFormat="1" ht="10.8" customHeight="1">
      <c r="B13" s="43"/>
      <c r="C13" s="44"/>
      <c r="D13" s="44"/>
      <c r="E13" s="44"/>
      <c r="F13" s="44"/>
      <c r="G13" s="44"/>
      <c r="H13" s="44"/>
      <c r="I13" s="141"/>
      <c r="J13" s="44"/>
      <c r="K13" s="48"/>
    </row>
    <row r="14" s="1" customFormat="1" ht="14.4" customHeight="1">
      <c r="B14" s="43"/>
      <c r="C14" s="44"/>
      <c r="D14" s="37" t="s">
        <v>32</v>
      </c>
      <c r="E14" s="44"/>
      <c r="F14" s="44"/>
      <c r="G14" s="44"/>
      <c r="H14" s="44"/>
      <c r="I14" s="143" t="s">
        <v>33</v>
      </c>
      <c r="J14" s="32" t="s">
        <v>24</v>
      </c>
      <c r="K14" s="48"/>
    </row>
    <row r="15" s="1" customFormat="1" ht="18" customHeight="1">
      <c r="B15" s="43"/>
      <c r="C15" s="44"/>
      <c r="D15" s="44"/>
      <c r="E15" s="32" t="s">
        <v>34</v>
      </c>
      <c r="F15" s="44"/>
      <c r="G15" s="44"/>
      <c r="H15" s="44"/>
      <c r="I15" s="143" t="s">
        <v>35</v>
      </c>
      <c r="J15" s="32" t="s">
        <v>24</v>
      </c>
      <c r="K15" s="48"/>
    </row>
    <row r="16" s="1" customFormat="1" ht="6.96" customHeight="1">
      <c r="B16" s="43"/>
      <c r="C16" s="44"/>
      <c r="D16" s="44"/>
      <c r="E16" s="44"/>
      <c r="F16" s="44"/>
      <c r="G16" s="44"/>
      <c r="H16" s="44"/>
      <c r="I16" s="141"/>
      <c r="J16" s="44"/>
      <c r="K16" s="48"/>
    </row>
    <row r="17" s="1" customFormat="1" ht="14.4" customHeight="1">
      <c r="B17" s="43"/>
      <c r="C17" s="44"/>
      <c r="D17" s="37" t="s">
        <v>36</v>
      </c>
      <c r="E17" s="44"/>
      <c r="F17" s="44"/>
      <c r="G17" s="44"/>
      <c r="H17" s="44"/>
      <c r="I17" s="143" t="s">
        <v>33</v>
      </c>
      <c r="J17" s="32" t="str">
        <f>IF('Rekapitulace stavby'!AN13="Vyplň údaj","",IF('Rekapitulace stavby'!AN13="","",'Rekapitulace stavby'!AN13))</f>
        <v/>
      </c>
      <c r="K17" s="48"/>
    </row>
    <row r="18" s="1" customFormat="1" ht="18" customHeight="1">
      <c r="B18" s="43"/>
      <c r="C18" s="44"/>
      <c r="D18" s="44"/>
      <c r="E18" s="32" t="str">
        <f>IF('Rekapitulace stavby'!E14="Vyplň údaj","",IF('Rekapitulace stavby'!E14="","",'Rekapitulace stavby'!E14))</f>
        <v/>
      </c>
      <c r="F18" s="44"/>
      <c r="G18" s="44"/>
      <c r="H18" s="44"/>
      <c r="I18" s="143" t="s">
        <v>35</v>
      </c>
      <c r="J18" s="32" t="str">
        <f>IF('Rekapitulace stavby'!AN14="Vyplň údaj","",IF('Rekapitulace stavby'!AN14="","",'Rekapitulace stavby'!AN14))</f>
        <v/>
      </c>
      <c r="K18" s="48"/>
    </row>
    <row r="19" s="1" customFormat="1" ht="6.96" customHeight="1">
      <c r="B19" s="43"/>
      <c r="C19" s="44"/>
      <c r="D19" s="44"/>
      <c r="E19" s="44"/>
      <c r="F19" s="44"/>
      <c r="G19" s="44"/>
      <c r="H19" s="44"/>
      <c r="I19" s="141"/>
      <c r="J19" s="44"/>
      <c r="K19" s="48"/>
    </row>
    <row r="20" s="1" customFormat="1" ht="14.4" customHeight="1">
      <c r="B20" s="43"/>
      <c r="C20" s="44"/>
      <c r="D20" s="37" t="s">
        <v>38</v>
      </c>
      <c r="E20" s="44"/>
      <c r="F20" s="44"/>
      <c r="G20" s="44"/>
      <c r="H20" s="44"/>
      <c r="I20" s="143" t="s">
        <v>33</v>
      </c>
      <c r="J20" s="32" t="s">
        <v>24</v>
      </c>
      <c r="K20" s="48"/>
    </row>
    <row r="21" s="1" customFormat="1" ht="18" customHeight="1">
      <c r="B21" s="43"/>
      <c r="C21" s="44"/>
      <c r="D21" s="44"/>
      <c r="E21" s="32" t="s">
        <v>39</v>
      </c>
      <c r="F21" s="44"/>
      <c r="G21" s="44"/>
      <c r="H21" s="44"/>
      <c r="I21" s="143" t="s">
        <v>35</v>
      </c>
      <c r="J21" s="32" t="s">
        <v>24</v>
      </c>
      <c r="K21" s="48"/>
    </row>
    <row r="22" s="1" customFormat="1" ht="6.96" customHeight="1">
      <c r="B22" s="43"/>
      <c r="C22" s="44"/>
      <c r="D22" s="44"/>
      <c r="E22" s="44"/>
      <c r="F22" s="44"/>
      <c r="G22" s="44"/>
      <c r="H22" s="44"/>
      <c r="I22" s="141"/>
      <c r="J22" s="44"/>
      <c r="K22" s="48"/>
    </row>
    <row r="23" s="1" customFormat="1" ht="14.4" customHeight="1">
      <c r="B23" s="43"/>
      <c r="C23" s="44"/>
      <c r="D23" s="37" t="s">
        <v>40</v>
      </c>
      <c r="E23" s="44"/>
      <c r="F23" s="44"/>
      <c r="G23" s="44"/>
      <c r="H23" s="44"/>
      <c r="I23" s="141"/>
      <c r="J23" s="44"/>
      <c r="K23" s="48"/>
    </row>
    <row r="24" s="6" customFormat="1" ht="14.4" customHeight="1">
      <c r="B24" s="145"/>
      <c r="C24" s="146"/>
      <c r="D24" s="146"/>
      <c r="E24" s="41" t="s">
        <v>24</v>
      </c>
      <c r="F24" s="41"/>
      <c r="G24" s="41"/>
      <c r="H24" s="41"/>
      <c r="I24" s="147"/>
      <c r="J24" s="146"/>
      <c r="K24" s="148"/>
    </row>
    <row r="25" s="1" customFormat="1" ht="6.96" customHeight="1">
      <c r="B25" s="43"/>
      <c r="C25" s="44"/>
      <c r="D25" s="44"/>
      <c r="E25" s="44"/>
      <c r="F25" s="44"/>
      <c r="G25" s="44"/>
      <c r="H25" s="44"/>
      <c r="I25" s="141"/>
      <c r="J25" s="44"/>
      <c r="K25" s="48"/>
    </row>
    <row r="26" s="1" customFormat="1" ht="6.96" customHeight="1">
      <c r="B26" s="43"/>
      <c r="C26" s="44"/>
      <c r="D26" s="103"/>
      <c r="E26" s="103"/>
      <c r="F26" s="103"/>
      <c r="G26" s="103"/>
      <c r="H26" s="103"/>
      <c r="I26" s="149"/>
      <c r="J26" s="103"/>
      <c r="K26" s="150"/>
    </row>
    <row r="27" s="1" customFormat="1" ht="25.44" customHeight="1">
      <c r="B27" s="43"/>
      <c r="C27" s="44"/>
      <c r="D27" s="151" t="s">
        <v>42</v>
      </c>
      <c r="E27" s="44"/>
      <c r="F27" s="44"/>
      <c r="G27" s="44"/>
      <c r="H27" s="44"/>
      <c r="I27" s="141"/>
      <c r="J27" s="152">
        <f>ROUND(J81,2)</f>
        <v>0</v>
      </c>
      <c r="K27" s="48"/>
    </row>
    <row r="28" s="1" customFormat="1" ht="6.96" customHeight="1">
      <c r="B28" s="43"/>
      <c r="C28" s="44"/>
      <c r="D28" s="103"/>
      <c r="E28" s="103"/>
      <c r="F28" s="103"/>
      <c r="G28" s="103"/>
      <c r="H28" s="103"/>
      <c r="I28" s="149"/>
      <c r="J28" s="103"/>
      <c r="K28" s="150"/>
    </row>
    <row r="29" s="1" customFormat="1" ht="14.4" customHeight="1">
      <c r="B29" s="43"/>
      <c r="C29" s="44"/>
      <c r="D29" s="44"/>
      <c r="E29" s="44"/>
      <c r="F29" s="49" t="s">
        <v>44</v>
      </c>
      <c r="G29" s="44"/>
      <c r="H29" s="44"/>
      <c r="I29" s="153" t="s">
        <v>43</v>
      </c>
      <c r="J29" s="49" t="s">
        <v>45</v>
      </c>
      <c r="K29" s="48"/>
    </row>
    <row r="30" s="1" customFormat="1" ht="14.4" customHeight="1">
      <c r="B30" s="43"/>
      <c r="C30" s="44"/>
      <c r="D30" s="52" t="s">
        <v>46</v>
      </c>
      <c r="E30" s="52" t="s">
        <v>47</v>
      </c>
      <c r="F30" s="154">
        <f>ROUND(SUM(BE81:BE121), 2)</f>
        <v>0</v>
      </c>
      <c r="G30" s="44"/>
      <c r="H30" s="44"/>
      <c r="I30" s="155">
        <v>0.20999999999999999</v>
      </c>
      <c r="J30" s="154">
        <f>ROUND(ROUND((SUM(BE81:BE121)), 2)*I30, 2)</f>
        <v>0</v>
      </c>
      <c r="K30" s="48"/>
    </row>
    <row r="31" s="1" customFormat="1" ht="14.4" customHeight="1">
      <c r="B31" s="43"/>
      <c r="C31" s="44"/>
      <c r="D31" s="44"/>
      <c r="E31" s="52" t="s">
        <v>48</v>
      </c>
      <c r="F31" s="154">
        <f>ROUND(SUM(BF81:BF121), 2)</f>
        <v>0</v>
      </c>
      <c r="G31" s="44"/>
      <c r="H31" s="44"/>
      <c r="I31" s="155">
        <v>0.14999999999999999</v>
      </c>
      <c r="J31" s="154">
        <f>ROUND(ROUND((SUM(BF81:BF121)), 2)*I31, 2)</f>
        <v>0</v>
      </c>
      <c r="K31" s="48"/>
    </row>
    <row r="32" hidden="1" s="1" customFormat="1" ht="14.4" customHeight="1">
      <c r="B32" s="43"/>
      <c r="C32" s="44"/>
      <c r="D32" s="44"/>
      <c r="E32" s="52" t="s">
        <v>49</v>
      </c>
      <c r="F32" s="154">
        <f>ROUND(SUM(BG81:BG121), 2)</f>
        <v>0</v>
      </c>
      <c r="G32" s="44"/>
      <c r="H32" s="44"/>
      <c r="I32" s="155">
        <v>0.20999999999999999</v>
      </c>
      <c r="J32" s="154">
        <v>0</v>
      </c>
      <c r="K32" s="48"/>
    </row>
    <row r="33" hidden="1" s="1" customFormat="1" ht="14.4" customHeight="1">
      <c r="B33" s="43"/>
      <c r="C33" s="44"/>
      <c r="D33" s="44"/>
      <c r="E33" s="52" t="s">
        <v>50</v>
      </c>
      <c r="F33" s="154">
        <f>ROUND(SUM(BH81:BH121), 2)</f>
        <v>0</v>
      </c>
      <c r="G33" s="44"/>
      <c r="H33" s="44"/>
      <c r="I33" s="155">
        <v>0.14999999999999999</v>
      </c>
      <c r="J33" s="154">
        <v>0</v>
      </c>
      <c r="K33" s="48"/>
    </row>
    <row r="34" hidden="1" s="1" customFormat="1" ht="14.4" customHeight="1">
      <c r="B34" s="43"/>
      <c r="C34" s="44"/>
      <c r="D34" s="44"/>
      <c r="E34" s="52" t="s">
        <v>51</v>
      </c>
      <c r="F34" s="154">
        <f>ROUND(SUM(BI81:BI121), 2)</f>
        <v>0</v>
      </c>
      <c r="G34" s="44"/>
      <c r="H34" s="44"/>
      <c r="I34" s="155">
        <v>0</v>
      </c>
      <c r="J34" s="154">
        <v>0</v>
      </c>
      <c r="K34" s="48"/>
    </row>
    <row r="35" s="1" customFormat="1" ht="6.96" customHeight="1">
      <c r="B35" s="43"/>
      <c r="C35" s="44"/>
      <c r="D35" s="44"/>
      <c r="E35" s="44"/>
      <c r="F35" s="44"/>
      <c r="G35" s="44"/>
      <c r="H35" s="44"/>
      <c r="I35" s="141"/>
      <c r="J35" s="44"/>
      <c r="K35" s="48"/>
    </row>
    <row r="36" s="1" customFormat="1" ht="25.44" customHeight="1">
      <c r="B36" s="43"/>
      <c r="C36" s="156"/>
      <c r="D36" s="157" t="s">
        <v>52</v>
      </c>
      <c r="E36" s="95"/>
      <c r="F36" s="95"/>
      <c r="G36" s="158" t="s">
        <v>53</v>
      </c>
      <c r="H36" s="159" t="s">
        <v>54</v>
      </c>
      <c r="I36" s="160"/>
      <c r="J36" s="161">
        <f>SUM(J27:J34)</f>
        <v>0</v>
      </c>
      <c r="K36" s="162"/>
    </row>
    <row r="37" s="1" customFormat="1" ht="14.4" customHeight="1">
      <c r="B37" s="64"/>
      <c r="C37" s="65"/>
      <c r="D37" s="65"/>
      <c r="E37" s="65"/>
      <c r="F37" s="65"/>
      <c r="G37" s="65"/>
      <c r="H37" s="65"/>
      <c r="I37" s="163"/>
      <c r="J37" s="65"/>
      <c r="K37" s="66"/>
    </row>
    <row r="41" s="1" customFormat="1" ht="6.96" customHeight="1">
      <c r="B41" s="164"/>
      <c r="C41" s="165"/>
      <c r="D41" s="165"/>
      <c r="E41" s="165"/>
      <c r="F41" s="165"/>
      <c r="G41" s="165"/>
      <c r="H41" s="165"/>
      <c r="I41" s="166"/>
      <c r="J41" s="165"/>
      <c r="K41" s="167"/>
    </row>
    <row r="42" s="1" customFormat="1" ht="36.96" customHeight="1">
      <c r="B42" s="43"/>
      <c r="C42" s="27" t="s">
        <v>106</v>
      </c>
      <c r="D42" s="44"/>
      <c r="E42" s="44"/>
      <c r="F42" s="44"/>
      <c r="G42" s="44"/>
      <c r="H42" s="44"/>
      <c r="I42" s="141"/>
      <c r="J42" s="44"/>
      <c r="K42" s="48"/>
    </row>
    <row r="43" s="1" customFormat="1" ht="6.96" customHeight="1">
      <c r="B43" s="43"/>
      <c r="C43" s="44"/>
      <c r="D43" s="44"/>
      <c r="E43" s="44"/>
      <c r="F43" s="44"/>
      <c r="G43" s="44"/>
      <c r="H43" s="44"/>
      <c r="I43" s="141"/>
      <c r="J43" s="44"/>
      <c r="K43" s="48"/>
    </row>
    <row r="44" s="1" customFormat="1" ht="14.4" customHeight="1">
      <c r="B44" s="43"/>
      <c r="C44" s="37" t="s">
        <v>18</v>
      </c>
      <c r="D44" s="44"/>
      <c r="E44" s="44"/>
      <c r="F44" s="44"/>
      <c r="G44" s="44"/>
      <c r="H44" s="44"/>
      <c r="I44" s="141"/>
      <c r="J44" s="44"/>
      <c r="K44" s="48"/>
    </row>
    <row r="45" s="1" customFormat="1" ht="14.4" customHeight="1">
      <c r="B45" s="43"/>
      <c r="C45" s="44"/>
      <c r="D45" s="44"/>
      <c r="E45" s="140" t="str">
        <f>E7</f>
        <v>Karlovy Vary, Moskevská 913/34</v>
      </c>
      <c r="F45" s="37"/>
      <c r="G45" s="37"/>
      <c r="H45" s="37"/>
      <c r="I45" s="141"/>
      <c r="J45" s="44"/>
      <c r="K45" s="48"/>
    </row>
    <row r="46" s="1" customFormat="1" ht="14.4" customHeight="1">
      <c r="B46" s="43"/>
      <c r="C46" s="37" t="s">
        <v>104</v>
      </c>
      <c r="D46" s="44"/>
      <c r="E46" s="44"/>
      <c r="F46" s="44"/>
      <c r="G46" s="44"/>
      <c r="H46" s="44"/>
      <c r="I46" s="141"/>
      <c r="J46" s="44"/>
      <c r="K46" s="48"/>
    </row>
    <row r="47" s="1" customFormat="1" ht="16.2" customHeight="1">
      <c r="B47" s="43"/>
      <c r="C47" s="44"/>
      <c r="D47" s="44"/>
      <c r="E47" s="142" t="str">
        <f>E9</f>
        <v>UT - Ústřední topení</v>
      </c>
      <c r="F47" s="44"/>
      <c r="G47" s="44"/>
      <c r="H47" s="44"/>
      <c r="I47" s="141"/>
      <c r="J47" s="44"/>
      <c r="K47" s="48"/>
    </row>
    <row r="48" s="1" customFormat="1" ht="6.96" customHeight="1">
      <c r="B48" s="43"/>
      <c r="C48" s="44"/>
      <c r="D48" s="44"/>
      <c r="E48" s="44"/>
      <c r="F48" s="44"/>
      <c r="G48" s="44"/>
      <c r="H48" s="44"/>
      <c r="I48" s="141"/>
      <c r="J48" s="44"/>
      <c r="K48" s="48"/>
    </row>
    <row r="49" s="1" customFormat="1" ht="18" customHeight="1">
      <c r="B49" s="43"/>
      <c r="C49" s="37" t="s">
        <v>26</v>
      </c>
      <c r="D49" s="44"/>
      <c r="E49" s="44"/>
      <c r="F49" s="32" t="str">
        <f>F12</f>
        <v>Karlovy Vary</v>
      </c>
      <c r="G49" s="44"/>
      <c r="H49" s="44"/>
      <c r="I49" s="143" t="s">
        <v>28</v>
      </c>
      <c r="J49" s="144" t="str">
        <f>IF(J12="","",J12)</f>
        <v>20. 9. 2018</v>
      </c>
      <c r="K49" s="48"/>
    </row>
    <row r="50" s="1" customFormat="1" ht="6.96" customHeight="1">
      <c r="B50" s="43"/>
      <c r="C50" s="44"/>
      <c r="D50" s="44"/>
      <c r="E50" s="44"/>
      <c r="F50" s="44"/>
      <c r="G50" s="44"/>
      <c r="H50" s="44"/>
      <c r="I50" s="141"/>
      <c r="J50" s="44"/>
      <c r="K50" s="48"/>
    </row>
    <row r="51" s="1" customFormat="1">
      <c r="B51" s="43"/>
      <c r="C51" s="37" t="s">
        <v>32</v>
      </c>
      <c r="D51" s="44"/>
      <c r="E51" s="44"/>
      <c r="F51" s="32" t="str">
        <f>E15</f>
        <v>Městská policie Karlovy Vary</v>
      </c>
      <c r="G51" s="44"/>
      <c r="H51" s="44"/>
      <c r="I51" s="143" t="s">
        <v>38</v>
      </c>
      <c r="J51" s="41" t="str">
        <f>E21</f>
        <v>Ivan Křesina</v>
      </c>
      <c r="K51" s="48"/>
    </row>
    <row r="52" s="1" customFormat="1" ht="14.4" customHeight="1">
      <c r="B52" s="43"/>
      <c r="C52" s="37" t="s">
        <v>36</v>
      </c>
      <c r="D52" s="44"/>
      <c r="E52" s="44"/>
      <c r="F52" s="32" t="str">
        <f>IF(E18="","",E18)</f>
        <v/>
      </c>
      <c r="G52" s="44"/>
      <c r="H52" s="44"/>
      <c r="I52" s="141"/>
      <c r="J52" s="168"/>
      <c r="K52" s="48"/>
    </row>
    <row r="53" s="1" customFormat="1" ht="10.32" customHeight="1">
      <c r="B53" s="43"/>
      <c r="C53" s="44"/>
      <c r="D53" s="44"/>
      <c r="E53" s="44"/>
      <c r="F53" s="44"/>
      <c r="G53" s="44"/>
      <c r="H53" s="44"/>
      <c r="I53" s="141"/>
      <c r="J53" s="44"/>
      <c r="K53" s="48"/>
    </row>
    <row r="54" s="1" customFormat="1" ht="29.28" customHeight="1">
      <c r="B54" s="43"/>
      <c r="C54" s="169" t="s">
        <v>107</v>
      </c>
      <c r="D54" s="156"/>
      <c r="E54" s="156"/>
      <c r="F54" s="156"/>
      <c r="G54" s="156"/>
      <c r="H54" s="156"/>
      <c r="I54" s="170"/>
      <c r="J54" s="171" t="s">
        <v>108</v>
      </c>
      <c r="K54" s="172"/>
    </row>
    <row r="55" s="1" customFormat="1" ht="10.32" customHeight="1">
      <c r="B55" s="43"/>
      <c r="C55" s="44"/>
      <c r="D55" s="44"/>
      <c r="E55" s="44"/>
      <c r="F55" s="44"/>
      <c r="G55" s="44"/>
      <c r="H55" s="44"/>
      <c r="I55" s="141"/>
      <c r="J55" s="44"/>
      <c r="K55" s="48"/>
    </row>
    <row r="56" s="1" customFormat="1" ht="29.28" customHeight="1">
      <c r="B56" s="43"/>
      <c r="C56" s="173" t="s">
        <v>109</v>
      </c>
      <c r="D56" s="44"/>
      <c r="E56" s="44"/>
      <c r="F56" s="44"/>
      <c r="G56" s="44"/>
      <c r="H56" s="44"/>
      <c r="I56" s="141"/>
      <c r="J56" s="152">
        <f>J81</f>
        <v>0</v>
      </c>
      <c r="K56" s="48"/>
      <c r="AU56" s="21" t="s">
        <v>110</v>
      </c>
    </row>
    <row r="57" s="7" customFormat="1" ht="24.96" customHeight="1">
      <c r="B57" s="174"/>
      <c r="C57" s="175"/>
      <c r="D57" s="176" t="s">
        <v>123</v>
      </c>
      <c r="E57" s="177"/>
      <c r="F57" s="177"/>
      <c r="G57" s="177"/>
      <c r="H57" s="177"/>
      <c r="I57" s="178"/>
      <c r="J57" s="179">
        <f>J82</f>
        <v>0</v>
      </c>
      <c r="K57" s="180"/>
    </row>
    <row r="58" s="8" customFormat="1" ht="19.92" customHeight="1">
      <c r="B58" s="181"/>
      <c r="C58" s="182"/>
      <c r="D58" s="183" t="s">
        <v>888</v>
      </c>
      <c r="E58" s="184"/>
      <c r="F58" s="184"/>
      <c r="G58" s="184"/>
      <c r="H58" s="184"/>
      <c r="I58" s="185"/>
      <c r="J58" s="186">
        <f>J83</f>
        <v>0</v>
      </c>
      <c r="K58" s="187"/>
    </row>
    <row r="59" s="8" customFormat="1" ht="19.92" customHeight="1">
      <c r="B59" s="181"/>
      <c r="C59" s="182"/>
      <c r="D59" s="183" t="s">
        <v>889</v>
      </c>
      <c r="E59" s="184"/>
      <c r="F59" s="184"/>
      <c r="G59" s="184"/>
      <c r="H59" s="184"/>
      <c r="I59" s="185"/>
      <c r="J59" s="186">
        <f>J93</f>
        <v>0</v>
      </c>
      <c r="K59" s="187"/>
    </row>
    <row r="60" s="8" customFormat="1" ht="19.92" customHeight="1">
      <c r="B60" s="181"/>
      <c r="C60" s="182"/>
      <c r="D60" s="183" t="s">
        <v>890</v>
      </c>
      <c r="E60" s="184"/>
      <c r="F60" s="184"/>
      <c r="G60" s="184"/>
      <c r="H60" s="184"/>
      <c r="I60" s="185"/>
      <c r="J60" s="186">
        <f>J105</f>
        <v>0</v>
      </c>
      <c r="K60" s="187"/>
    </row>
    <row r="61" s="7" customFormat="1" ht="24.96" customHeight="1">
      <c r="B61" s="174"/>
      <c r="C61" s="175"/>
      <c r="D61" s="176" t="s">
        <v>821</v>
      </c>
      <c r="E61" s="177"/>
      <c r="F61" s="177"/>
      <c r="G61" s="177"/>
      <c r="H61" s="177"/>
      <c r="I61" s="178"/>
      <c r="J61" s="179">
        <f>J115</f>
        <v>0</v>
      </c>
      <c r="K61" s="180"/>
    </row>
    <row r="62" s="1" customFormat="1" ht="21.84" customHeight="1">
      <c r="B62" s="43"/>
      <c r="C62" s="44"/>
      <c r="D62" s="44"/>
      <c r="E62" s="44"/>
      <c r="F62" s="44"/>
      <c r="G62" s="44"/>
      <c r="H62" s="44"/>
      <c r="I62" s="141"/>
      <c r="J62" s="44"/>
      <c r="K62" s="48"/>
    </row>
    <row r="63" s="1" customFormat="1" ht="6.96" customHeight="1">
      <c r="B63" s="64"/>
      <c r="C63" s="65"/>
      <c r="D63" s="65"/>
      <c r="E63" s="65"/>
      <c r="F63" s="65"/>
      <c r="G63" s="65"/>
      <c r="H63" s="65"/>
      <c r="I63" s="163"/>
      <c r="J63" s="65"/>
      <c r="K63" s="66"/>
    </row>
    <row r="67" s="1" customFormat="1" ht="6.96" customHeight="1">
      <c r="B67" s="67"/>
      <c r="C67" s="68"/>
      <c r="D67" s="68"/>
      <c r="E67" s="68"/>
      <c r="F67" s="68"/>
      <c r="G67" s="68"/>
      <c r="H67" s="68"/>
      <c r="I67" s="166"/>
      <c r="J67" s="68"/>
      <c r="K67" s="68"/>
      <c r="L67" s="69"/>
    </row>
    <row r="68" s="1" customFormat="1" ht="36.96" customHeight="1">
      <c r="B68" s="43"/>
      <c r="C68" s="70" t="s">
        <v>135</v>
      </c>
      <c r="D68" s="71"/>
      <c r="E68" s="71"/>
      <c r="F68" s="71"/>
      <c r="G68" s="71"/>
      <c r="H68" s="71"/>
      <c r="I68" s="188"/>
      <c r="J68" s="71"/>
      <c r="K68" s="71"/>
      <c r="L68" s="69"/>
    </row>
    <row r="69" s="1" customFormat="1" ht="6.96" customHeight="1">
      <c r="B69" s="43"/>
      <c r="C69" s="71"/>
      <c r="D69" s="71"/>
      <c r="E69" s="71"/>
      <c r="F69" s="71"/>
      <c r="G69" s="71"/>
      <c r="H69" s="71"/>
      <c r="I69" s="188"/>
      <c r="J69" s="71"/>
      <c r="K69" s="71"/>
      <c r="L69" s="69"/>
    </row>
    <row r="70" s="1" customFormat="1" ht="14.4" customHeight="1">
      <c r="B70" s="43"/>
      <c r="C70" s="73" t="s">
        <v>18</v>
      </c>
      <c r="D70" s="71"/>
      <c r="E70" s="71"/>
      <c r="F70" s="71"/>
      <c r="G70" s="71"/>
      <c r="H70" s="71"/>
      <c r="I70" s="188"/>
      <c r="J70" s="71"/>
      <c r="K70" s="71"/>
      <c r="L70" s="69"/>
    </row>
    <row r="71" s="1" customFormat="1" ht="14.4" customHeight="1">
      <c r="B71" s="43"/>
      <c r="C71" s="71"/>
      <c r="D71" s="71"/>
      <c r="E71" s="189" t="str">
        <f>E7</f>
        <v>Karlovy Vary, Moskevská 913/34</v>
      </c>
      <c r="F71" s="73"/>
      <c r="G71" s="73"/>
      <c r="H71" s="73"/>
      <c r="I71" s="188"/>
      <c r="J71" s="71"/>
      <c r="K71" s="71"/>
      <c r="L71" s="69"/>
    </row>
    <row r="72" s="1" customFormat="1" ht="14.4" customHeight="1">
      <c r="B72" s="43"/>
      <c r="C72" s="73" t="s">
        <v>104</v>
      </c>
      <c r="D72" s="71"/>
      <c r="E72" s="71"/>
      <c r="F72" s="71"/>
      <c r="G72" s="71"/>
      <c r="H72" s="71"/>
      <c r="I72" s="188"/>
      <c r="J72" s="71"/>
      <c r="K72" s="71"/>
      <c r="L72" s="69"/>
    </row>
    <row r="73" s="1" customFormat="1" ht="16.2" customHeight="1">
      <c r="B73" s="43"/>
      <c r="C73" s="71"/>
      <c r="D73" s="71"/>
      <c r="E73" s="79" t="str">
        <f>E9</f>
        <v>UT - Ústřední topení</v>
      </c>
      <c r="F73" s="71"/>
      <c r="G73" s="71"/>
      <c r="H73" s="71"/>
      <c r="I73" s="188"/>
      <c r="J73" s="71"/>
      <c r="K73" s="71"/>
      <c r="L73" s="69"/>
    </row>
    <row r="74" s="1" customFormat="1" ht="6.96" customHeight="1">
      <c r="B74" s="43"/>
      <c r="C74" s="71"/>
      <c r="D74" s="71"/>
      <c r="E74" s="71"/>
      <c r="F74" s="71"/>
      <c r="G74" s="71"/>
      <c r="H74" s="71"/>
      <c r="I74" s="188"/>
      <c r="J74" s="71"/>
      <c r="K74" s="71"/>
      <c r="L74" s="69"/>
    </row>
    <row r="75" s="1" customFormat="1" ht="18" customHeight="1">
      <c r="B75" s="43"/>
      <c r="C75" s="73" t="s">
        <v>26</v>
      </c>
      <c r="D75" s="71"/>
      <c r="E75" s="71"/>
      <c r="F75" s="190" t="str">
        <f>F12</f>
        <v>Karlovy Vary</v>
      </c>
      <c r="G75" s="71"/>
      <c r="H75" s="71"/>
      <c r="I75" s="191" t="s">
        <v>28</v>
      </c>
      <c r="J75" s="82" t="str">
        <f>IF(J12="","",J12)</f>
        <v>20. 9. 2018</v>
      </c>
      <c r="K75" s="71"/>
      <c r="L75" s="69"/>
    </row>
    <row r="76" s="1" customFormat="1" ht="6.96" customHeight="1">
      <c r="B76" s="43"/>
      <c r="C76" s="71"/>
      <c r="D76" s="71"/>
      <c r="E76" s="71"/>
      <c r="F76" s="71"/>
      <c r="G76" s="71"/>
      <c r="H76" s="71"/>
      <c r="I76" s="188"/>
      <c r="J76" s="71"/>
      <c r="K76" s="71"/>
      <c r="L76" s="69"/>
    </row>
    <row r="77" s="1" customFormat="1">
      <c r="B77" s="43"/>
      <c r="C77" s="73" t="s">
        <v>32</v>
      </c>
      <c r="D77" s="71"/>
      <c r="E77" s="71"/>
      <c r="F77" s="190" t="str">
        <f>E15</f>
        <v>Městská policie Karlovy Vary</v>
      </c>
      <c r="G77" s="71"/>
      <c r="H77" s="71"/>
      <c r="I77" s="191" t="s">
        <v>38</v>
      </c>
      <c r="J77" s="190" t="str">
        <f>E21</f>
        <v>Ivan Křesina</v>
      </c>
      <c r="K77" s="71"/>
      <c r="L77" s="69"/>
    </row>
    <row r="78" s="1" customFormat="1" ht="14.4" customHeight="1">
      <c r="B78" s="43"/>
      <c r="C78" s="73" t="s">
        <v>36</v>
      </c>
      <c r="D78" s="71"/>
      <c r="E78" s="71"/>
      <c r="F78" s="190" t="str">
        <f>IF(E18="","",E18)</f>
        <v/>
      </c>
      <c r="G78" s="71"/>
      <c r="H78" s="71"/>
      <c r="I78" s="188"/>
      <c r="J78" s="71"/>
      <c r="K78" s="71"/>
      <c r="L78" s="69"/>
    </row>
    <row r="79" s="1" customFormat="1" ht="10.32" customHeight="1">
      <c r="B79" s="43"/>
      <c r="C79" s="71"/>
      <c r="D79" s="71"/>
      <c r="E79" s="71"/>
      <c r="F79" s="71"/>
      <c r="G79" s="71"/>
      <c r="H79" s="71"/>
      <c r="I79" s="188"/>
      <c r="J79" s="71"/>
      <c r="K79" s="71"/>
      <c r="L79" s="69"/>
    </row>
    <row r="80" s="9" customFormat="1" ht="29.28" customHeight="1">
      <c r="B80" s="192"/>
      <c r="C80" s="193" t="s">
        <v>136</v>
      </c>
      <c r="D80" s="194" t="s">
        <v>61</v>
      </c>
      <c r="E80" s="194" t="s">
        <v>57</v>
      </c>
      <c r="F80" s="194" t="s">
        <v>137</v>
      </c>
      <c r="G80" s="194" t="s">
        <v>138</v>
      </c>
      <c r="H80" s="194" t="s">
        <v>139</v>
      </c>
      <c r="I80" s="195" t="s">
        <v>140</v>
      </c>
      <c r="J80" s="194" t="s">
        <v>108</v>
      </c>
      <c r="K80" s="196" t="s">
        <v>141</v>
      </c>
      <c r="L80" s="197"/>
      <c r="M80" s="99" t="s">
        <v>142</v>
      </c>
      <c r="N80" s="100" t="s">
        <v>46</v>
      </c>
      <c r="O80" s="100" t="s">
        <v>143</v>
      </c>
      <c r="P80" s="100" t="s">
        <v>144</v>
      </c>
      <c r="Q80" s="100" t="s">
        <v>145</v>
      </c>
      <c r="R80" s="100" t="s">
        <v>146</v>
      </c>
      <c r="S80" s="100" t="s">
        <v>147</v>
      </c>
      <c r="T80" s="101" t="s">
        <v>148</v>
      </c>
    </row>
    <row r="81" s="1" customFormat="1" ht="29.28" customHeight="1">
      <c r="B81" s="43"/>
      <c r="C81" s="105" t="s">
        <v>109</v>
      </c>
      <c r="D81" s="71"/>
      <c r="E81" s="71"/>
      <c r="F81" s="71"/>
      <c r="G81" s="71"/>
      <c r="H81" s="71"/>
      <c r="I81" s="188"/>
      <c r="J81" s="198">
        <f>BK81</f>
        <v>0</v>
      </c>
      <c r="K81" s="71"/>
      <c r="L81" s="69"/>
      <c r="M81" s="102"/>
      <c r="N81" s="103"/>
      <c r="O81" s="103"/>
      <c r="P81" s="199">
        <f>P82+P115</f>
        <v>0</v>
      </c>
      <c r="Q81" s="103"/>
      <c r="R81" s="199">
        <f>R82+R115</f>
        <v>0.12236</v>
      </c>
      <c r="S81" s="103"/>
      <c r="T81" s="200">
        <f>T82+T115</f>
        <v>0.0032000000000000002</v>
      </c>
      <c r="AT81" s="21" t="s">
        <v>75</v>
      </c>
      <c r="AU81" s="21" t="s">
        <v>110</v>
      </c>
      <c r="BK81" s="201">
        <f>BK82+BK115</f>
        <v>0</v>
      </c>
    </row>
    <row r="82" s="10" customFormat="1" ht="37.44" customHeight="1">
      <c r="B82" s="202"/>
      <c r="C82" s="203"/>
      <c r="D82" s="204" t="s">
        <v>75</v>
      </c>
      <c r="E82" s="205" t="s">
        <v>521</v>
      </c>
      <c r="F82" s="205" t="s">
        <v>522</v>
      </c>
      <c r="G82" s="203"/>
      <c r="H82" s="203"/>
      <c r="I82" s="206"/>
      <c r="J82" s="207">
        <f>BK82</f>
        <v>0</v>
      </c>
      <c r="K82" s="203"/>
      <c r="L82" s="208"/>
      <c r="M82" s="209"/>
      <c r="N82" s="210"/>
      <c r="O82" s="210"/>
      <c r="P82" s="211">
        <f>P83+P93+P105</f>
        <v>0</v>
      </c>
      <c r="Q82" s="210"/>
      <c r="R82" s="211">
        <f>R83+R93+R105</f>
        <v>0.12236</v>
      </c>
      <c r="S82" s="210"/>
      <c r="T82" s="212">
        <f>T83+T93+T105</f>
        <v>0.0032000000000000002</v>
      </c>
      <c r="AR82" s="213" t="s">
        <v>85</v>
      </c>
      <c r="AT82" s="214" t="s">
        <v>75</v>
      </c>
      <c r="AU82" s="214" t="s">
        <v>76</v>
      </c>
      <c r="AY82" s="213" t="s">
        <v>151</v>
      </c>
      <c r="BK82" s="215">
        <f>BK83+BK93+BK105</f>
        <v>0</v>
      </c>
    </row>
    <row r="83" s="10" customFormat="1" ht="19.92" customHeight="1">
      <c r="B83" s="202"/>
      <c r="C83" s="203"/>
      <c r="D83" s="204" t="s">
        <v>75</v>
      </c>
      <c r="E83" s="216" t="s">
        <v>891</v>
      </c>
      <c r="F83" s="216" t="s">
        <v>892</v>
      </c>
      <c r="G83" s="203"/>
      <c r="H83" s="203"/>
      <c r="I83" s="206"/>
      <c r="J83" s="217">
        <f>BK83</f>
        <v>0</v>
      </c>
      <c r="K83" s="203"/>
      <c r="L83" s="208"/>
      <c r="M83" s="209"/>
      <c r="N83" s="210"/>
      <c r="O83" s="210"/>
      <c r="P83" s="211">
        <f>SUM(P84:P92)</f>
        <v>0</v>
      </c>
      <c r="Q83" s="210"/>
      <c r="R83" s="211">
        <f>SUM(R84:R92)</f>
        <v>0.011359999999999999</v>
      </c>
      <c r="S83" s="210"/>
      <c r="T83" s="212">
        <f>SUM(T84:T92)</f>
        <v>0.0032000000000000002</v>
      </c>
      <c r="AR83" s="213" t="s">
        <v>85</v>
      </c>
      <c r="AT83" s="214" t="s">
        <v>75</v>
      </c>
      <c r="AU83" s="214" t="s">
        <v>25</v>
      </c>
      <c r="AY83" s="213" t="s">
        <v>151</v>
      </c>
      <c r="BK83" s="215">
        <f>SUM(BK84:BK92)</f>
        <v>0</v>
      </c>
    </row>
    <row r="84" s="1" customFormat="1" ht="14.4" customHeight="1">
      <c r="B84" s="43"/>
      <c r="C84" s="218" t="s">
        <v>25</v>
      </c>
      <c r="D84" s="218" t="s">
        <v>154</v>
      </c>
      <c r="E84" s="219" t="s">
        <v>893</v>
      </c>
      <c r="F84" s="220" t="s">
        <v>894</v>
      </c>
      <c r="G84" s="221" t="s">
        <v>270</v>
      </c>
      <c r="H84" s="222">
        <v>1</v>
      </c>
      <c r="I84" s="223"/>
      <c r="J84" s="224">
        <f>ROUND(I84*H84,2)</f>
        <v>0</v>
      </c>
      <c r="K84" s="220" t="s">
        <v>158</v>
      </c>
      <c r="L84" s="69"/>
      <c r="M84" s="225" t="s">
        <v>24</v>
      </c>
      <c r="N84" s="226" t="s">
        <v>47</v>
      </c>
      <c r="O84" s="44"/>
      <c r="P84" s="227">
        <f>O84*H84</f>
        <v>0</v>
      </c>
      <c r="Q84" s="227">
        <v>2.0000000000000002E-05</v>
      </c>
      <c r="R84" s="227">
        <f>Q84*H84</f>
        <v>2.0000000000000002E-05</v>
      </c>
      <c r="S84" s="227">
        <v>0.0032000000000000002</v>
      </c>
      <c r="T84" s="228">
        <f>S84*H84</f>
        <v>0.0032000000000000002</v>
      </c>
      <c r="AR84" s="21" t="s">
        <v>258</v>
      </c>
      <c r="AT84" s="21" t="s">
        <v>154</v>
      </c>
      <c r="AU84" s="21" t="s">
        <v>85</v>
      </c>
      <c r="AY84" s="21" t="s">
        <v>151</v>
      </c>
      <c r="BE84" s="229">
        <f>IF(N84="základní",J84,0)</f>
        <v>0</v>
      </c>
      <c r="BF84" s="229">
        <f>IF(N84="snížená",J84,0)</f>
        <v>0</v>
      </c>
      <c r="BG84" s="229">
        <f>IF(N84="zákl. přenesená",J84,0)</f>
        <v>0</v>
      </c>
      <c r="BH84" s="229">
        <f>IF(N84="sníž. přenesená",J84,0)</f>
        <v>0</v>
      </c>
      <c r="BI84" s="229">
        <f>IF(N84="nulová",J84,0)</f>
        <v>0</v>
      </c>
      <c r="BJ84" s="21" t="s">
        <v>25</v>
      </c>
      <c r="BK84" s="229">
        <f>ROUND(I84*H84,2)</f>
        <v>0</v>
      </c>
      <c r="BL84" s="21" t="s">
        <v>258</v>
      </c>
      <c r="BM84" s="21" t="s">
        <v>895</v>
      </c>
    </row>
    <row r="85" s="1" customFormat="1">
      <c r="B85" s="43"/>
      <c r="C85" s="71"/>
      <c r="D85" s="230" t="s">
        <v>161</v>
      </c>
      <c r="E85" s="71"/>
      <c r="F85" s="231" t="s">
        <v>896</v>
      </c>
      <c r="G85" s="71"/>
      <c r="H85" s="71"/>
      <c r="I85" s="188"/>
      <c r="J85" s="71"/>
      <c r="K85" s="71"/>
      <c r="L85" s="69"/>
      <c r="M85" s="232"/>
      <c r="N85" s="44"/>
      <c r="O85" s="44"/>
      <c r="P85" s="44"/>
      <c r="Q85" s="44"/>
      <c r="R85" s="44"/>
      <c r="S85" s="44"/>
      <c r="T85" s="92"/>
      <c r="AT85" s="21" t="s">
        <v>161</v>
      </c>
      <c r="AU85" s="21" t="s">
        <v>85</v>
      </c>
    </row>
    <row r="86" s="1" customFormat="1" ht="22.8" customHeight="1">
      <c r="B86" s="43"/>
      <c r="C86" s="218" t="s">
        <v>85</v>
      </c>
      <c r="D86" s="218" t="s">
        <v>154</v>
      </c>
      <c r="E86" s="219" t="s">
        <v>897</v>
      </c>
      <c r="F86" s="220" t="s">
        <v>898</v>
      </c>
      <c r="G86" s="221" t="s">
        <v>168</v>
      </c>
      <c r="H86" s="222">
        <v>0.0030000000000000001</v>
      </c>
      <c r="I86" s="223"/>
      <c r="J86" s="224">
        <f>ROUND(I86*H86,2)</f>
        <v>0</v>
      </c>
      <c r="K86" s="220" t="s">
        <v>158</v>
      </c>
      <c r="L86" s="69"/>
      <c r="M86" s="225" t="s">
        <v>24</v>
      </c>
      <c r="N86" s="226" t="s">
        <v>47</v>
      </c>
      <c r="O86" s="44"/>
      <c r="P86" s="227">
        <f>O86*H86</f>
        <v>0</v>
      </c>
      <c r="Q86" s="227">
        <v>0</v>
      </c>
      <c r="R86" s="227">
        <f>Q86*H86</f>
        <v>0</v>
      </c>
      <c r="S86" s="227">
        <v>0</v>
      </c>
      <c r="T86" s="228">
        <f>S86*H86</f>
        <v>0</v>
      </c>
      <c r="AR86" s="21" t="s">
        <v>258</v>
      </c>
      <c r="AT86" s="21" t="s">
        <v>154</v>
      </c>
      <c r="AU86" s="21" t="s">
        <v>85</v>
      </c>
      <c r="AY86" s="21" t="s">
        <v>151</v>
      </c>
      <c r="BE86" s="229">
        <f>IF(N86="základní",J86,0)</f>
        <v>0</v>
      </c>
      <c r="BF86" s="229">
        <f>IF(N86="snížená",J86,0)</f>
        <v>0</v>
      </c>
      <c r="BG86" s="229">
        <f>IF(N86="zákl. přenesená",J86,0)</f>
        <v>0</v>
      </c>
      <c r="BH86" s="229">
        <f>IF(N86="sníž. přenesená",J86,0)</f>
        <v>0</v>
      </c>
      <c r="BI86" s="229">
        <f>IF(N86="nulová",J86,0)</f>
        <v>0</v>
      </c>
      <c r="BJ86" s="21" t="s">
        <v>25</v>
      </c>
      <c r="BK86" s="229">
        <f>ROUND(I86*H86,2)</f>
        <v>0</v>
      </c>
      <c r="BL86" s="21" t="s">
        <v>258</v>
      </c>
      <c r="BM86" s="21" t="s">
        <v>899</v>
      </c>
    </row>
    <row r="87" s="1" customFormat="1">
      <c r="B87" s="43"/>
      <c r="C87" s="71"/>
      <c r="D87" s="230" t="s">
        <v>161</v>
      </c>
      <c r="E87" s="71"/>
      <c r="F87" s="231" t="s">
        <v>900</v>
      </c>
      <c r="G87" s="71"/>
      <c r="H87" s="71"/>
      <c r="I87" s="188"/>
      <c r="J87" s="71"/>
      <c r="K87" s="71"/>
      <c r="L87" s="69"/>
      <c r="M87" s="232"/>
      <c r="N87" s="44"/>
      <c r="O87" s="44"/>
      <c r="P87" s="44"/>
      <c r="Q87" s="44"/>
      <c r="R87" s="44"/>
      <c r="S87" s="44"/>
      <c r="T87" s="92"/>
      <c r="AT87" s="21" t="s">
        <v>161</v>
      </c>
      <c r="AU87" s="21" t="s">
        <v>85</v>
      </c>
    </row>
    <row r="88" s="1" customFormat="1" ht="14.4" customHeight="1">
      <c r="B88" s="43"/>
      <c r="C88" s="218" t="s">
        <v>152</v>
      </c>
      <c r="D88" s="218" t="s">
        <v>154</v>
      </c>
      <c r="E88" s="219" t="s">
        <v>901</v>
      </c>
      <c r="F88" s="220" t="s">
        <v>902</v>
      </c>
      <c r="G88" s="221" t="s">
        <v>270</v>
      </c>
      <c r="H88" s="222">
        <v>6</v>
      </c>
      <c r="I88" s="223"/>
      <c r="J88" s="224">
        <f>ROUND(I88*H88,2)</f>
        <v>0</v>
      </c>
      <c r="K88" s="220" t="s">
        <v>158</v>
      </c>
      <c r="L88" s="69"/>
      <c r="M88" s="225" t="s">
        <v>24</v>
      </c>
      <c r="N88" s="226" t="s">
        <v>47</v>
      </c>
      <c r="O88" s="44"/>
      <c r="P88" s="227">
        <f>O88*H88</f>
        <v>0</v>
      </c>
      <c r="Q88" s="227">
        <v>0.00189</v>
      </c>
      <c r="R88" s="227">
        <f>Q88*H88</f>
        <v>0.011339999999999999</v>
      </c>
      <c r="S88" s="227">
        <v>0</v>
      </c>
      <c r="T88" s="228">
        <f>S88*H88</f>
        <v>0</v>
      </c>
      <c r="AR88" s="21" t="s">
        <v>258</v>
      </c>
      <c r="AT88" s="21" t="s">
        <v>154</v>
      </c>
      <c r="AU88" s="21" t="s">
        <v>85</v>
      </c>
      <c r="AY88" s="21" t="s">
        <v>151</v>
      </c>
      <c r="BE88" s="229">
        <f>IF(N88="základní",J88,0)</f>
        <v>0</v>
      </c>
      <c r="BF88" s="229">
        <f>IF(N88="snížená",J88,0)</f>
        <v>0</v>
      </c>
      <c r="BG88" s="229">
        <f>IF(N88="zákl. přenesená",J88,0)</f>
        <v>0</v>
      </c>
      <c r="BH88" s="229">
        <f>IF(N88="sníž. přenesená",J88,0)</f>
        <v>0</v>
      </c>
      <c r="BI88" s="229">
        <f>IF(N88="nulová",J88,0)</f>
        <v>0</v>
      </c>
      <c r="BJ88" s="21" t="s">
        <v>25</v>
      </c>
      <c r="BK88" s="229">
        <f>ROUND(I88*H88,2)</f>
        <v>0</v>
      </c>
      <c r="BL88" s="21" t="s">
        <v>258</v>
      </c>
      <c r="BM88" s="21" t="s">
        <v>903</v>
      </c>
    </row>
    <row r="89" s="1" customFormat="1">
      <c r="B89" s="43"/>
      <c r="C89" s="71"/>
      <c r="D89" s="230" t="s">
        <v>161</v>
      </c>
      <c r="E89" s="71"/>
      <c r="F89" s="231" t="s">
        <v>904</v>
      </c>
      <c r="G89" s="71"/>
      <c r="H89" s="71"/>
      <c r="I89" s="188"/>
      <c r="J89" s="71"/>
      <c r="K89" s="71"/>
      <c r="L89" s="69"/>
      <c r="M89" s="232"/>
      <c r="N89" s="44"/>
      <c r="O89" s="44"/>
      <c r="P89" s="44"/>
      <c r="Q89" s="44"/>
      <c r="R89" s="44"/>
      <c r="S89" s="44"/>
      <c r="T89" s="92"/>
      <c r="AT89" s="21" t="s">
        <v>161</v>
      </c>
      <c r="AU89" s="21" t="s">
        <v>85</v>
      </c>
    </row>
    <row r="90" s="1" customFormat="1" ht="22.8" customHeight="1">
      <c r="B90" s="43"/>
      <c r="C90" s="218" t="s">
        <v>159</v>
      </c>
      <c r="D90" s="218" t="s">
        <v>154</v>
      </c>
      <c r="E90" s="219" t="s">
        <v>905</v>
      </c>
      <c r="F90" s="220" t="s">
        <v>906</v>
      </c>
      <c r="G90" s="221" t="s">
        <v>168</v>
      </c>
      <c r="H90" s="222">
        <v>0.010999999999999999</v>
      </c>
      <c r="I90" s="223"/>
      <c r="J90" s="224">
        <f>ROUND(I90*H90,2)</f>
        <v>0</v>
      </c>
      <c r="K90" s="220" t="s">
        <v>158</v>
      </c>
      <c r="L90" s="69"/>
      <c r="M90" s="225" t="s">
        <v>24</v>
      </c>
      <c r="N90" s="226" t="s">
        <v>47</v>
      </c>
      <c r="O90" s="44"/>
      <c r="P90" s="227">
        <f>O90*H90</f>
        <v>0</v>
      </c>
      <c r="Q90" s="227">
        <v>0</v>
      </c>
      <c r="R90" s="227">
        <f>Q90*H90</f>
        <v>0</v>
      </c>
      <c r="S90" s="227">
        <v>0</v>
      </c>
      <c r="T90" s="228">
        <f>S90*H90</f>
        <v>0</v>
      </c>
      <c r="AR90" s="21" t="s">
        <v>258</v>
      </c>
      <c r="AT90" s="21" t="s">
        <v>154</v>
      </c>
      <c r="AU90" s="21" t="s">
        <v>85</v>
      </c>
      <c r="AY90" s="21" t="s">
        <v>151</v>
      </c>
      <c r="BE90" s="229">
        <f>IF(N90="základní",J90,0)</f>
        <v>0</v>
      </c>
      <c r="BF90" s="229">
        <f>IF(N90="snížená",J90,0)</f>
        <v>0</v>
      </c>
      <c r="BG90" s="229">
        <f>IF(N90="zákl. přenesená",J90,0)</f>
        <v>0</v>
      </c>
      <c r="BH90" s="229">
        <f>IF(N90="sníž. přenesená",J90,0)</f>
        <v>0</v>
      </c>
      <c r="BI90" s="229">
        <f>IF(N90="nulová",J90,0)</f>
        <v>0</v>
      </c>
      <c r="BJ90" s="21" t="s">
        <v>25</v>
      </c>
      <c r="BK90" s="229">
        <f>ROUND(I90*H90,2)</f>
        <v>0</v>
      </c>
      <c r="BL90" s="21" t="s">
        <v>258</v>
      </c>
      <c r="BM90" s="21" t="s">
        <v>907</v>
      </c>
    </row>
    <row r="91" s="1" customFormat="1">
      <c r="B91" s="43"/>
      <c r="C91" s="71"/>
      <c r="D91" s="230" t="s">
        <v>161</v>
      </c>
      <c r="E91" s="71"/>
      <c r="F91" s="231" t="s">
        <v>908</v>
      </c>
      <c r="G91" s="71"/>
      <c r="H91" s="71"/>
      <c r="I91" s="188"/>
      <c r="J91" s="71"/>
      <c r="K91" s="71"/>
      <c r="L91" s="69"/>
      <c r="M91" s="232"/>
      <c r="N91" s="44"/>
      <c r="O91" s="44"/>
      <c r="P91" s="44"/>
      <c r="Q91" s="44"/>
      <c r="R91" s="44"/>
      <c r="S91" s="44"/>
      <c r="T91" s="92"/>
      <c r="AT91" s="21" t="s">
        <v>161</v>
      </c>
      <c r="AU91" s="21" t="s">
        <v>85</v>
      </c>
    </row>
    <row r="92" s="1" customFormat="1">
      <c r="B92" s="43"/>
      <c r="C92" s="71"/>
      <c r="D92" s="230" t="s">
        <v>171</v>
      </c>
      <c r="E92" s="71"/>
      <c r="F92" s="244" t="s">
        <v>836</v>
      </c>
      <c r="G92" s="71"/>
      <c r="H92" s="71"/>
      <c r="I92" s="188"/>
      <c r="J92" s="71"/>
      <c r="K92" s="71"/>
      <c r="L92" s="69"/>
      <c r="M92" s="232"/>
      <c r="N92" s="44"/>
      <c r="O92" s="44"/>
      <c r="P92" s="44"/>
      <c r="Q92" s="44"/>
      <c r="R92" s="44"/>
      <c r="S92" s="44"/>
      <c r="T92" s="92"/>
      <c r="AT92" s="21" t="s">
        <v>171</v>
      </c>
      <c r="AU92" s="21" t="s">
        <v>85</v>
      </c>
    </row>
    <row r="93" s="10" customFormat="1" ht="29.88" customHeight="1">
      <c r="B93" s="202"/>
      <c r="C93" s="203"/>
      <c r="D93" s="204" t="s">
        <v>75</v>
      </c>
      <c r="E93" s="216" t="s">
        <v>909</v>
      </c>
      <c r="F93" s="216" t="s">
        <v>910</v>
      </c>
      <c r="G93" s="203"/>
      <c r="H93" s="203"/>
      <c r="I93" s="206"/>
      <c r="J93" s="217">
        <f>BK93</f>
        <v>0</v>
      </c>
      <c r="K93" s="203"/>
      <c r="L93" s="208"/>
      <c r="M93" s="209"/>
      <c r="N93" s="210"/>
      <c r="O93" s="210"/>
      <c r="P93" s="211">
        <f>SUM(P94:P104)</f>
        <v>0</v>
      </c>
      <c r="Q93" s="210"/>
      <c r="R93" s="211">
        <f>SUM(R94:R104)</f>
        <v>0.0018</v>
      </c>
      <c r="S93" s="210"/>
      <c r="T93" s="212">
        <f>SUM(T94:T104)</f>
        <v>0</v>
      </c>
      <c r="AR93" s="213" t="s">
        <v>85</v>
      </c>
      <c r="AT93" s="214" t="s">
        <v>75</v>
      </c>
      <c r="AU93" s="214" t="s">
        <v>25</v>
      </c>
      <c r="AY93" s="213" t="s">
        <v>151</v>
      </c>
      <c r="BK93" s="215">
        <f>SUM(BK94:BK104)</f>
        <v>0</v>
      </c>
    </row>
    <row r="94" s="1" customFormat="1" ht="14.4" customHeight="1">
      <c r="B94" s="43"/>
      <c r="C94" s="218" t="s">
        <v>186</v>
      </c>
      <c r="D94" s="218" t="s">
        <v>154</v>
      </c>
      <c r="E94" s="219" t="s">
        <v>911</v>
      </c>
      <c r="F94" s="220" t="s">
        <v>912</v>
      </c>
      <c r="G94" s="221" t="s">
        <v>221</v>
      </c>
      <c r="H94" s="222">
        <v>2</v>
      </c>
      <c r="I94" s="223"/>
      <c r="J94" s="224">
        <f>ROUND(I94*H94,2)</f>
        <v>0</v>
      </c>
      <c r="K94" s="220" t="s">
        <v>158</v>
      </c>
      <c r="L94" s="69"/>
      <c r="M94" s="225" t="s">
        <v>24</v>
      </c>
      <c r="N94" s="226" t="s">
        <v>47</v>
      </c>
      <c r="O94" s="44"/>
      <c r="P94" s="227">
        <f>O94*H94</f>
        <v>0</v>
      </c>
      <c r="Q94" s="227">
        <v>0.00040999999999999999</v>
      </c>
      <c r="R94" s="227">
        <f>Q94*H94</f>
        <v>0.00081999999999999998</v>
      </c>
      <c r="S94" s="227">
        <v>0</v>
      </c>
      <c r="T94" s="228">
        <f>S94*H94</f>
        <v>0</v>
      </c>
      <c r="AR94" s="21" t="s">
        <v>258</v>
      </c>
      <c r="AT94" s="21" t="s">
        <v>154</v>
      </c>
      <c r="AU94" s="21" t="s">
        <v>85</v>
      </c>
      <c r="AY94" s="21" t="s">
        <v>151</v>
      </c>
      <c r="BE94" s="229">
        <f>IF(N94="základní",J94,0)</f>
        <v>0</v>
      </c>
      <c r="BF94" s="229">
        <f>IF(N94="snížená",J94,0)</f>
        <v>0</v>
      </c>
      <c r="BG94" s="229">
        <f>IF(N94="zákl. přenesená",J94,0)</f>
        <v>0</v>
      </c>
      <c r="BH94" s="229">
        <f>IF(N94="sníž. přenesená",J94,0)</f>
        <v>0</v>
      </c>
      <c r="BI94" s="229">
        <f>IF(N94="nulová",J94,0)</f>
        <v>0</v>
      </c>
      <c r="BJ94" s="21" t="s">
        <v>25</v>
      </c>
      <c r="BK94" s="229">
        <f>ROUND(I94*H94,2)</f>
        <v>0</v>
      </c>
      <c r="BL94" s="21" t="s">
        <v>258</v>
      </c>
      <c r="BM94" s="21" t="s">
        <v>913</v>
      </c>
    </row>
    <row r="95" s="1" customFormat="1">
      <c r="B95" s="43"/>
      <c r="C95" s="71"/>
      <c r="D95" s="230" t="s">
        <v>161</v>
      </c>
      <c r="E95" s="71"/>
      <c r="F95" s="231" t="s">
        <v>914</v>
      </c>
      <c r="G95" s="71"/>
      <c r="H95" s="71"/>
      <c r="I95" s="188"/>
      <c r="J95" s="71"/>
      <c r="K95" s="71"/>
      <c r="L95" s="69"/>
      <c r="M95" s="232"/>
      <c r="N95" s="44"/>
      <c r="O95" s="44"/>
      <c r="P95" s="44"/>
      <c r="Q95" s="44"/>
      <c r="R95" s="44"/>
      <c r="S95" s="44"/>
      <c r="T95" s="92"/>
      <c r="AT95" s="21" t="s">
        <v>161</v>
      </c>
      <c r="AU95" s="21" t="s">
        <v>85</v>
      </c>
    </row>
    <row r="96" s="1" customFormat="1" ht="14.4" customHeight="1">
      <c r="B96" s="43"/>
      <c r="C96" s="218" t="s">
        <v>192</v>
      </c>
      <c r="D96" s="218" t="s">
        <v>154</v>
      </c>
      <c r="E96" s="219" t="s">
        <v>915</v>
      </c>
      <c r="F96" s="220" t="s">
        <v>916</v>
      </c>
      <c r="G96" s="221" t="s">
        <v>221</v>
      </c>
      <c r="H96" s="222">
        <v>2</v>
      </c>
      <c r="I96" s="223"/>
      <c r="J96" s="224">
        <f>ROUND(I96*H96,2)</f>
        <v>0</v>
      </c>
      <c r="K96" s="220" t="s">
        <v>158</v>
      </c>
      <c r="L96" s="69"/>
      <c r="M96" s="225" t="s">
        <v>24</v>
      </c>
      <c r="N96" s="226" t="s">
        <v>47</v>
      </c>
      <c r="O96" s="44"/>
      <c r="P96" s="227">
        <f>O96*H96</f>
        <v>0</v>
      </c>
      <c r="Q96" s="227">
        <v>0.00035</v>
      </c>
      <c r="R96" s="227">
        <f>Q96*H96</f>
        <v>0.00069999999999999999</v>
      </c>
      <c r="S96" s="227">
        <v>0</v>
      </c>
      <c r="T96" s="228">
        <f>S96*H96</f>
        <v>0</v>
      </c>
      <c r="AR96" s="21" t="s">
        <v>258</v>
      </c>
      <c r="AT96" s="21" t="s">
        <v>154</v>
      </c>
      <c r="AU96" s="21" t="s">
        <v>85</v>
      </c>
      <c r="AY96" s="21" t="s">
        <v>151</v>
      </c>
      <c r="BE96" s="229">
        <f>IF(N96="základní",J96,0)</f>
        <v>0</v>
      </c>
      <c r="BF96" s="229">
        <f>IF(N96="snížená",J96,0)</f>
        <v>0</v>
      </c>
      <c r="BG96" s="229">
        <f>IF(N96="zákl. přenesená",J96,0)</f>
        <v>0</v>
      </c>
      <c r="BH96" s="229">
        <f>IF(N96="sníž. přenesená",J96,0)</f>
        <v>0</v>
      </c>
      <c r="BI96" s="229">
        <f>IF(N96="nulová",J96,0)</f>
        <v>0</v>
      </c>
      <c r="BJ96" s="21" t="s">
        <v>25</v>
      </c>
      <c r="BK96" s="229">
        <f>ROUND(I96*H96,2)</f>
        <v>0</v>
      </c>
      <c r="BL96" s="21" t="s">
        <v>258</v>
      </c>
      <c r="BM96" s="21" t="s">
        <v>917</v>
      </c>
    </row>
    <row r="97" s="1" customFormat="1">
      <c r="B97" s="43"/>
      <c r="C97" s="71"/>
      <c r="D97" s="230" t="s">
        <v>161</v>
      </c>
      <c r="E97" s="71"/>
      <c r="F97" s="231" t="s">
        <v>918</v>
      </c>
      <c r="G97" s="71"/>
      <c r="H97" s="71"/>
      <c r="I97" s="188"/>
      <c r="J97" s="71"/>
      <c r="K97" s="71"/>
      <c r="L97" s="69"/>
      <c r="M97" s="232"/>
      <c r="N97" s="44"/>
      <c r="O97" s="44"/>
      <c r="P97" s="44"/>
      <c r="Q97" s="44"/>
      <c r="R97" s="44"/>
      <c r="S97" s="44"/>
      <c r="T97" s="92"/>
      <c r="AT97" s="21" t="s">
        <v>161</v>
      </c>
      <c r="AU97" s="21" t="s">
        <v>85</v>
      </c>
    </row>
    <row r="98" s="1" customFormat="1" ht="22.8" customHeight="1">
      <c r="B98" s="43"/>
      <c r="C98" s="218" t="s">
        <v>199</v>
      </c>
      <c r="D98" s="218" t="s">
        <v>154</v>
      </c>
      <c r="E98" s="219" t="s">
        <v>919</v>
      </c>
      <c r="F98" s="220" t="s">
        <v>920</v>
      </c>
      <c r="G98" s="221" t="s">
        <v>221</v>
      </c>
      <c r="H98" s="222">
        <v>2</v>
      </c>
      <c r="I98" s="223"/>
      <c r="J98" s="224">
        <f>ROUND(I98*H98,2)</f>
        <v>0</v>
      </c>
      <c r="K98" s="220" t="s">
        <v>24</v>
      </c>
      <c r="L98" s="69"/>
      <c r="M98" s="225" t="s">
        <v>24</v>
      </c>
      <c r="N98" s="226" t="s">
        <v>47</v>
      </c>
      <c r="O98" s="44"/>
      <c r="P98" s="227">
        <f>O98*H98</f>
        <v>0</v>
      </c>
      <c r="Q98" s="227">
        <v>0.00013999999999999999</v>
      </c>
      <c r="R98" s="227">
        <f>Q98*H98</f>
        <v>0.00027999999999999998</v>
      </c>
      <c r="S98" s="227">
        <v>0</v>
      </c>
      <c r="T98" s="228">
        <f>S98*H98</f>
        <v>0</v>
      </c>
      <c r="AR98" s="21" t="s">
        <v>258</v>
      </c>
      <c r="AT98" s="21" t="s">
        <v>154</v>
      </c>
      <c r="AU98" s="21" t="s">
        <v>85</v>
      </c>
      <c r="AY98" s="21" t="s">
        <v>151</v>
      </c>
      <c r="BE98" s="229">
        <f>IF(N98="základní",J98,0)</f>
        <v>0</v>
      </c>
      <c r="BF98" s="229">
        <f>IF(N98="snížená",J98,0)</f>
        <v>0</v>
      </c>
      <c r="BG98" s="229">
        <f>IF(N98="zákl. přenesená",J98,0)</f>
        <v>0</v>
      </c>
      <c r="BH98" s="229">
        <f>IF(N98="sníž. přenesená",J98,0)</f>
        <v>0</v>
      </c>
      <c r="BI98" s="229">
        <f>IF(N98="nulová",J98,0)</f>
        <v>0</v>
      </c>
      <c r="BJ98" s="21" t="s">
        <v>25</v>
      </c>
      <c r="BK98" s="229">
        <f>ROUND(I98*H98,2)</f>
        <v>0</v>
      </c>
      <c r="BL98" s="21" t="s">
        <v>258</v>
      </c>
      <c r="BM98" s="21" t="s">
        <v>921</v>
      </c>
    </row>
    <row r="99" s="1" customFormat="1">
      <c r="B99" s="43"/>
      <c r="C99" s="71"/>
      <c r="D99" s="230" t="s">
        <v>161</v>
      </c>
      <c r="E99" s="71"/>
      <c r="F99" s="231" t="s">
        <v>922</v>
      </c>
      <c r="G99" s="71"/>
      <c r="H99" s="71"/>
      <c r="I99" s="188"/>
      <c r="J99" s="71"/>
      <c r="K99" s="71"/>
      <c r="L99" s="69"/>
      <c r="M99" s="232"/>
      <c r="N99" s="44"/>
      <c r="O99" s="44"/>
      <c r="P99" s="44"/>
      <c r="Q99" s="44"/>
      <c r="R99" s="44"/>
      <c r="S99" s="44"/>
      <c r="T99" s="92"/>
      <c r="AT99" s="21" t="s">
        <v>161</v>
      </c>
      <c r="AU99" s="21" t="s">
        <v>85</v>
      </c>
    </row>
    <row r="100" s="1" customFormat="1">
      <c r="B100" s="43"/>
      <c r="C100" s="71"/>
      <c r="D100" s="230" t="s">
        <v>171</v>
      </c>
      <c r="E100" s="71"/>
      <c r="F100" s="244" t="s">
        <v>923</v>
      </c>
      <c r="G100" s="71"/>
      <c r="H100" s="71"/>
      <c r="I100" s="188"/>
      <c r="J100" s="71"/>
      <c r="K100" s="71"/>
      <c r="L100" s="69"/>
      <c r="M100" s="232"/>
      <c r="N100" s="44"/>
      <c r="O100" s="44"/>
      <c r="P100" s="44"/>
      <c r="Q100" s="44"/>
      <c r="R100" s="44"/>
      <c r="S100" s="44"/>
      <c r="T100" s="92"/>
      <c r="AT100" s="21" t="s">
        <v>171</v>
      </c>
      <c r="AU100" s="21" t="s">
        <v>85</v>
      </c>
    </row>
    <row r="101" s="1" customFormat="1">
      <c r="B101" s="43"/>
      <c r="C101" s="71"/>
      <c r="D101" s="230" t="s">
        <v>504</v>
      </c>
      <c r="E101" s="71"/>
      <c r="F101" s="244" t="s">
        <v>924</v>
      </c>
      <c r="G101" s="71"/>
      <c r="H101" s="71"/>
      <c r="I101" s="188"/>
      <c r="J101" s="71"/>
      <c r="K101" s="71"/>
      <c r="L101" s="69"/>
      <c r="M101" s="232"/>
      <c r="N101" s="44"/>
      <c r="O101" s="44"/>
      <c r="P101" s="44"/>
      <c r="Q101" s="44"/>
      <c r="R101" s="44"/>
      <c r="S101" s="44"/>
      <c r="T101" s="92"/>
      <c r="AT101" s="21" t="s">
        <v>504</v>
      </c>
      <c r="AU101" s="21" t="s">
        <v>85</v>
      </c>
    </row>
    <row r="102" s="1" customFormat="1" ht="14.4" customHeight="1">
      <c r="B102" s="43"/>
      <c r="C102" s="218" t="s">
        <v>206</v>
      </c>
      <c r="D102" s="218" t="s">
        <v>154</v>
      </c>
      <c r="E102" s="219" t="s">
        <v>925</v>
      </c>
      <c r="F102" s="220" t="s">
        <v>926</v>
      </c>
      <c r="G102" s="221" t="s">
        <v>168</v>
      </c>
      <c r="H102" s="222">
        <v>0.002</v>
      </c>
      <c r="I102" s="223"/>
      <c r="J102" s="224">
        <f>ROUND(I102*H102,2)</f>
        <v>0</v>
      </c>
      <c r="K102" s="220" t="s">
        <v>158</v>
      </c>
      <c r="L102" s="69"/>
      <c r="M102" s="225" t="s">
        <v>24</v>
      </c>
      <c r="N102" s="226" t="s">
        <v>47</v>
      </c>
      <c r="O102" s="44"/>
      <c r="P102" s="227">
        <f>O102*H102</f>
        <v>0</v>
      </c>
      <c r="Q102" s="227">
        <v>0</v>
      </c>
      <c r="R102" s="227">
        <f>Q102*H102</f>
        <v>0</v>
      </c>
      <c r="S102" s="227">
        <v>0</v>
      </c>
      <c r="T102" s="228">
        <f>S102*H102</f>
        <v>0</v>
      </c>
      <c r="AR102" s="21" t="s">
        <v>258</v>
      </c>
      <c r="AT102" s="21" t="s">
        <v>154</v>
      </c>
      <c r="AU102" s="21" t="s">
        <v>85</v>
      </c>
      <c r="AY102" s="21" t="s">
        <v>151</v>
      </c>
      <c r="BE102" s="229">
        <f>IF(N102="základní",J102,0)</f>
        <v>0</v>
      </c>
      <c r="BF102" s="229">
        <f>IF(N102="snížená",J102,0)</f>
        <v>0</v>
      </c>
      <c r="BG102" s="229">
        <f>IF(N102="zákl. přenesená",J102,0)</f>
        <v>0</v>
      </c>
      <c r="BH102" s="229">
        <f>IF(N102="sníž. přenesená",J102,0)</f>
        <v>0</v>
      </c>
      <c r="BI102" s="229">
        <f>IF(N102="nulová",J102,0)</f>
        <v>0</v>
      </c>
      <c r="BJ102" s="21" t="s">
        <v>25</v>
      </c>
      <c r="BK102" s="229">
        <f>ROUND(I102*H102,2)</f>
        <v>0</v>
      </c>
      <c r="BL102" s="21" t="s">
        <v>258</v>
      </c>
      <c r="BM102" s="21" t="s">
        <v>927</v>
      </c>
    </row>
    <row r="103" s="1" customFormat="1">
      <c r="B103" s="43"/>
      <c r="C103" s="71"/>
      <c r="D103" s="230" t="s">
        <v>161</v>
      </c>
      <c r="E103" s="71"/>
      <c r="F103" s="231" t="s">
        <v>928</v>
      </c>
      <c r="G103" s="71"/>
      <c r="H103" s="71"/>
      <c r="I103" s="188"/>
      <c r="J103" s="71"/>
      <c r="K103" s="71"/>
      <c r="L103" s="69"/>
      <c r="M103" s="232"/>
      <c r="N103" s="44"/>
      <c r="O103" s="44"/>
      <c r="P103" s="44"/>
      <c r="Q103" s="44"/>
      <c r="R103" s="44"/>
      <c r="S103" s="44"/>
      <c r="T103" s="92"/>
      <c r="AT103" s="21" t="s">
        <v>161</v>
      </c>
      <c r="AU103" s="21" t="s">
        <v>85</v>
      </c>
    </row>
    <row r="104" s="1" customFormat="1">
      <c r="B104" s="43"/>
      <c r="C104" s="71"/>
      <c r="D104" s="230" t="s">
        <v>171</v>
      </c>
      <c r="E104" s="71"/>
      <c r="F104" s="244" t="s">
        <v>929</v>
      </c>
      <c r="G104" s="71"/>
      <c r="H104" s="71"/>
      <c r="I104" s="188"/>
      <c r="J104" s="71"/>
      <c r="K104" s="71"/>
      <c r="L104" s="69"/>
      <c r="M104" s="232"/>
      <c r="N104" s="44"/>
      <c r="O104" s="44"/>
      <c r="P104" s="44"/>
      <c r="Q104" s="44"/>
      <c r="R104" s="44"/>
      <c r="S104" s="44"/>
      <c r="T104" s="92"/>
      <c r="AT104" s="21" t="s">
        <v>171</v>
      </c>
      <c r="AU104" s="21" t="s">
        <v>85</v>
      </c>
    </row>
    <row r="105" s="10" customFormat="1" ht="29.88" customHeight="1">
      <c r="B105" s="202"/>
      <c r="C105" s="203"/>
      <c r="D105" s="204" t="s">
        <v>75</v>
      </c>
      <c r="E105" s="216" t="s">
        <v>930</v>
      </c>
      <c r="F105" s="216" t="s">
        <v>931</v>
      </c>
      <c r="G105" s="203"/>
      <c r="H105" s="203"/>
      <c r="I105" s="206"/>
      <c r="J105" s="217">
        <f>BK105</f>
        <v>0</v>
      </c>
      <c r="K105" s="203"/>
      <c r="L105" s="208"/>
      <c r="M105" s="209"/>
      <c r="N105" s="210"/>
      <c r="O105" s="210"/>
      <c r="P105" s="211">
        <f>SUM(P106:P114)</f>
        <v>0</v>
      </c>
      <c r="Q105" s="210"/>
      <c r="R105" s="211">
        <f>SUM(R106:R114)</f>
        <v>0.10920000000000001</v>
      </c>
      <c r="S105" s="210"/>
      <c r="T105" s="212">
        <f>SUM(T106:T114)</f>
        <v>0</v>
      </c>
      <c r="AR105" s="213" t="s">
        <v>85</v>
      </c>
      <c r="AT105" s="214" t="s">
        <v>75</v>
      </c>
      <c r="AU105" s="214" t="s">
        <v>25</v>
      </c>
      <c r="AY105" s="213" t="s">
        <v>151</v>
      </c>
      <c r="BK105" s="215">
        <f>SUM(BK106:BK114)</f>
        <v>0</v>
      </c>
    </row>
    <row r="106" s="1" customFormat="1" ht="22.8" customHeight="1">
      <c r="B106" s="43"/>
      <c r="C106" s="218" t="s">
        <v>213</v>
      </c>
      <c r="D106" s="218" t="s">
        <v>154</v>
      </c>
      <c r="E106" s="219" t="s">
        <v>932</v>
      </c>
      <c r="F106" s="220" t="s">
        <v>933</v>
      </c>
      <c r="G106" s="221" t="s">
        <v>221</v>
      </c>
      <c r="H106" s="222">
        <v>2</v>
      </c>
      <c r="I106" s="223"/>
      <c r="J106" s="224">
        <f>ROUND(I106*H106,2)</f>
        <v>0</v>
      </c>
      <c r="K106" s="220" t="s">
        <v>158</v>
      </c>
      <c r="L106" s="69"/>
      <c r="M106" s="225" t="s">
        <v>24</v>
      </c>
      <c r="N106" s="226" t="s">
        <v>47</v>
      </c>
      <c r="O106" s="44"/>
      <c r="P106" s="227">
        <f>O106*H106</f>
        <v>0</v>
      </c>
      <c r="Q106" s="227">
        <v>0.054600000000000003</v>
      </c>
      <c r="R106" s="227">
        <f>Q106*H106</f>
        <v>0.10920000000000001</v>
      </c>
      <c r="S106" s="227">
        <v>0</v>
      </c>
      <c r="T106" s="228">
        <f>S106*H106</f>
        <v>0</v>
      </c>
      <c r="AR106" s="21" t="s">
        <v>258</v>
      </c>
      <c r="AT106" s="21" t="s">
        <v>154</v>
      </c>
      <c r="AU106" s="21" t="s">
        <v>85</v>
      </c>
      <c r="AY106" s="21" t="s">
        <v>151</v>
      </c>
      <c r="BE106" s="229">
        <f>IF(N106="základní",J106,0)</f>
        <v>0</v>
      </c>
      <c r="BF106" s="229">
        <f>IF(N106="snížená",J106,0)</f>
        <v>0</v>
      </c>
      <c r="BG106" s="229">
        <f>IF(N106="zákl. přenesená",J106,0)</f>
        <v>0</v>
      </c>
      <c r="BH106" s="229">
        <f>IF(N106="sníž. přenesená",J106,0)</f>
        <v>0</v>
      </c>
      <c r="BI106" s="229">
        <f>IF(N106="nulová",J106,0)</f>
        <v>0</v>
      </c>
      <c r="BJ106" s="21" t="s">
        <v>25</v>
      </c>
      <c r="BK106" s="229">
        <f>ROUND(I106*H106,2)</f>
        <v>0</v>
      </c>
      <c r="BL106" s="21" t="s">
        <v>258</v>
      </c>
      <c r="BM106" s="21" t="s">
        <v>934</v>
      </c>
    </row>
    <row r="107" s="1" customFormat="1">
      <c r="B107" s="43"/>
      <c r="C107" s="71"/>
      <c r="D107" s="230" t="s">
        <v>161</v>
      </c>
      <c r="E107" s="71"/>
      <c r="F107" s="231" t="s">
        <v>935</v>
      </c>
      <c r="G107" s="71"/>
      <c r="H107" s="71"/>
      <c r="I107" s="188"/>
      <c r="J107" s="71"/>
      <c r="K107" s="71"/>
      <c r="L107" s="69"/>
      <c r="M107" s="232"/>
      <c r="N107" s="44"/>
      <c r="O107" s="44"/>
      <c r="P107" s="44"/>
      <c r="Q107" s="44"/>
      <c r="R107" s="44"/>
      <c r="S107" s="44"/>
      <c r="T107" s="92"/>
      <c r="AT107" s="21" t="s">
        <v>161</v>
      </c>
      <c r="AU107" s="21" t="s">
        <v>85</v>
      </c>
    </row>
    <row r="108" s="1" customFormat="1" ht="14.4" customHeight="1">
      <c r="B108" s="43"/>
      <c r="C108" s="218" t="s">
        <v>30</v>
      </c>
      <c r="D108" s="218" t="s">
        <v>154</v>
      </c>
      <c r="E108" s="219" t="s">
        <v>936</v>
      </c>
      <c r="F108" s="220" t="s">
        <v>937</v>
      </c>
      <c r="G108" s="221" t="s">
        <v>182</v>
      </c>
      <c r="H108" s="222">
        <v>10</v>
      </c>
      <c r="I108" s="223"/>
      <c r="J108" s="224">
        <f>ROUND(I108*H108,2)</f>
        <v>0</v>
      </c>
      <c r="K108" s="220" t="s">
        <v>158</v>
      </c>
      <c r="L108" s="69"/>
      <c r="M108" s="225" t="s">
        <v>24</v>
      </c>
      <c r="N108" s="226" t="s">
        <v>47</v>
      </c>
      <c r="O108" s="44"/>
      <c r="P108" s="227">
        <f>O108*H108</f>
        <v>0</v>
      </c>
      <c r="Q108" s="227">
        <v>0</v>
      </c>
      <c r="R108" s="227">
        <f>Q108*H108</f>
        <v>0</v>
      </c>
      <c r="S108" s="227">
        <v>0</v>
      </c>
      <c r="T108" s="228">
        <f>S108*H108</f>
        <v>0</v>
      </c>
      <c r="AR108" s="21" t="s">
        <v>258</v>
      </c>
      <c r="AT108" s="21" t="s">
        <v>154</v>
      </c>
      <c r="AU108" s="21" t="s">
        <v>85</v>
      </c>
      <c r="AY108" s="21" t="s">
        <v>151</v>
      </c>
      <c r="BE108" s="229">
        <f>IF(N108="základní",J108,0)</f>
        <v>0</v>
      </c>
      <c r="BF108" s="229">
        <f>IF(N108="snížená",J108,0)</f>
        <v>0</v>
      </c>
      <c r="BG108" s="229">
        <f>IF(N108="zákl. přenesená",J108,0)</f>
        <v>0</v>
      </c>
      <c r="BH108" s="229">
        <f>IF(N108="sníž. přenesená",J108,0)</f>
        <v>0</v>
      </c>
      <c r="BI108" s="229">
        <f>IF(N108="nulová",J108,0)</f>
        <v>0</v>
      </c>
      <c r="BJ108" s="21" t="s">
        <v>25</v>
      </c>
      <c r="BK108" s="229">
        <f>ROUND(I108*H108,2)</f>
        <v>0</v>
      </c>
      <c r="BL108" s="21" t="s">
        <v>258</v>
      </c>
      <c r="BM108" s="21" t="s">
        <v>938</v>
      </c>
    </row>
    <row r="109" s="1" customFormat="1">
      <c r="B109" s="43"/>
      <c r="C109" s="71"/>
      <c r="D109" s="230" t="s">
        <v>161</v>
      </c>
      <c r="E109" s="71"/>
      <c r="F109" s="231" t="s">
        <v>939</v>
      </c>
      <c r="G109" s="71"/>
      <c r="H109" s="71"/>
      <c r="I109" s="188"/>
      <c r="J109" s="71"/>
      <c r="K109" s="71"/>
      <c r="L109" s="69"/>
      <c r="M109" s="232"/>
      <c r="N109" s="44"/>
      <c r="O109" s="44"/>
      <c r="P109" s="44"/>
      <c r="Q109" s="44"/>
      <c r="R109" s="44"/>
      <c r="S109" s="44"/>
      <c r="T109" s="92"/>
      <c r="AT109" s="21" t="s">
        <v>161</v>
      </c>
      <c r="AU109" s="21" t="s">
        <v>85</v>
      </c>
    </row>
    <row r="110" s="1" customFormat="1">
      <c r="B110" s="43"/>
      <c r="C110" s="71"/>
      <c r="D110" s="230" t="s">
        <v>171</v>
      </c>
      <c r="E110" s="71"/>
      <c r="F110" s="244" t="s">
        <v>940</v>
      </c>
      <c r="G110" s="71"/>
      <c r="H110" s="71"/>
      <c r="I110" s="188"/>
      <c r="J110" s="71"/>
      <c r="K110" s="71"/>
      <c r="L110" s="69"/>
      <c r="M110" s="232"/>
      <c r="N110" s="44"/>
      <c r="O110" s="44"/>
      <c r="P110" s="44"/>
      <c r="Q110" s="44"/>
      <c r="R110" s="44"/>
      <c r="S110" s="44"/>
      <c r="T110" s="92"/>
      <c r="AT110" s="21" t="s">
        <v>171</v>
      </c>
      <c r="AU110" s="21" t="s">
        <v>85</v>
      </c>
    </row>
    <row r="111" s="1" customFormat="1">
      <c r="B111" s="43"/>
      <c r="C111" s="71"/>
      <c r="D111" s="230" t="s">
        <v>504</v>
      </c>
      <c r="E111" s="71"/>
      <c r="F111" s="244" t="s">
        <v>941</v>
      </c>
      <c r="G111" s="71"/>
      <c r="H111" s="71"/>
      <c r="I111" s="188"/>
      <c r="J111" s="71"/>
      <c r="K111" s="71"/>
      <c r="L111" s="69"/>
      <c r="M111" s="232"/>
      <c r="N111" s="44"/>
      <c r="O111" s="44"/>
      <c r="P111" s="44"/>
      <c r="Q111" s="44"/>
      <c r="R111" s="44"/>
      <c r="S111" s="44"/>
      <c r="T111" s="92"/>
      <c r="AT111" s="21" t="s">
        <v>504</v>
      </c>
      <c r="AU111" s="21" t="s">
        <v>85</v>
      </c>
    </row>
    <row r="112" s="1" customFormat="1" ht="14.4" customHeight="1">
      <c r="B112" s="43"/>
      <c r="C112" s="218" t="s">
        <v>228</v>
      </c>
      <c r="D112" s="218" t="s">
        <v>154</v>
      </c>
      <c r="E112" s="219" t="s">
        <v>942</v>
      </c>
      <c r="F112" s="220" t="s">
        <v>943</v>
      </c>
      <c r="G112" s="221" t="s">
        <v>168</v>
      </c>
      <c r="H112" s="222">
        <v>0.109</v>
      </c>
      <c r="I112" s="223"/>
      <c r="J112" s="224">
        <f>ROUND(I112*H112,2)</f>
        <v>0</v>
      </c>
      <c r="K112" s="220" t="s">
        <v>158</v>
      </c>
      <c r="L112" s="69"/>
      <c r="M112" s="225" t="s">
        <v>24</v>
      </c>
      <c r="N112" s="226" t="s">
        <v>47</v>
      </c>
      <c r="O112" s="44"/>
      <c r="P112" s="227">
        <f>O112*H112</f>
        <v>0</v>
      </c>
      <c r="Q112" s="227">
        <v>0</v>
      </c>
      <c r="R112" s="227">
        <f>Q112*H112</f>
        <v>0</v>
      </c>
      <c r="S112" s="227">
        <v>0</v>
      </c>
      <c r="T112" s="228">
        <f>S112*H112</f>
        <v>0</v>
      </c>
      <c r="AR112" s="21" t="s">
        <v>258</v>
      </c>
      <c r="AT112" s="21" t="s">
        <v>154</v>
      </c>
      <c r="AU112" s="21" t="s">
        <v>85</v>
      </c>
      <c r="AY112" s="21" t="s">
        <v>151</v>
      </c>
      <c r="BE112" s="229">
        <f>IF(N112="základní",J112,0)</f>
        <v>0</v>
      </c>
      <c r="BF112" s="229">
        <f>IF(N112="snížená",J112,0)</f>
        <v>0</v>
      </c>
      <c r="BG112" s="229">
        <f>IF(N112="zákl. přenesená",J112,0)</f>
        <v>0</v>
      </c>
      <c r="BH112" s="229">
        <f>IF(N112="sníž. přenesená",J112,0)</f>
        <v>0</v>
      </c>
      <c r="BI112" s="229">
        <f>IF(N112="nulová",J112,0)</f>
        <v>0</v>
      </c>
      <c r="BJ112" s="21" t="s">
        <v>25</v>
      </c>
      <c r="BK112" s="229">
        <f>ROUND(I112*H112,2)</f>
        <v>0</v>
      </c>
      <c r="BL112" s="21" t="s">
        <v>258</v>
      </c>
      <c r="BM112" s="21" t="s">
        <v>944</v>
      </c>
    </row>
    <row r="113" s="1" customFormat="1">
      <c r="B113" s="43"/>
      <c r="C113" s="71"/>
      <c r="D113" s="230" t="s">
        <v>161</v>
      </c>
      <c r="E113" s="71"/>
      <c r="F113" s="231" t="s">
        <v>945</v>
      </c>
      <c r="G113" s="71"/>
      <c r="H113" s="71"/>
      <c r="I113" s="188"/>
      <c r="J113" s="71"/>
      <c r="K113" s="71"/>
      <c r="L113" s="69"/>
      <c r="M113" s="232"/>
      <c r="N113" s="44"/>
      <c r="O113" s="44"/>
      <c r="P113" s="44"/>
      <c r="Q113" s="44"/>
      <c r="R113" s="44"/>
      <c r="S113" s="44"/>
      <c r="T113" s="92"/>
      <c r="AT113" s="21" t="s">
        <v>161</v>
      </c>
      <c r="AU113" s="21" t="s">
        <v>85</v>
      </c>
    </row>
    <row r="114" s="1" customFormat="1">
      <c r="B114" s="43"/>
      <c r="C114" s="71"/>
      <c r="D114" s="230" t="s">
        <v>171</v>
      </c>
      <c r="E114" s="71"/>
      <c r="F114" s="244" t="s">
        <v>946</v>
      </c>
      <c r="G114" s="71"/>
      <c r="H114" s="71"/>
      <c r="I114" s="188"/>
      <c r="J114" s="71"/>
      <c r="K114" s="71"/>
      <c r="L114" s="69"/>
      <c r="M114" s="232"/>
      <c r="N114" s="44"/>
      <c r="O114" s="44"/>
      <c r="P114" s="44"/>
      <c r="Q114" s="44"/>
      <c r="R114" s="44"/>
      <c r="S114" s="44"/>
      <c r="T114" s="92"/>
      <c r="AT114" s="21" t="s">
        <v>171</v>
      </c>
      <c r="AU114" s="21" t="s">
        <v>85</v>
      </c>
    </row>
    <row r="115" s="10" customFormat="1" ht="37.44" customHeight="1">
      <c r="B115" s="202"/>
      <c r="C115" s="203"/>
      <c r="D115" s="204" t="s">
        <v>75</v>
      </c>
      <c r="E115" s="205" t="s">
        <v>883</v>
      </c>
      <c r="F115" s="205" t="s">
        <v>884</v>
      </c>
      <c r="G115" s="203"/>
      <c r="H115" s="203"/>
      <c r="I115" s="206"/>
      <c r="J115" s="207">
        <f>BK115</f>
        <v>0</v>
      </c>
      <c r="K115" s="203"/>
      <c r="L115" s="208"/>
      <c r="M115" s="209"/>
      <c r="N115" s="210"/>
      <c r="O115" s="210"/>
      <c r="P115" s="211">
        <f>SUM(P116:P121)</f>
        <v>0</v>
      </c>
      <c r="Q115" s="210"/>
      <c r="R115" s="211">
        <f>SUM(R116:R121)</f>
        <v>0</v>
      </c>
      <c r="S115" s="210"/>
      <c r="T115" s="212">
        <f>SUM(T116:T121)</f>
        <v>0</v>
      </c>
      <c r="AR115" s="213" t="s">
        <v>159</v>
      </c>
      <c r="AT115" s="214" t="s">
        <v>75</v>
      </c>
      <c r="AU115" s="214" t="s">
        <v>76</v>
      </c>
      <c r="AY115" s="213" t="s">
        <v>151</v>
      </c>
      <c r="BK115" s="215">
        <f>SUM(BK116:BK121)</f>
        <v>0</v>
      </c>
    </row>
    <row r="116" s="1" customFormat="1" ht="14.4" customHeight="1">
      <c r="B116" s="43"/>
      <c r="C116" s="218" t="s">
        <v>236</v>
      </c>
      <c r="D116" s="218" t="s">
        <v>154</v>
      </c>
      <c r="E116" s="219" t="s">
        <v>947</v>
      </c>
      <c r="F116" s="220" t="s">
        <v>948</v>
      </c>
      <c r="G116" s="221" t="s">
        <v>800</v>
      </c>
      <c r="H116" s="222">
        <v>2</v>
      </c>
      <c r="I116" s="223"/>
      <c r="J116" s="224">
        <f>ROUND(I116*H116,2)</f>
        <v>0</v>
      </c>
      <c r="K116" s="220" t="s">
        <v>158</v>
      </c>
      <c r="L116" s="69"/>
      <c r="M116" s="225" t="s">
        <v>24</v>
      </c>
      <c r="N116" s="226" t="s">
        <v>47</v>
      </c>
      <c r="O116" s="44"/>
      <c r="P116" s="227">
        <f>O116*H116</f>
        <v>0</v>
      </c>
      <c r="Q116" s="227">
        <v>0</v>
      </c>
      <c r="R116" s="227">
        <f>Q116*H116</f>
        <v>0</v>
      </c>
      <c r="S116" s="227">
        <v>0</v>
      </c>
      <c r="T116" s="228">
        <f>S116*H116</f>
        <v>0</v>
      </c>
      <c r="AR116" s="21" t="s">
        <v>801</v>
      </c>
      <c r="AT116" s="21" t="s">
        <v>154</v>
      </c>
      <c r="AU116" s="21" t="s">
        <v>25</v>
      </c>
      <c r="AY116" s="21" t="s">
        <v>151</v>
      </c>
      <c r="BE116" s="229">
        <f>IF(N116="základní",J116,0)</f>
        <v>0</v>
      </c>
      <c r="BF116" s="229">
        <f>IF(N116="snížená",J116,0)</f>
        <v>0</v>
      </c>
      <c r="BG116" s="229">
        <f>IF(N116="zákl. přenesená",J116,0)</f>
        <v>0</v>
      </c>
      <c r="BH116" s="229">
        <f>IF(N116="sníž. přenesená",J116,0)</f>
        <v>0</v>
      </c>
      <c r="BI116" s="229">
        <f>IF(N116="nulová",J116,0)</f>
        <v>0</v>
      </c>
      <c r="BJ116" s="21" t="s">
        <v>25</v>
      </c>
      <c r="BK116" s="229">
        <f>ROUND(I116*H116,2)</f>
        <v>0</v>
      </c>
      <c r="BL116" s="21" t="s">
        <v>801</v>
      </c>
      <c r="BM116" s="21" t="s">
        <v>949</v>
      </c>
    </row>
    <row r="117" s="1" customFormat="1">
      <c r="B117" s="43"/>
      <c r="C117" s="71"/>
      <c r="D117" s="230" t="s">
        <v>161</v>
      </c>
      <c r="E117" s="71"/>
      <c r="F117" s="231" t="s">
        <v>950</v>
      </c>
      <c r="G117" s="71"/>
      <c r="H117" s="71"/>
      <c r="I117" s="188"/>
      <c r="J117" s="71"/>
      <c r="K117" s="71"/>
      <c r="L117" s="69"/>
      <c r="M117" s="232"/>
      <c r="N117" s="44"/>
      <c r="O117" s="44"/>
      <c r="P117" s="44"/>
      <c r="Q117" s="44"/>
      <c r="R117" s="44"/>
      <c r="S117" s="44"/>
      <c r="T117" s="92"/>
      <c r="AT117" s="21" t="s">
        <v>161</v>
      </c>
      <c r="AU117" s="21" t="s">
        <v>25</v>
      </c>
    </row>
    <row r="118" s="1" customFormat="1">
      <c r="B118" s="43"/>
      <c r="C118" s="71"/>
      <c r="D118" s="230" t="s">
        <v>504</v>
      </c>
      <c r="E118" s="71"/>
      <c r="F118" s="244" t="s">
        <v>951</v>
      </c>
      <c r="G118" s="71"/>
      <c r="H118" s="71"/>
      <c r="I118" s="188"/>
      <c r="J118" s="71"/>
      <c r="K118" s="71"/>
      <c r="L118" s="69"/>
      <c r="M118" s="232"/>
      <c r="N118" s="44"/>
      <c r="O118" s="44"/>
      <c r="P118" s="44"/>
      <c r="Q118" s="44"/>
      <c r="R118" s="44"/>
      <c r="S118" s="44"/>
      <c r="T118" s="92"/>
      <c r="AT118" s="21" t="s">
        <v>504</v>
      </c>
      <c r="AU118" s="21" t="s">
        <v>25</v>
      </c>
    </row>
    <row r="119" s="1" customFormat="1" ht="14.4" customHeight="1">
      <c r="B119" s="43"/>
      <c r="C119" s="218" t="s">
        <v>243</v>
      </c>
      <c r="D119" s="218" t="s">
        <v>154</v>
      </c>
      <c r="E119" s="219" t="s">
        <v>798</v>
      </c>
      <c r="F119" s="220" t="s">
        <v>799</v>
      </c>
      <c r="G119" s="221" t="s">
        <v>800</v>
      </c>
      <c r="H119" s="222">
        <v>2</v>
      </c>
      <c r="I119" s="223"/>
      <c r="J119" s="224">
        <f>ROUND(I119*H119,2)</f>
        <v>0</v>
      </c>
      <c r="K119" s="220" t="s">
        <v>158</v>
      </c>
      <c r="L119" s="69"/>
      <c r="M119" s="225" t="s">
        <v>24</v>
      </c>
      <c r="N119" s="226" t="s">
        <v>47</v>
      </c>
      <c r="O119" s="44"/>
      <c r="P119" s="227">
        <f>O119*H119</f>
        <v>0</v>
      </c>
      <c r="Q119" s="227">
        <v>0</v>
      </c>
      <c r="R119" s="227">
        <f>Q119*H119</f>
        <v>0</v>
      </c>
      <c r="S119" s="227">
        <v>0</v>
      </c>
      <c r="T119" s="228">
        <f>S119*H119</f>
        <v>0</v>
      </c>
      <c r="AR119" s="21" t="s">
        <v>801</v>
      </c>
      <c r="AT119" s="21" t="s">
        <v>154</v>
      </c>
      <c r="AU119" s="21" t="s">
        <v>25</v>
      </c>
      <c r="AY119" s="21" t="s">
        <v>151</v>
      </c>
      <c r="BE119" s="229">
        <f>IF(N119="základní",J119,0)</f>
        <v>0</v>
      </c>
      <c r="BF119" s="229">
        <f>IF(N119="snížená",J119,0)</f>
        <v>0</v>
      </c>
      <c r="BG119" s="229">
        <f>IF(N119="zákl. přenesená",J119,0)</f>
        <v>0</v>
      </c>
      <c r="BH119" s="229">
        <f>IF(N119="sníž. přenesená",J119,0)</f>
        <v>0</v>
      </c>
      <c r="BI119" s="229">
        <f>IF(N119="nulová",J119,0)</f>
        <v>0</v>
      </c>
      <c r="BJ119" s="21" t="s">
        <v>25</v>
      </c>
      <c r="BK119" s="229">
        <f>ROUND(I119*H119,2)</f>
        <v>0</v>
      </c>
      <c r="BL119" s="21" t="s">
        <v>801</v>
      </c>
      <c r="BM119" s="21" t="s">
        <v>952</v>
      </c>
    </row>
    <row r="120" s="1" customFormat="1">
      <c r="B120" s="43"/>
      <c r="C120" s="71"/>
      <c r="D120" s="230" t="s">
        <v>161</v>
      </c>
      <c r="E120" s="71"/>
      <c r="F120" s="231" t="s">
        <v>803</v>
      </c>
      <c r="G120" s="71"/>
      <c r="H120" s="71"/>
      <c r="I120" s="188"/>
      <c r="J120" s="71"/>
      <c r="K120" s="71"/>
      <c r="L120" s="69"/>
      <c r="M120" s="232"/>
      <c r="N120" s="44"/>
      <c r="O120" s="44"/>
      <c r="P120" s="44"/>
      <c r="Q120" s="44"/>
      <c r="R120" s="44"/>
      <c r="S120" s="44"/>
      <c r="T120" s="92"/>
      <c r="AT120" s="21" t="s">
        <v>161</v>
      </c>
      <c r="AU120" s="21" t="s">
        <v>25</v>
      </c>
    </row>
    <row r="121" s="1" customFormat="1">
      <c r="B121" s="43"/>
      <c r="C121" s="71"/>
      <c r="D121" s="230" t="s">
        <v>504</v>
      </c>
      <c r="E121" s="71"/>
      <c r="F121" s="244" t="s">
        <v>953</v>
      </c>
      <c r="G121" s="71"/>
      <c r="H121" s="71"/>
      <c r="I121" s="188"/>
      <c r="J121" s="71"/>
      <c r="K121" s="71"/>
      <c r="L121" s="69"/>
      <c r="M121" s="255"/>
      <c r="N121" s="256"/>
      <c r="O121" s="256"/>
      <c r="P121" s="256"/>
      <c r="Q121" s="256"/>
      <c r="R121" s="256"/>
      <c r="S121" s="256"/>
      <c r="T121" s="257"/>
      <c r="AT121" s="21" t="s">
        <v>504</v>
      </c>
      <c r="AU121" s="21" t="s">
        <v>25</v>
      </c>
    </row>
    <row r="122" s="1" customFormat="1" ht="6.96" customHeight="1">
      <c r="B122" s="64"/>
      <c r="C122" s="65"/>
      <c r="D122" s="65"/>
      <c r="E122" s="65"/>
      <c r="F122" s="65"/>
      <c r="G122" s="65"/>
      <c r="H122" s="65"/>
      <c r="I122" s="163"/>
      <c r="J122" s="65"/>
      <c r="K122" s="65"/>
      <c r="L122" s="69"/>
    </row>
  </sheetData>
  <sheetProtection sheet="1" autoFilter="0" formatColumns="0" formatRows="0" objects="1" scenarios="1" spinCount="100000" saltValue="HzWMjAx5DexLGmpH/X8N3hZlU0/7GN83oAoIVC2TiH7k/KzS0E/ll0nZlFZMKEGdvK7siGyCT8u6W5vE91iMsw==" hashValue="sRGSHG4Oro5Q/1XzPwlJYrvQiSUyzHrsvvJ4j9NPHKZb7HiqLnzppkZbzDRrTYclhw2SwTPc7H0Kv9tK4PokVA==" algorithmName="SHA-512" password="CC35"/>
  <autoFilter ref="C80:K12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3"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18"/>
      <c r="B1" s="134"/>
      <c r="C1" s="134"/>
      <c r="D1" s="135" t="s">
        <v>1</v>
      </c>
      <c r="E1" s="134"/>
      <c r="F1" s="136" t="s">
        <v>98</v>
      </c>
      <c r="G1" s="136" t="s">
        <v>99</v>
      </c>
      <c r="H1" s="136"/>
      <c r="I1" s="137"/>
      <c r="J1" s="136" t="s">
        <v>100</v>
      </c>
      <c r="K1" s="135" t="s">
        <v>101</v>
      </c>
      <c r="L1" s="136" t="s">
        <v>102</v>
      </c>
      <c r="M1" s="136"/>
      <c r="N1" s="136"/>
      <c r="O1" s="136"/>
      <c r="P1" s="136"/>
      <c r="Q1" s="136"/>
      <c r="R1" s="136"/>
      <c r="S1" s="136"/>
      <c r="T1" s="13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94</v>
      </c>
    </row>
    <row r="3" ht="6.96" customHeight="1">
      <c r="B3" s="22"/>
      <c r="C3" s="23"/>
      <c r="D3" s="23"/>
      <c r="E3" s="23"/>
      <c r="F3" s="23"/>
      <c r="G3" s="23"/>
      <c r="H3" s="23"/>
      <c r="I3" s="138"/>
      <c r="J3" s="23"/>
      <c r="K3" s="24"/>
      <c r="AT3" s="21" t="s">
        <v>85</v>
      </c>
    </row>
    <row r="4" ht="36.96" customHeight="1">
      <c r="B4" s="25"/>
      <c r="C4" s="26"/>
      <c r="D4" s="27" t="s">
        <v>103</v>
      </c>
      <c r="E4" s="26"/>
      <c r="F4" s="26"/>
      <c r="G4" s="26"/>
      <c r="H4" s="26"/>
      <c r="I4" s="139"/>
      <c r="J4" s="26"/>
      <c r="K4" s="28"/>
      <c r="M4" s="29" t="s">
        <v>12</v>
      </c>
      <c r="AT4" s="21" t="s">
        <v>6</v>
      </c>
    </row>
    <row r="5" ht="6.96" customHeight="1">
      <c r="B5" s="25"/>
      <c r="C5" s="26"/>
      <c r="D5" s="26"/>
      <c r="E5" s="26"/>
      <c r="F5" s="26"/>
      <c r="G5" s="26"/>
      <c r="H5" s="26"/>
      <c r="I5" s="139"/>
      <c r="J5" s="26"/>
      <c r="K5" s="28"/>
    </row>
    <row r="6">
      <c r="B6" s="25"/>
      <c r="C6" s="26"/>
      <c r="D6" s="37" t="s">
        <v>18</v>
      </c>
      <c r="E6" s="26"/>
      <c r="F6" s="26"/>
      <c r="G6" s="26"/>
      <c r="H6" s="26"/>
      <c r="I6" s="139"/>
      <c r="J6" s="26"/>
      <c r="K6" s="28"/>
    </row>
    <row r="7" ht="14.4" customHeight="1">
      <c r="B7" s="25"/>
      <c r="C7" s="26"/>
      <c r="D7" s="26"/>
      <c r="E7" s="140" t="str">
        <f>'Rekapitulace stavby'!K6</f>
        <v>Karlovy Vary, Moskevská 913/34</v>
      </c>
      <c r="F7" s="37"/>
      <c r="G7" s="37"/>
      <c r="H7" s="37"/>
      <c r="I7" s="139"/>
      <c r="J7" s="26"/>
      <c r="K7" s="28"/>
    </row>
    <row r="8" s="1" customFormat="1">
      <c r="B8" s="43"/>
      <c r="C8" s="44"/>
      <c r="D8" s="37" t="s">
        <v>104</v>
      </c>
      <c r="E8" s="44"/>
      <c r="F8" s="44"/>
      <c r="G8" s="44"/>
      <c r="H8" s="44"/>
      <c r="I8" s="141"/>
      <c r="J8" s="44"/>
      <c r="K8" s="48"/>
    </row>
    <row r="9" s="1" customFormat="1" ht="36.96" customHeight="1">
      <c r="B9" s="43"/>
      <c r="C9" s="44"/>
      <c r="D9" s="44"/>
      <c r="E9" s="142" t="s">
        <v>954</v>
      </c>
      <c r="F9" s="44"/>
      <c r="G9" s="44"/>
      <c r="H9" s="44"/>
      <c r="I9" s="141"/>
      <c r="J9" s="44"/>
      <c r="K9" s="48"/>
    </row>
    <row r="10" s="1" customFormat="1">
      <c r="B10" s="43"/>
      <c r="C10" s="44"/>
      <c r="D10" s="44"/>
      <c r="E10" s="44"/>
      <c r="F10" s="44"/>
      <c r="G10" s="44"/>
      <c r="H10" s="44"/>
      <c r="I10" s="141"/>
      <c r="J10" s="44"/>
      <c r="K10" s="48"/>
    </row>
    <row r="11" s="1" customFormat="1" ht="14.4" customHeight="1">
      <c r="B11" s="43"/>
      <c r="C11" s="44"/>
      <c r="D11" s="37" t="s">
        <v>21</v>
      </c>
      <c r="E11" s="44"/>
      <c r="F11" s="32" t="s">
        <v>24</v>
      </c>
      <c r="G11" s="44"/>
      <c r="H11" s="44"/>
      <c r="I11" s="143" t="s">
        <v>23</v>
      </c>
      <c r="J11" s="32" t="s">
        <v>24</v>
      </c>
      <c r="K11" s="48"/>
    </row>
    <row r="12" s="1" customFormat="1" ht="14.4" customHeight="1">
      <c r="B12" s="43"/>
      <c r="C12" s="44"/>
      <c r="D12" s="37" t="s">
        <v>26</v>
      </c>
      <c r="E12" s="44"/>
      <c r="F12" s="32" t="s">
        <v>27</v>
      </c>
      <c r="G12" s="44"/>
      <c r="H12" s="44"/>
      <c r="I12" s="143" t="s">
        <v>28</v>
      </c>
      <c r="J12" s="144" t="str">
        <f>'Rekapitulace stavby'!AN8</f>
        <v>20. 9. 2018</v>
      </c>
      <c r="K12" s="48"/>
    </row>
    <row r="13" s="1" customFormat="1" ht="10.8" customHeight="1">
      <c r="B13" s="43"/>
      <c r="C13" s="44"/>
      <c r="D13" s="44"/>
      <c r="E13" s="44"/>
      <c r="F13" s="44"/>
      <c r="G13" s="44"/>
      <c r="H13" s="44"/>
      <c r="I13" s="141"/>
      <c r="J13" s="44"/>
      <c r="K13" s="48"/>
    </row>
    <row r="14" s="1" customFormat="1" ht="14.4" customHeight="1">
      <c r="B14" s="43"/>
      <c r="C14" s="44"/>
      <c r="D14" s="37" t="s">
        <v>32</v>
      </c>
      <c r="E14" s="44"/>
      <c r="F14" s="44"/>
      <c r="G14" s="44"/>
      <c r="H14" s="44"/>
      <c r="I14" s="143" t="s">
        <v>33</v>
      </c>
      <c r="J14" s="32" t="s">
        <v>24</v>
      </c>
      <c r="K14" s="48"/>
    </row>
    <row r="15" s="1" customFormat="1" ht="18" customHeight="1">
      <c r="B15" s="43"/>
      <c r="C15" s="44"/>
      <c r="D15" s="44"/>
      <c r="E15" s="32" t="s">
        <v>34</v>
      </c>
      <c r="F15" s="44"/>
      <c r="G15" s="44"/>
      <c r="H15" s="44"/>
      <c r="I15" s="143" t="s">
        <v>35</v>
      </c>
      <c r="J15" s="32" t="s">
        <v>24</v>
      </c>
      <c r="K15" s="48"/>
    </row>
    <row r="16" s="1" customFormat="1" ht="6.96" customHeight="1">
      <c r="B16" s="43"/>
      <c r="C16" s="44"/>
      <c r="D16" s="44"/>
      <c r="E16" s="44"/>
      <c r="F16" s="44"/>
      <c r="G16" s="44"/>
      <c r="H16" s="44"/>
      <c r="I16" s="141"/>
      <c r="J16" s="44"/>
      <c r="K16" s="48"/>
    </row>
    <row r="17" s="1" customFormat="1" ht="14.4" customHeight="1">
      <c r="B17" s="43"/>
      <c r="C17" s="44"/>
      <c r="D17" s="37" t="s">
        <v>36</v>
      </c>
      <c r="E17" s="44"/>
      <c r="F17" s="44"/>
      <c r="G17" s="44"/>
      <c r="H17" s="44"/>
      <c r="I17" s="143" t="s">
        <v>33</v>
      </c>
      <c r="J17" s="32" t="str">
        <f>IF('Rekapitulace stavby'!AN13="Vyplň údaj","",IF('Rekapitulace stavby'!AN13="","",'Rekapitulace stavby'!AN13))</f>
        <v/>
      </c>
      <c r="K17" s="48"/>
    </row>
    <row r="18" s="1" customFormat="1" ht="18" customHeight="1">
      <c r="B18" s="43"/>
      <c r="C18" s="44"/>
      <c r="D18" s="44"/>
      <c r="E18" s="32" t="str">
        <f>IF('Rekapitulace stavby'!E14="Vyplň údaj","",IF('Rekapitulace stavby'!E14="","",'Rekapitulace stavby'!E14))</f>
        <v/>
      </c>
      <c r="F18" s="44"/>
      <c r="G18" s="44"/>
      <c r="H18" s="44"/>
      <c r="I18" s="143" t="s">
        <v>35</v>
      </c>
      <c r="J18" s="32" t="str">
        <f>IF('Rekapitulace stavby'!AN14="Vyplň údaj","",IF('Rekapitulace stavby'!AN14="","",'Rekapitulace stavby'!AN14))</f>
        <v/>
      </c>
      <c r="K18" s="48"/>
    </row>
    <row r="19" s="1" customFormat="1" ht="6.96" customHeight="1">
      <c r="B19" s="43"/>
      <c r="C19" s="44"/>
      <c r="D19" s="44"/>
      <c r="E19" s="44"/>
      <c r="F19" s="44"/>
      <c r="G19" s="44"/>
      <c r="H19" s="44"/>
      <c r="I19" s="141"/>
      <c r="J19" s="44"/>
      <c r="K19" s="48"/>
    </row>
    <row r="20" s="1" customFormat="1" ht="14.4" customHeight="1">
      <c r="B20" s="43"/>
      <c r="C20" s="44"/>
      <c r="D20" s="37" t="s">
        <v>38</v>
      </c>
      <c r="E20" s="44"/>
      <c r="F20" s="44"/>
      <c r="G20" s="44"/>
      <c r="H20" s="44"/>
      <c r="I20" s="143" t="s">
        <v>33</v>
      </c>
      <c r="J20" s="32" t="s">
        <v>24</v>
      </c>
      <c r="K20" s="48"/>
    </row>
    <row r="21" s="1" customFormat="1" ht="18" customHeight="1">
      <c r="B21" s="43"/>
      <c r="C21" s="44"/>
      <c r="D21" s="44"/>
      <c r="E21" s="32" t="s">
        <v>39</v>
      </c>
      <c r="F21" s="44"/>
      <c r="G21" s="44"/>
      <c r="H21" s="44"/>
      <c r="I21" s="143" t="s">
        <v>35</v>
      </c>
      <c r="J21" s="32" t="s">
        <v>24</v>
      </c>
      <c r="K21" s="48"/>
    </row>
    <row r="22" s="1" customFormat="1" ht="6.96" customHeight="1">
      <c r="B22" s="43"/>
      <c r="C22" s="44"/>
      <c r="D22" s="44"/>
      <c r="E22" s="44"/>
      <c r="F22" s="44"/>
      <c r="G22" s="44"/>
      <c r="H22" s="44"/>
      <c r="I22" s="141"/>
      <c r="J22" s="44"/>
      <c r="K22" s="48"/>
    </row>
    <row r="23" s="1" customFormat="1" ht="14.4" customHeight="1">
      <c r="B23" s="43"/>
      <c r="C23" s="44"/>
      <c r="D23" s="37" t="s">
        <v>40</v>
      </c>
      <c r="E23" s="44"/>
      <c r="F23" s="44"/>
      <c r="G23" s="44"/>
      <c r="H23" s="44"/>
      <c r="I23" s="141"/>
      <c r="J23" s="44"/>
      <c r="K23" s="48"/>
    </row>
    <row r="24" s="6" customFormat="1" ht="14.4" customHeight="1">
      <c r="B24" s="145"/>
      <c r="C24" s="146"/>
      <c r="D24" s="146"/>
      <c r="E24" s="41" t="s">
        <v>24</v>
      </c>
      <c r="F24" s="41"/>
      <c r="G24" s="41"/>
      <c r="H24" s="41"/>
      <c r="I24" s="147"/>
      <c r="J24" s="146"/>
      <c r="K24" s="148"/>
    </row>
    <row r="25" s="1" customFormat="1" ht="6.96" customHeight="1">
      <c r="B25" s="43"/>
      <c r="C25" s="44"/>
      <c r="D25" s="44"/>
      <c r="E25" s="44"/>
      <c r="F25" s="44"/>
      <c r="G25" s="44"/>
      <c r="H25" s="44"/>
      <c r="I25" s="141"/>
      <c r="J25" s="44"/>
      <c r="K25" s="48"/>
    </row>
    <row r="26" s="1" customFormat="1" ht="6.96" customHeight="1">
      <c r="B26" s="43"/>
      <c r="C26" s="44"/>
      <c r="D26" s="103"/>
      <c r="E26" s="103"/>
      <c r="F26" s="103"/>
      <c r="G26" s="103"/>
      <c r="H26" s="103"/>
      <c r="I26" s="149"/>
      <c r="J26" s="103"/>
      <c r="K26" s="150"/>
    </row>
    <row r="27" s="1" customFormat="1" ht="25.44" customHeight="1">
      <c r="B27" s="43"/>
      <c r="C27" s="44"/>
      <c r="D27" s="151" t="s">
        <v>42</v>
      </c>
      <c r="E27" s="44"/>
      <c r="F27" s="44"/>
      <c r="G27" s="44"/>
      <c r="H27" s="44"/>
      <c r="I27" s="141"/>
      <c r="J27" s="152">
        <f>ROUND(J78,2)</f>
        <v>0</v>
      </c>
      <c r="K27" s="48"/>
    </row>
    <row r="28" s="1" customFormat="1" ht="6.96" customHeight="1">
      <c r="B28" s="43"/>
      <c r="C28" s="44"/>
      <c r="D28" s="103"/>
      <c r="E28" s="103"/>
      <c r="F28" s="103"/>
      <c r="G28" s="103"/>
      <c r="H28" s="103"/>
      <c r="I28" s="149"/>
      <c r="J28" s="103"/>
      <c r="K28" s="150"/>
    </row>
    <row r="29" s="1" customFormat="1" ht="14.4" customHeight="1">
      <c r="B29" s="43"/>
      <c r="C29" s="44"/>
      <c r="D29" s="44"/>
      <c r="E29" s="44"/>
      <c r="F29" s="49" t="s">
        <v>44</v>
      </c>
      <c r="G29" s="44"/>
      <c r="H29" s="44"/>
      <c r="I29" s="153" t="s">
        <v>43</v>
      </c>
      <c r="J29" s="49" t="s">
        <v>45</v>
      </c>
      <c r="K29" s="48"/>
    </row>
    <row r="30" s="1" customFormat="1" ht="14.4" customHeight="1">
      <c r="B30" s="43"/>
      <c r="C30" s="44"/>
      <c r="D30" s="52" t="s">
        <v>46</v>
      </c>
      <c r="E30" s="52" t="s">
        <v>47</v>
      </c>
      <c r="F30" s="154">
        <f>ROUND(SUM(BE78:BE93), 2)</f>
        <v>0</v>
      </c>
      <c r="G30" s="44"/>
      <c r="H30" s="44"/>
      <c r="I30" s="155">
        <v>0.20999999999999999</v>
      </c>
      <c r="J30" s="154">
        <f>ROUND(ROUND((SUM(BE78:BE93)), 2)*I30, 2)</f>
        <v>0</v>
      </c>
      <c r="K30" s="48"/>
    </row>
    <row r="31" s="1" customFormat="1" ht="14.4" customHeight="1">
      <c r="B31" s="43"/>
      <c r="C31" s="44"/>
      <c r="D31" s="44"/>
      <c r="E31" s="52" t="s">
        <v>48</v>
      </c>
      <c r="F31" s="154">
        <f>ROUND(SUM(BF78:BF93), 2)</f>
        <v>0</v>
      </c>
      <c r="G31" s="44"/>
      <c r="H31" s="44"/>
      <c r="I31" s="155">
        <v>0.14999999999999999</v>
      </c>
      <c r="J31" s="154">
        <f>ROUND(ROUND((SUM(BF78:BF93)), 2)*I31, 2)</f>
        <v>0</v>
      </c>
      <c r="K31" s="48"/>
    </row>
    <row r="32" hidden="1" s="1" customFormat="1" ht="14.4" customHeight="1">
      <c r="B32" s="43"/>
      <c r="C32" s="44"/>
      <c r="D32" s="44"/>
      <c r="E32" s="52" t="s">
        <v>49</v>
      </c>
      <c r="F32" s="154">
        <f>ROUND(SUM(BG78:BG93), 2)</f>
        <v>0</v>
      </c>
      <c r="G32" s="44"/>
      <c r="H32" s="44"/>
      <c r="I32" s="155">
        <v>0.20999999999999999</v>
      </c>
      <c r="J32" s="154">
        <v>0</v>
      </c>
      <c r="K32" s="48"/>
    </row>
    <row r="33" hidden="1" s="1" customFormat="1" ht="14.4" customHeight="1">
      <c r="B33" s="43"/>
      <c r="C33" s="44"/>
      <c r="D33" s="44"/>
      <c r="E33" s="52" t="s">
        <v>50</v>
      </c>
      <c r="F33" s="154">
        <f>ROUND(SUM(BH78:BH93), 2)</f>
        <v>0</v>
      </c>
      <c r="G33" s="44"/>
      <c r="H33" s="44"/>
      <c r="I33" s="155">
        <v>0.14999999999999999</v>
      </c>
      <c r="J33" s="154">
        <v>0</v>
      </c>
      <c r="K33" s="48"/>
    </row>
    <row r="34" hidden="1" s="1" customFormat="1" ht="14.4" customHeight="1">
      <c r="B34" s="43"/>
      <c r="C34" s="44"/>
      <c r="D34" s="44"/>
      <c r="E34" s="52" t="s">
        <v>51</v>
      </c>
      <c r="F34" s="154">
        <f>ROUND(SUM(BI78:BI93), 2)</f>
        <v>0</v>
      </c>
      <c r="G34" s="44"/>
      <c r="H34" s="44"/>
      <c r="I34" s="155">
        <v>0</v>
      </c>
      <c r="J34" s="154">
        <v>0</v>
      </c>
      <c r="K34" s="48"/>
    </row>
    <row r="35" s="1" customFormat="1" ht="6.96" customHeight="1">
      <c r="B35" s="43"/>
      <c r="C35" s="44"/>
      <c r="D35" s="44"/>
      <c r="E35" s="44"/>
      <c r="F35" s="44"/>
      <c r="G35" s="44"/>
      <c r="H35" s="44"/>
      <c r="I35" s="141"/>
      <c r="J35" s="44"/>
      <c r="K35" s="48"/>
    </row>
    <row r="36" s="1" customFormat="1" ht="25.44" customHeight="1">
      <c r="B36" s="43"/>
      <c r="C36" s="156"/>
      <c r="D36" s="157" t="s">
        <v>52</v>
      </c>
      <c r="E36" s="95"/>
      <c r="F36" s="95"/>
      <c r="G36" s="158" t="s">
        <v>53</v>
      </c>
      <c r="H36" s="159" t="s">
        <v>54</v>
      </c>
      <c r="I36" s="160"/>
      <c r="J36" s="161">
        <f>SUM(J27:J34)</f>
        <v>0</v>
      </c>
      <c r="K36" s="162"/>
    </row>
    <row r="37" s="1" customFormat="1" ht="14.4" customHeight="1">
      <c r="B37" s="64"/>
      <c r="C37" s="65"/>
      <c r="D37" s="65"/>
      <c r="E37" s="65"/>
      <c r="F37" s="65"/>
      <c r="G37" s="65"/>
      <c r="H37" s="65"/>
      <c r="I37" s="163"/>
      <c r="J37" s="65"/>
      <c r="K37" s="66"/>
    </row>
    <row r="41" s="1" customFormat="1" ht="6.96" customHeight="1">
      <c r="B41" s="164"/>
      <c r="C41" s="165"/>
      <c r="D41" s="165"/>
      <c r="E41" s="165"/>
      <c r="F41" s="165"/>
      <c r="G41" s="165"/>
      <c r="H41" s="165"/>
      <c r="I41" s="166"/>
      <c r="J41" s="165"/>
      <c r="K41" s="167"/>
    </row>
    <row r="42" s="1" customFormat="1" ht="36.96" customHeight="1">
      <c r="B42" s="43"/>
      <c r="C42" s="27" t="s">
        <v>106</v>
      </c>
      <c r="D42" s="44"/>
      <c r="E42" s="44"/>
      <c r="F42" s="44"/>
      <c r="G42" s="44"/>
      <c r="H42" s="44"/>
      <c r="I42" s="141"/>
      <c r="J42" s="44"/>
      <c r="K42" s="48"/>
    </row>
    <row r="43" s="1" customFormat="1" ht="6.96" customHeight="1">
      <c r="B43" s="43"/>
      <c r="C43" s="44"/>
      <c r="D43" s="44"/>
      <c r="E43" s="44"/>
      <c r="F43" s="44"/>
      <c r="G43" s="44"/>
      <c r="H43" s="44"/>
      <c r="I43" s="141"/>
      <c r="J43" s="44"/>
      <c r="K43" s="48"/>
    </row>
    <row r="44" s="1" customFormat="1" ht="14.4" customHeight="1">
      <c r="B44" s="43"/>
      <c r="C44" s="37" t="s">
        <v>18</v>
      </c>
      <c r="D44" s="44"/>
      <c r="E44" s="44"/>
      <c r="F44" s="44"/>
      <c r="G44" s="44"/>
      <c r="H44" s="44"/>
      <c r="I44" s="141"/>
      <c r="J44" s="44"/>
      <c r="K44" s="48"/>
    </row>
    <row r="45" s="1" customFormat="1" ht="14.4" customHeight="1">
      <c r="B45" s="43"/>
      <c r="C45" s="44"/>
      <c r="D45" s="44"/>
      <c r="E45" s="140" t="str">
        <f>E7</f>
        <v>Karlovy Vary, Moskevská 913/34</v>
      </c>
      <c r="F45" s="37"/>
      <c r="G45" s="37"/>
      <c r="H45" s="37"/>
      <c r="I45" s="141"/>
      <c r="J45" s="44"/>
      <c r="K45" s="48"/>
    </row>
    <row r="46" s="1" customFormat="1" ht="14.4" customHeight="1">
      <c r="B46" s="43"/>
      <c r="C46" s="37" t="s">
        <v>104</v>
      </c>
      <c r="D46" s="44"/>
      <c r="E46" s="44"/>
      <c r="F46" s="44"/>
      <c r="G46" s="44"/>
      <c r="H46" s="44"/>
      <c r="I46" s="141"/>
      <c r="J46" s="44"/>
      <c r="K46" s="48"/>
    </row>
    <row r="47" s="1" customFormat="1" ht="16.2" customHeight="1">
      <c r="B47" s="43"/>
      <c r="C47" s="44"/>
      <c r="D47" s="44"/>
      <c r="E47" s="142" t="str">
        <f>E9</f>
        <v>EL - Elektroinstalace</v>
      </c>
      <c r="F47" s="44"/>
      <c r="G47" s="44"/>
      <c r="H47" s="44"/>
      <c r="I47" s="141"/>
      <c r="J47" s="44"/>
      <c r="K47" s="48"/>
    </row>
    <row r="48" s="1" customFormat="1" ht="6.96" customHeight="1">
      <c r="B48" s="43"/>
      <c r="C48" s="44"/>
      <c r="D48" s="44"/>
      <c r="E48" s="44"/>
      <c r="F48" s="44"/>
      <c r="G48" s="44"/>
      <c r="H48" s="44"/>
      <c r="I48" s="141"/>
      <c r="J48" s="44"/>
      <c r="K48" s="48"/>
    </row>
    <row r="49" s="1" customFormat="1" ht="18" customHeight="1">
      <c r="B49" s="43"/>
      <c r="C49" s="37" t="s">
        <v>26</v>
      </c>
      <c r="D49" s="44"/>
      <c r="E49" s="44"/>
      <c r="F49" s="32" t="str">
        <f>F12</f>
        <v>Karlovy Vary</v>
      </c>
      <c r="G49" s="44"/>
      <c r="H49" s="44"/>
      <c r="I49" s="143" t="s">
        <v>28</v>
      </c>
      <c r="J49" s="144" t="str">
        <f>IF(J12="","",J12)</f>
        <v>20. 9. 2018</v>
      </c>
      <c r="K49" s="48"/>
    </row>
    <row r="50" s="1" customFormat="1" ht="6.96" customHeight="1">
      <c r="B50" s="43"/>
      <c r="C50" s="44"/>
      <c r="D50" s="44"/>
      <c r="E50" s="44"/>
      <c r="F50" s="44"/>
      <c r="G50" s="44"/>
      <c r="H50" s="44"/>
      <c r="I50" s="141"/>
      <c r="J50" s="44"/>
      <c r="K50" s="48"/>
    </row>
    <row r="51" s="1" customFormat="1">
      <c r="B51" s="43"/>
      <c r="C51" s="37" t="s">
        <v>32</v>
      </c>
      <c r="D51" s="44"/>
      <c r="E51" s="44"/>
      <c r="F51" s="32" t="str">
        <f>E15</f>
        <v>Městská policie Karlovy Vary</v>
      </c>
      <c r="G51" s="44"/>
      <c r="H51" s="44"/>
      <c r="I51" s="143" t="s">
        <v>38</v>
      </c>
      <c r="J51" s="41" t="str">
        <f>E21</f>
        <v>Ivan Křesina</v>
      </c>
      <c r="K51" s="48"/>
    </row>
    <row r="52" s="1" customFormat="1" ht="14.4" customHeight="1">
      <c r="B52" s="43"/>
      <c r="C52" s="37" t="s">
        <v>36</v>
      </c>
      <c r="D52" s="44"/>
      <c r="E52" s="44"/>
      <c r="F52" s="32" t="str">
        <f>IF(E18="","",E18)</f>
        <v/>
      </c>
      <c r="G52" s="44"/>
      <c r="H52" s="44"/>
      <c r="I52" s="141"/>
      <c r="J52" s="168"/>
      <c r="K52" s="48"/>
    </row>
    <row r="53" s="1" customFormat="1" ht="10.32" customHeight="1">
      <c r="B53" s="43"/>
      <c r="C53" s="44"/>
      <c r="D53" s="44"/>
      <c r="E53" s="44"/>
      <c r="F53" s="44"/>
      <c r="G53" s="44"/>
      <c r="H53" s="44"/>
      <c r="I53" s="141"/>
      <c r="J53" s="44"/>
      <c r="K53" s="48"/>
    </row>
    <row r="54" s="1" customFormat="1" ht="29.28" customHeight="1">
      <c r="B54" s="43"/>
      <c r="C54" s="169" t="s">
        <v>107</v>
      </c>
      <c r="D54" s="156"/>
      <c r="E54" s="156"/>
      <c r="F54" s="156"/>
      <c r="G54" s="156"/>
      <c r="H54" s="156"/>
      <c r="I54" s="170"/>
      <c r="J54" s="171" t="s">
        <v>108</v>
      </c>
      <c r="K54" s="172"/>
    </row>
    <row r="55" s="1" customFormat="1" ht="10.32" customHeight="1">
      <c r="B55" s="43"/>
      <c r="C55" s="44"/>
      <c r="D55" s="44"/>
      <c r="E55" s="44"/>
      <c r="F55" s="44"/>
      <c r="G55" s="44"/>
      <c r="H55" s="44"/>
      <c r="I55" s="141"/>
      <c r="J55" s="44"/>
      <c r="K55" s="48"/>
    </row>
    <row r="56" s="1" customFormat="1" ht="29.28" customHeight="1">
      <c r="B56" s="43"/>
      <c r="C56" s="173" t="s">
        <v>109</v>
      </c>
      <c r="D56" s="44"/>
      <c r="E56" s="44"/>
      <c r="F56" s="44"/>
      <c r="G56" s="44"/>
      <c r="H56" s="44"/>
      <c r="I56" s="141"/>
      <c r="J56" s="152">
        <f>J78</f>
        <v>0</v>
      </c>
      <c r="K56" s="48"/>
      <c r="AU56" s="21" t="s">
        <v>110</v>
      </c>
    </row>
    <row r="57" s="7" customFormat="1" ht="24.96" customHeight="1">
      <c r="B57" s="174"/>
      <c r="C57" s="175"/>
      <c r="D57" s="176" t="s">
        <v>123</v>
      </c>
      <c r="E57" s="177"/>
      <c r="F57" s="177"/>
      <c r="G57" s="177"/>
      <c r="H57" s="177"/>
      <c r="I57" s="178"/>
      <c r="J57" s="179">
        <f>J79</f>
        <v>0</v>
      </c>
      <c r="K57" s="180"/>
    </row>
    <row r="58" s="8" customFormat="1" ht="19.92" customHeight="1">
      <c r="B58" s="181"/>
      <c r="C58" s="182"/>
      <c r="D58" s="183" t="s">
        <v>955</v>
      </c>
      <c r="E58" s="184"/>
      <c r="F58" s="184"/>
      <c r="G58" s="184"/>
      <c r="H58" s="184"/>
      <c r="I58" s="185"/>
      <c r="J58" s="186">
        <f>J80</f>
        <v>0</v>
      </c>
      <c r="K58" s="187"/>
    </row>
    <row r="59" s="1" customFormat="1" ht="21.84" customHeight="1">
      <c r="B59" s="43"/>
      <c r="C59" s="44"/>
      <c r="D59" s="44"/>
      <c r="E59" s="44"/>
      <c r="F59" s="44"/>
      <c r="G59" s="44"/>
      <c r="H59" s="44"/>
      <c r="I59" s="141"/>
      <c r="J59" s="44"/>
      <c r="K59" s="48"/>
    </row>
    <row r="60" s="1" customFormat="1" ht="6.96" customHeight="1">
      <c r="B60" s="64"/>
      <c r="C60" s="65"/>
      <c r="D60" s="65"/>
      <c r="E60" s="65"/>
      <c r="F60" s="65"/>
      <c r="G60" s="65"/>
      <c r="H60" s="65"/>
      <c r="I60" s="163"/>
      <c r="J60" s="65"/>
      <c r="K60" s="66"/>
    </row>
    <row r="64" s="1" customFormat="1" ht="6.96" customHeight="1">
      <c r="B64" s="67"/>
      <c r="C64" s="68"/>
      <c r="D64" s="68"/>
      <c r="E64" s="68"/>
      <c r="F64" s="68"/>
      <c r="G64" s="68"/>
      <c r="H64" s="68"/>
      <c r="I64" s="166"/>
      <c r="J64" s="68"/>
      <c r="K64" s="68"/>
      <c r="L64" s="69"/>
    </row>
    <row r="65" s="1" customFormat="1" ht="36.96" customHeight="1">
      <c r="B65" s="43"/>
      <c r="C65" s="70" t="s">
        <v>135</v>
      </c>
      <c r="D65" s="71"/>
      <c r="E65" s="71"/>
      <c r="F65" s="71"/>
      <c r="G65" s="71"/>
      <c r="H65" s="71"/>
      <c r="I65" s="188"/>
      <c r="J65" s="71"/>
      <c r="K65" s="71"/>
      <c r="L65" s="69"/>
    </row>
    <row r="66" s="1" customFormat="1" ht="6.96" customHeight="1">
      <c r="B66" s="43"/>
      <c r="C66" s="71"/>
      <c r="D66" s="71"/>
      <c r="E66" s="71"/>
      <c r="F66" s="71"/>
      <c r="G66" s="71"/>
      <c r="H66" s="71"/>
      <c r="I66" s="188"/>
      <c r="J66" s="71"/>
      <c r="K66" s="71"/>
      <c r="L66" s="69"/>
    </row>
    <row r="67" s="1" customFormat="1" ht="14.4" customHeight="1">
      <c r="B67" s="43"/>
      <c r="C67" s="73" t="s">
        <v>18</v>
      </c>
      <c r="D67" s="71"/>
      <c r="E67" s="71"/>
      <c r="F67" s="71"/>
      <c r="G67" s="71"/>
      <c r="H67" s="71"/>
      <c r="I67" s="188"/>
      <c r="J67" s="71"/>
      <c r="K67" s="71"/>
      <c r="L67" s="69"/>
    </row>
    <row r="68" s="1" customFormat="1" ht="14.4" customHeight="1">
      <c r="B68" s="43"/>
      <c r="C68" s="71"/>
      <c r="D68" s="71"/>
      <c r="E68" s="189" t="str">
        <f>E7</f>
        <v>Karlovy Vary, Moskevská 913/34</v>
      </c>
      <c r="F68" s="73"/>
      <c r="G68" s="73"/>
      <c r="H68" s="73"/>
      <c r="I68" s="188"/>
      <c r="J68" s="71"/>
      <c r="K68" s="71"/>
      <c r="L68" s="69"/>
    </row>
    <row r="69" s="1" customFormat="1" ht="14.4" customHeight="1">
      <c r="B69" s="43"/>
      <c r="C69" s="73" t="s">
        <v>104</v>
      </c>
      <c r="D69" s="71"/>
      <c r="E69" s="71"/>
      <c r="F69" s="71"/>
      <c r="G69" s="71"/>
      <c r="H69" s="71"/>
      <c r="I69" s="188"/>
      <c r="J69" s="71"/>
      <c r="K69" s="71"/>
      <c r="L69" s="69"/>
    </row>
    <row r="70" s="1" customFormat="1" ht="16.2" customHeight="1">
      <c r="B70" s="43"/>
      <c r="C70" s="71"/>
      <c r="D70" s="71"/>
      <c r="E70" s="79" t="str">
        <f>E9</f>
        <v>EL - Elektroinstalace</v>
      </c>
      <c r="F70" s="71"/>
      <c r="G70" s="71"/>
      <c r="H70" s="71"/>
      <c r="I70" s="188"/>
      <c r="J70" s="71"/>
      <c r="K70" s="71"/>
      <c r="L70" s="69"/>
    </row>
    <row r="71" s="1" customFormat="1" ht="6.96" customHeight="1">
      <c r="B71" s="43"/>
      <c r="C71" s="71"/>
      <c r="D71" s="71"/>
      <c r="E71" s="71"/>
      <c r="F71" s="71"/>
      <c r="G71" s="71"/>
      <c r="H71" s="71"/>
      <c r="I71" s="188"/>
      <c r="J71" s="71"/>
      <c r="K71" s="71"/>
      <c r="L71" s="69"/>
    </row>
    <row r="72" s="1" customFormat="1" ht="18" customHeight="1">
      <c r="B72" s="43"/>
      <c r="C72" s="73" t="s">
        <v>26</v>
      </c>
      <c r="D72" s="71"/>
      <c r="E72" s="71"/>
      <c r="F72" s="190" t="str">
        <f>F12</f>
        <v>Karlovy Vary</v>
      </c>
      <c r="G72" s="71"/>
      <c r="H72" s="71"/>
      <c r="I72" s="191" t="s">
        <v>28</v>
      </c>
      <c r="J72" s="82" t="str">
        <f>IF(J12="","",J12)</f>
        <v>20. 9. 2018</v>
      </c>
      <c r="K72" s="71"/>
      <c r="L72" s="69"/>
    </row>
    <row r="73" s="1" customFormat="1" ht="6.96" customHeight="1">
      <c r="B73" s="43"/>
      <c r="C73" s="71"/>
      <c r="D73" s="71"/>
      <c r="E73" s="71"/>
      <c r="F73" s="71"/>
      <c r="G73" s="71"/>
      <c r="H73" s="71"/>
      <c r="I73" s="188"/>
      <c r="J73" s="71"/>
      <c r="K73" s="71"/>
      <c r="L73" s="69"/>
    </row>
    <row r="74" s="1" customFormat="1">
      <c r="B74" s="43"/>
      <c r="C74" s="73" t="s">
        <v>32</v>
      </c>
      <c r="D74" s="71"/>
      <c r="E74" s="71"/>
      <c r="F74" s="190" t="str">
        <f>E15</f>
        <v>Městská policie Karlovy Vary</v>
      </c>
      <c r="G74" s="71"/>
      <c r="H74" s="71"/>
      <c r="I74" s="191" t="s">
        <v>38</v>
      </c>
      <c r="J74" s="190" t="str">
        <f>E21</f>
        <v>Ivan Křesina</v>
      </c>
      <c r="K74" s="71"/>
      <c r="L74" s="69"/>
    </row>
    <row r="75" s="1" customFormat="1" ht="14.4" customHeight="1">
      <c r="B75" s="43"/>
      <c r="C75" s="73" t="s">
        <v>36</v>
      </c>
      <c r="D75" s="71"/>
      <c r="E75" s="71"/>
      <c r="F75" s="190" t="str">
        <f>IF(E18="","",E18)</f>
        <v/>
      </c>
      <c r="G75" s="71"/>
      <c r="H75" s="71"/>
      <c r="I75" s="188"/>
      <c r="J75" s="71"/>
      <c r="K75" s="71"/>
      <c r="L75" s="69"/>
    </row>
    <row r="76" s="1" customFormat="1" ht="10.32" customHeight="1">
      <c r="B76" s="43"/>
      <c r="C76" s="71"/>
      <c r="D76" s="71"/>
      <c r="E76" s="71"/>
      <c r="F76" s="71"/>
      <c r="G76" s="71"/>
      <c r="H76" s="71"/>
      <c r="I76" s="188"/>
      <c r="J76" s="71"/>
      <c r="K76" s="71"/>
      <c r="L76" s="69"/>
    </row>
    <row r="77" s="9" customFormat="1" ht="29.28" customHeight="1">
      <c r="B77" s="192"/>
      <c r="C77" s="193" t="s">
        <v>136</v>
      </c>
      <c r="D77" s="194" t="s">
        <v>61</v>
      </c>
      <c r="E77" s="194" t="s">
        <v>57</v>
      </c>
      <c r="F77" s="194" t="s">
        <v>137</v>
      </c>
      <c r="G77" s="194" t="s">
        <v>138</v>
      </c>
      <c r="H77" s="194" t="s">
        <v>139</v>
      </c>
      <c r="I77" s="195" t="s">
        <v>140</v>
      </c>
      <c r="J77" s="194" t="s">
        <v>108</v>
      </c>
      <c r="K77" s="196" t="s">
        <v>141</v>
      </c>
      <c r="L77" s="197"/>
      <c r="M77" s="99" t="s">
        <v>142</v>
      </c>
      <c r="N77" s="100" t="s">
        <v>46</v>
      </c>
      <c r="O77" s="100" t="s">
        <v>143</v>
      </c>
      <c r="P77" s="100" t="s">
        <v>144</v>
      </c>
      <c r="Q77" s="100" t="s">
        <v>145</v>
      </c>
      <c r="R77" s="100" t="s">
        <v>146</v>
      </c>
      <c r="S77" s="100" t="s">
        <v>147</v>
      </c>
      <c r="T77" s="101" t="s">
        <v>148</v>
      </c>
    </row>
    <row r="78" s="1" customFormat="1" ht="29.28" customHeight="1">
      <c r="B78" s="43"/>
      <c r="C78" s="105" t="s">
        <v>109</v>
      </c>
      <c r="D78" s="71"/>
      <c r="E78" s="71"/>
      <c r="F78" s="71"/>
      <c r="G78" s="71"/>
      <c r="H78" s="71"/>
      <c r="I78" s="188"/>
      <c r="J78" s="198">
        <f>BK78</f>
        <v>0</v>
      </c>
      <c r="K78" s="71"/>
      <c r="L78" s="69"/>
      <c r="M78" s="102"/>
      <c r="N78" s="103"/>
      <c r="O78" s="103"/>
      <c r="P78" s="199">
        <f>P79</f>
        <v>0</v>
      </c>
      <c r="Q78" s="103"/>
      <c r="R78" s="199">
        <f>R79</f>
        <v>0.020400000000000001</v>
      </c>
      <c r="S78" s="103"/>
      <c r="T78" s="200">
        <f>T79</f>
        <v>0.0040000000000000001</v>
      </c>
      <c r="AT78" s="21" t="s">
        <v>75</v>
      </c>
      <c r="AU78" s="21" t="s">
        <v>110</v>
      </c>
      <c r="BK78" s="201">
        <f>BK79</f>
        <v>0</v>
      </c>
    </row>
    <row r="79" s="10" customFormat="1" ht="37.44" customHeight="1">
      <c r="B79" s="202"/>
      <c r="C79" s="203"/>
      <c r="D79" s="204" t="s">
        <v>75</v>
      </c>
      <c r="E79" s="205" t="s">
        <v>521</v>
      </c>
      <c r="F79" s="205" t="s">
        <v>522</v>
      </c>
      <c r="G79" s="203"/>
      <c r="H79" s="203"/>
      <c r="I79" s="206"/>
      <c r="J79" s="207">
        <f>BK79</f>
        <v>0</v>
      </c>
      <c r="K79" s="203"/>
      <c r="L79" s="208"/>
      <c r="M79" s="209"/>
      <c r="N79" s="210"/>
      <c r="O79" s="210"/>
      <c r="P79" s="211">
        <f>P80</f>
        <v>0</v>
      </c>
      <c r="Q79" s="210"/>
      <c r="R79" s="211">
        <f>R80</f>
        <v>0.020400000000000001</v>
      </c>
      <c r="S79" s="210"/>
      <c r="T79" s="212">
        <f>T80</f>
        <v>0.0040000000000000001</v>
      </c>
      <c r="AR79" s="213" t="s">
        <v>85</v>
      </c>
      <c r="AT79" s="214" t="s">
        <v>75</v>
      </c>
      <c r="AU79" s="214" t="s">
        <v>76</v>
      </c>
      <c r="AY79" s="213" t="s">
        <v>151</v>
      </c>
      <c r="BK79" s="215">
        <f>BK80</f>
        <v>0</v>
      </c>
    </row>
    <row r="80" s="10" customFormat="1" ht="19.92" customHeight="1">
      <c r="B80" s="202"/>
      <c r="C80" s="203"/>
      <c r="D80" s="204" t="s">
        <v>75</v>
      </c>
      <c r="E80" s="216" t="s">
        <v>956</v>
      </c>
      <c r="F80" s="216" t="s">
        <v>957</v>
      </c>
      <c r="G80" s="203"/>
      <c r="H80" s="203"/>
      <c r="I80" s="206"/>
      <c r="J80" s="217">
        <f>BK80</f>
        <v>0</v>
      </c>
      <c r="K80" s="203"/>
      <c r="L80" s="208"/>
      <c r="M80" s="209"/>
      <c r="N80" s="210"/>
      <c r="O80" s="210"/>
      <c r="P80" s="211">
        <f>SUM(P81:P93)</f>
        <v>0</v>
      </c>
      <c r="Q80" s="210"/>
      <c r="R80" s="211">
        <f>SUM(R81:R93)</f>
        <v>0.020400000000000001</v>
      </c>
      <c r="S80" s="210"/>
      <c r="T80" s="212">
        <f>SUM(T81:T93)</f>
        <v>0.0040000000000000001</v>
      </c>
      <c r="AR80" s="213" t="s">
        <v>85</v>
      </c>
      <c r="AT80" s="214" t="s">
        <v>75</v>
      </c>
      <c r="AU80" s="214" t="s">
        <v>25</v>
      </c>
      <c r="AY80" s="213" t="s">
        <v>151</v>
      </c>
      <c r="BK80" s="215">
        <f>SUM(BK81:BK93)</f>
        <v>0</v>
      </c>
    </row>
    <row r="81" s="1" customFormat="1" ht="22.8" customHeight="1">
      <c r="B81" s="43"/>
      <c r="C81" s="218" t="s">
        <v>25</v>
      </c>
      <c r="D81" s="218" t="s">
        <v>154</v>
      </c>
      <c r="E81" s="219" t="s">
        <v>958</v>
      </c>
      <c r="F81" s="220" t="s">
        <v>959</v>
      </c>
      <c r="G81" s="221" t="s">
        <v>221</v>
      </c>
      <c r="H81" s="222">
        <v>4</v>
      </c>
      <c r="I81" s="223"/>
      <c r="J81" s="224">
        <f>ROUND(I81*H81,2)</f>
        <v>0</v>
      </c>
      <c r="K81" s="220" t="s">
        <v>158</v>
      </c>
      <c r="L81" s="69"/>
      <c r="M81" s="225" t="s">
        <v>24</v>
      </c>
      <c r="N81" s="226" t="s">
        <v>47</v>
      </c>
      <c r="O81" s="44"/>
      <c r="P81" s="227">
        <f>O81*H81</f>
        <v>0</v>
      </c>
      <c r="Q81" s="227">
        <v>0</v>
      </c>
      <c r="R81" s="227">
        <f>Q81*H81</f>
        <v>0</v>
      </c>
      <c r="S81" s="227">
        <v>0.001</v>
      </c>
      <c r="T81" s="228">
        <f>S81*H81</f>
        <v>0.0040000000000000001</v>
      </c>
      <c r="AR81" s="21" t="s">
        <v>258</v>
      </c>
      <c r="AT81" s="21" t="s">
        <v>154</v>
      </c>
      <c r="AU81" s="21" t="s">
        <v>85</v>
      </c>
      <c r="AY81" s="21" t="s">
        <v>151</v>
      </c>
      <c r="BE81" s="229">
        <f>IF(N81="základní",J81,0)</f>
        <v>0</v>
      </c>
      <c r="BF81" s="229">
        <f>IF(N81="snížená",J81,0)</f>
        <v>0</v>
      </c>
      <c r="BG81" s="229">
        <f>IF(N81="zákl. přenesená",J81,0)</f>
        <v>0</v>
      </c>
      <c r="BH81" s="229">
        <f>IF(N81="sníž. přenesená",J81,0)</f>
        <v>0</v>
      </c>
      <c r="BI81" s="229">
        <f>IF(N81="nulová",J81,0)</f>
        <v>0</v>
      </c>
      <c r="BJ81" s="21" t="s">
        <v>25</v>
      </c>
      <c r="BK81" s="229">
        <f>ROUND(I81*H81,2)</f>
        <v>0</v>
      </c>
      <c r="BL81" s="21" t="s">
        <v>258</v>
      </c>
      <c r="BM81" s="21" t="s">
        <v>960</v>
      </c>
    </row>
    <row r="82" s="1" customFormat="1">
      <c r="B82" s="43"/>
      <c r="C82" s="71"/>
      <c r="D82" s="230" t="s">
        <v>161</v>
      </c>
      <c r="E82" s="71"/>
      <c r="F82" s="231" t="s">
        <v>961</v>
      </c>
      <c r="G82" s="71"/>
      <c r="H82" s="71"/>
      <c r="I82" s="188"/>
      <c r="J82" s="71"/>
      <c r="K82" s="71"/>
      <c r="L82" s="69"/>
      <c r="M82" s="232"/>
      <c r="N82" s="44"/>
      <c r="O82" s="44"/>
      <c r="P82" s="44"/>
      <c r="Q82" s="44"/>
      <c r="R82" s="44"/>
      <c r="S82" s="44"/>
      <c r="T82" s="92"/>
      <c r="AT82" s="21" t="s">
        <v>161</v>
      </c>
      <c r="AU82" s="21" t="s">
        <v>85</v>
      </c>
    </row>
    <row r="83" s="1" customFormat="1" ht="22.8" customHeight="1">
      <c r="B83" s="43"/>
      <c r="C83" s="218" t="s">
        <v>85</v>
      </c>
      <c r="D83" s="218" t="s">
        <v>154</v>
      </c>
      <c r="E83" s="219" t="s">
        <v>962</v>
      </c>
      <c r="F83" s="220" t="s">
        <v>963</v>
      </c>
      <c r="G83" s="221" t="s">
        <v>221</v>
      </c>
      <c r="H83" s="222">
        <v>4</v>
      </c>
      <c r="I83" s="223"/>
      <c r="J83" s="224">
        <f>ROUND(I83*H83,2)</f>
        <v>0</v>
      </c>
      <c r="K83" s="220" t="s">
        <v>158</v>
      </c>
      <c r="L83" s="69"/>
      <c r="M83" s="225" t="s">
        <v>24</v>
      </c>
      <c r="N83" s="226" t="s">
        <v>47</v>
      </c>
      <c r="O83" s="44"/>
      <c r="P83" s="227">
        <f>O83*H83</f>
        <v>0</v>
      </c>
      <c r="Q83" s="227">
        <v>0</v>
      </c>
      <c r="R83" s="227">
        <f>Q83*H83</f>
        <v>0</v>
      </c>
      <c r="S83" s="227">
        <v>0</v>
      </c>
      <c r="T83" s="228">
        <f>S83*H83</f>
        <v>0</v>
      </c>
      <c r="AR83" s="21" t="s">
        <v>258</v>
      </c>
      <c r="AT83" s="21" t="s">
        <v>154</v>
      </c>
      <c r="AU83" s="21" t="s">
        <v>85</v>
      </c>
      <c r="AY83" s="21" t="s">
        <v>151</v>
      </c>
      <c r="BE83" s="229">
        <f>IF(N83="základní",J83,0)</f>
        <v>0</v>
      </c>
      <c r="BF83" s="229">
        <f>IF(N83="snížená",J83,0)</f>
        <v>0</v>
      </c>
      <c r="BG83" s="229">
        <f>IF(N83="zákl. přenesená",J83,0)</f>
        <v>0</v>
      </c>
      <c r="BH83" s="229">
        <f>IF(N83="sníž. přenesená",J83,0)</f>
        <v>0</v>
      </c>
      <c r="BI83" s="229">
        <f>IF(N83="nulová",J83,0)</f>
        <v>0</v>
      </c>
      <c r="BJ83" s="21" t="s">
        <v>25</v>
      </c>
      <c r="BK83" s="229">
        <f>ROUND(I83*H83,2)</f>
        <v>0</v>
      </c>
      <c r="BL83" s="21" t="s">
        <v>258</v>
      </c>
      <c r="BM83" s="21" t="s">
        <v>964</v>
      </c>
    </row>
    <row r="84" s="1" customFormat="1">
      <c r="B84" s="43"/>
      <c r="C84" s="71"/>
      <c r="D84" s="230" t="s">
        <v>161</v>
      </c>
      <c r="E84" s="71"/>
      <c r="F84" s="231" t="s">
        <v>965</v>
      </c>
      <c r="G84" s="71"/>
      <c r="H84" s="71"/>
      <c r="I84" s="188"/>
      <c r="J84" s="71"/>
      <c r="K84" s="71"/>
      <c r="L84" s="69"/>
      <c r="M84" s="232"/>
      <c r="N84" s="44"/>
      <c r="O84" s="44"/>
      <c r="P84" s="44"/>
      <c r="Q84" s="44"/>
      <c r="R84" s="44"/>
      <c r="S84" s="44"/>
      <c r="T84" s="92"/>
      <c r="AT84" s="21" t="s">
        <v>161</v>
      </c>
      <c r="AU84" s="21" t="s">
        <v>85</v>
      </c>
    </row>
    <row r="85" s="1" customFormat="1" ht="22.8" customHeight="1">
      <c r="B85" s="43"/>
      <c r="C85" s="245" t="s">
        <v>152</v>
      </c>
      <c r="D85" s="245" t="s">
        <v>538</v>
      </c>
      <c r="E85" s="246" t="s">
        <v>966</v>
      </c>
      <c r="F85" s="247" t="s">
        <v>967</v>
      </c>
      <c r="G85" s="248" t="s">
        <v>221</v>
      </c>
      <c r="H85" s="249">
        <v>4</v>
      </c>
      <c r="I85" s="250"/>
      <c r="J85" s="251">
        <f>ROUND(I85*H85,2)</f>
        <v>0</v>
      </c>
      <c r="K85" s="247" t="s">
        <v>158</v>
      </c>
      <c r="L85" s="252"/>
      <c r="M85" s="253" t="s">
        <v>24</v>
      </c>
      <c r="N85" s="254" t="s">
        <v>47</v>
      </c>
      <c r="O85" s="44"/>
      <c r="P85" s="227">
        <f>O85*H85</f>
        <v>0</v>
      </c>
      <c r="Q85" s="227">
        <v>0.0051000000000000004</v>
      </c>
      <c r="R85" s="227">
        <f>Q85*H85</f>
        <v>0.020400000000000001</v>
      </c>
      <c r="S85" s="227">
        <v>0</v>
      </c>
      <c r="T85" s="228">
        <f>S85*H85</f>
        <v>0</v>
      </c>
      <c r="AR85" s="21" t="s">
        <v>380</v>
      </c>
      <c r="AT85" s="21" t="s">
        <v>538</v>
      </c>
      <c r="AU85" s="21" t="s">
        <v>85</v>
      </c>
      <c r="AY85" s="21" t="s">
        <v>151</v>
      </c>
      <c r="BE85" s="229">
        <f>IF(N85="základní",J85,0)</f>
        <v>0</v>
      </c>
      <c r="BF85" s="229">
        <f>IF(N85="snížená",J85,0)</f>
        <v>0</v>
      </c>
      <c r="BG85" s="229">
        <f>IF(N85="zákl. přenesená",J85,0)</f>
        <v>0</v>
      </c>
      <c r="BH85" s="229">
        <f>IF(N85="sníž. přenesená",J85,0)</f>
        <v>0</v>
      </c>
      <c r="BI85" s="229">
        <f>IF(N85="nulová",J85,0)</f>
        <v>0</v>
      </c>
      <c r="BJ85" s="21" t="s">
        <v>25</v>
      </c>
      <c r="BK85" s="229">
        <f>ROUND(I85*H85,2)</f>
        <v>0</v>
      </c>
      <c r="BL85" s="21" t="s">
        <v>258</v>
      </c>
      <c r="BM85" s="21" t="s">
        <v>968</v>
      </c>
    </row>
    <row r="86" s="1" customFormat="1">
      <c r="B86" s="43"/>
      <c r="C86" s="71"/>
      <c r="D86" s="230" t="s">
        <v>161</v>
      </c>
      <c r="E86" s="71"/>
      <c r="F86" s="231" t="s">
        <v>967</v>
      </c>
      <c r="G86" s="71"/>
      <c r="H86" s="71"/>
      <c r="I86" s="188"/>
      <c r="J86" s="71"/>
      <c r="K86" s="71"/>
      <c r="L86" s="69"/>
      <c r="M86" s="232"/>
      <c r="N86" s="44"/>
      <c r="O86" s="44"/>
      <c r="P86" s="44"/>
      <c r="Q86" s="44"/>
      <c r="R86" s="44"/>
      <c r="S86" s="44"/>
      <c r="T86" s="92"/>
      <c r="AT86" s="21" t="s">
        <v>161</v>
      </c>
      <c r="AU86" s="21" t="s">
        <v>85</v>
      </c>
    </row>
    <row r="87" s="1" customFormat="1" ht="22.8" customHeight="1">
      <c r="B87" s="43"/>
      <c r="C87" s="218" t="s">
        <v>159</v>
      </c>
      <c r="D87" s="218" t="s">
        <v>154</v>
      </c>
      <c r="E87" s="219" t="s">
        <v>969</v>
      </c>
      <c r="F87" s="220" t="s">
        <v>970</v>
      </c>
      <c r="G87" s="221" t="s">
        <v>221</v>
      </c>
      <c r="H87" s="222">
        <v>1</v>
      </c>
      <c r="I87" s="223"/>
      <c r="J87" s="224">
        <f>ROUND(I87*H87,2)</f>
        <v>0</v>
      </c>
      <c r="K87" s="220" t="s">
        <v>158</v>
      </c>
      <c r="L87" s="69"/>
      <c r="M87" s="225" t="s">
        <v>24</v>
      </c>
      <c r="N87" s="226" t="s">
        <v>47</v>
      </c>
      <c r="O87" s="44"/>
      <c r="P87" s="227">
        <f>O87*H87</f>
        <v>0</v>
      </c>
      <c r="Q87" s="227">
        <v>0</v>
      </c>
      <c r="R87" s="227">
        <f>Q87*H87</f>
        <v>0</v>
      </c>
      <c r="S87" s="227">
        <v>0</v>
      </c>
      <c r="T87" s="228">
        <f>S87*H87</f>
        <v>0</v>
      </c>
      <c r="AR87" s="21" t="s">
        <v>258</v>
      </c>
      <c r="AT87" s="21" t="s">
        <v>154</v>
      </c>
      <c r="AU87" s="21" t="s">
        <v>85</v>
      </c>
      <c r="AY87" s="21" t="s">
        <v>151</v>
      </c>
      <c r="BE87" s="229">
        <f>IF(N87="základní",J87,0)</f>
        <v>0</v>
      </c>
      <c r="BF87" s="229">
        <f>IF(N87="snížená",J87,0)</f>
        <v>0</v>
      </c>
      <c r="BG87" s="229">
        <f>IF(N87="zákl. přenesená",J87,0)</f>
        <v>0</v>
      </c>
      <c r="BH87" s="229">
        <f>IF(N87="sníž. přenesená",J87,0)</f>
        <v>0</v>
      </c>
      <c r="BI87" s="229">
        <f>IF(N87="nulová",J87,0)</f>
        <v>0</v>
      </c>
      <c r="BJ87" s="21" t="s">
        <v>25</v>
      </c>
      <c r="BK87" s="229">
        <f>ROUND(I87*H87,2)</f>
        <v>0</v>
      </c>
      <c r="BL87" s="21" t="s">
        <v>258</v>
      </c>
      <c r="BM87" s="21" t="s">
        <v>971</v>
      </c>
    </row>
    <row r="88" s="1" customFormat="1">
      <c r="B88" s="43"/>
      <c r="C88" s="71"/>
      <c r="D88" s="230" t="s">
        <v>161</v>
      </c>
      <c r="E88" s="71"/>
      <c r="F88" s="231" t="s">
        <v>972</v>
      </c>
      <c r="G88" s="71"/>
      <c r="H88" s="71"/>
      <c r="I88" s="188"/>
      <c r="J88" s="71"/>
      <c r="K88" s="71"/>
      <c r="L88" s="69"/>
      <c r="M88" s="232"/>
      <c r="N88" s="44"/>
      <c r="O88" s="44"/>
      <c r="P88" s="44"/>
      <c r="Q88" s="44"/>
      <c r="R88" s="44"/>
      <c r="S88" s="44"/>
      <c r="T88" s="92"/>
      <c r="AT88" s="21" t="s">
        <v>161</v>
      </c>
      <c r="AU88" s="21" t="s">
        <v>85</v>
      </c>
    </row>
    <row r="89" s="1" customFormat="1">
      <c r="B89" s="43"/>
      <c r="C89" s="71"/>
      <c r="D89" s="230" t="s">
        <v>171</v>
      </c>
      <c r="E89" s="71"/>
      <c r="F89" s="244" t="s">
        <v>973</v>
      </c>
      <c r="G89" s="71"/>
      <c r="H89" s="71"/>
      <c r="I89" s="188"/>
      <c r="J89" s="71"/>
      <c r="K89" s="71"/>
      <c r="L89" s="69"/>
      <c r="M89" s="232"/>
      <c r="N89" s="44"/>
      <c r="O89" s="44"/>
      <c r="P89" s="44"/>
      <c r="Q89" s="44"/>
      <c r="R89" s="44"/>
      <c r="S89" s="44"/>
      <c r="T89" s="92"/>
      <c r="AT89" s="21" t="s">
        <v>171</v>
      </c>
      <c r="AU89" s="21" t="s">
        <v>85</v>
      </c>
    </row>
    <row r="90" s="1" customFormat="1">
      <c r="B90" s="43"/>
      <c r="C90" s="71"/>
      <c r="D90" s="230" t="s">
        <v>504</v>
      </c>
      <c r="E90" s="71"/>
      <c r="F90" s="244" t="s">
        <v>974</v>
      </c>
      <c r="G90" s="71"/>
      <c r="H90" s="71"/>
      <c r="I90" s="188"/>
      <c r="J90" s="71"/>
      <c r="K90" s="71"/>
      <c r="L90" s="69"/>
      <c r="M90" s="232"/>
      <c r="N90" s="44"/>
      <c r="O90" s="44"/>
      <c r="P90" s="44"/>
      <c r="Q90" s="44"/>
      <c r="R90" s="44"/>
      <c r="S90" s="44"/>
      <c r="T90" s="92"/>
      <c r="AT90" s="21" t="s">
        <v>504</v>
      </c>
      <c r="AU90" s="21" t="s">
        <v>85</v>
      </c>
    </row>
    <row r="91" s="1" customFormat="1" ht="14.4" customHeight="1">
      <c r="B91" s="43"/>
      <c r="C91" s="218" t="s">
        <v>186</v>
      </c>
      <c r="D91" s="218" t="s">
        <v>154</v>
      </c>
      <c r="E91" s="219" t="s">
        <v>975</v>
      </c>
      <c r="F91" s="220" t="s">
        <v>976</v>
      </c>
      <c r="G91" s="221" t="s">
        <v>168</v>
      </c>
      <c r="H91" s="222">
        <v>0.02</v>
      </c>
      <c r="I91" s="223"/>
      <c r="J91" s="224">
        <f>ROUND(I91*H91,2)</f>
        <v>0</v>
      </c>
      <c r="K91" s="220" t="s">
        <v>158</v>
      </c>
      <c r="L91" s="69"/>
      <c r="M91" s="225" t="s">
        <v>24</v>
      </c>
      <c r="N91" s="226" t="s">
        <v>47</v>
      </c>
      <c r="O91" s="44"/>
      <c r="P91" s="227">
        <f>O91*H91</f>
        <v>0</v>
      </c>
      <c r="Q91" s="227">
        <v>0</v>
      </c>
      <c r="R91" s="227">
        <f>Q91*H91</f>
        <v>0</v>
      </c>
      <c r="S91" s="227">
        <v>0</v>
      </c>
      <c r="T91" s="228">
        <f>S91*H91</f>
        <v>0</v>
      </c>
      <c r="AR91" s="21" t="s">
        <v>258</v>
      </c>
      <c r="AT91" s="21" t="s">
        <v>154</v>
      </c>
      <c r="AU91" s="21" t="s">
        <v>85</v>
      </c>
      <c r="AY91" s="21" t="s">
        <v>151</v>
      </c>
      <c r="BE91" s="229">
        <f>IF(N91="základní",J91,0)</f>
        <v>0</v>
      </c>
      <c r="BF91" s="229">
        <f>IF(N91="snížená",J91,0)</f>
        <v>0</v>
      </c>
      <c r="BG91" s="229">
        <f>IF(N91="zákl. přenesená",J91,0)</f>
        <v>0</v>
      </c>
      <c r="BH91" s="229">
        <f>IF(N91="sníž. přenesená",J91,0)</f>
        <v>0</v>
      </c>
      <c r="BI91" s="229">
        <f>IF(N91="nulová",J91,0)</f>
        <v>0</v>
      </c>
      <c r="BJ91" s="21" t="s">
        <v>25</v>
      </c>
      <c r="BK91" s="229">
        <f>ROUND(I91*H91,2)</f>
        <v>0</v>
      </c>
      <c r="BL91" s="21" t="s">
        <v>258</v>
      </c>
      <c r="BM91" s="21" t="s">
        <v>977</v>
      </c>
    </row>
    <row r="92" s="1" customFormat="1">
      <c r="B92" s="43"/>
      <c r="C92" s="71"/>
      <c r="D92" s="230" t="s">
        <v>161</v>
      </c>
      <c r="E92" s="71"/>
      <c r="F92" s="231" t="s">
        <v>978</v>
      </c>
      <c r="G92" s="71"/>
      <c r="H92" s="71"/>
      <c r="I92" s="188"/>
      <c r="J92" s="71"/>
      <c r="K92" s="71"/>
      <c r="L92" s="69"/>
      <c r="M92" s="232"/>
      <c r="N92" s="44"/>
      <c r="O92" s="44"/>
      <c r="P92" s="44"/>
      <c r="Q92" s="44"/>
      <c r="R92" s="44"/>
      <c r="S92" s="44"/>
      <c r="T92" s="92"/>
      <c r="AT92" s="21" t="s">
        <v>161</v>
      </c>
      <c r="AU92" s="21" t="s">
        <v>85</v>
      </c>
    </row>
    <row r="93" s="1" customFormat="1">
      <c r="B93" s="43"/>
      <c r="C93" s="71"/>
      <c r="D93" s="230" t="s">
        <v>171</v>
      </c>
      <c r="E93" s="71"/>
      <c r="F93" s="244" t="s">
        <v>688</v>
      </c>
      <c r="G93" s="71"/>
      <c r="H93" s="71"/>
      <c r="I93" s="188"/>
      <c r="J93" s="71"/>
      <c r="K93" s="71"/>
      <c r="L93" s="69"/>
      <c r="M93" s="255"/>
      <c r="N93" s="256"/>
      <c r="O93" s="256"/>
      <c r="P93" s="256"/>
      <c r="Q93" s="256"/>
      <c r="R93" s="256"/>
      <c r="S93" s="256"/>
      <c r="T93" s="257"/>
      <c r="AT93" s="21" t="s">
        <v>171</v>
      </c>
      <c r="AU93" s="21" t="s">
        <v>85</v>
      </c>
    </row>
    <row r="94" s="1" customFormat="1" ht="6.96" customHeight="1">
      <c r="B94" s="64"/>
      <c r="C94" s="65"/>
      <c r="D94" s="65"/>
      <c r="E94" s="65"/>
      <c r="F94" s="65"/>
      <c r="G94" s="65"/>
      <c r="H94" s="65"/>
      <c r="I94" s="163"/>
      <c r="J94" s="65"/>
      <c r="K94" s="65"/>
      <c r="L94" s="69"/>
    </row>
  </sheetData>
  <sheetProtection sheet="1" autoFilter="0" formatColumns="0" formatRows="0" objects="1" scenarios="1" spinCount="100000" saltValue="+qmBdAb55zy/x7nRcTn//pQ9YNxpfQ7wAs2EkFJQCHfaExNKBmBedNKpN9RmYkdeKJ8mZNWvZh1q1j7GPQjO0w==" hashValue="DMRX4ztVj1oCat9u/Z5ICRdoJUaDT4ezbZ+ur2BfI2F6bBXnWw7kTkDsmMnYG0lHURJyqvh6lqY4qz8yZJNfDg==" algorithmName="SHA-512" password="CC35"/>
  <autoFilter ref="C77:K9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3"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18"/>
      <c r="B1" s="134"/>
      <c r="C1" s="134"/>
      <c r="D1" s="135" t="s">
        <v>1</v>
      </c>
      <c r="E1" s="134"/>
      <c r="F1" s="136" t="s">
        <v>98</v>
      </c>
      <c r="G1" s="136" t="s">
        <v>99</v>
      </c>
      <c r="H1" s="136"/>
      <c r="I1" s="137"/>
      <c r="J1" s="136" t="s">
        <v>100</v>
      </c>
      <c r="K1" s="135" t="s">
        <v>101</v>
      </c>
      <c r="L1" s="136" t="s">
        <v>102</v>
      </c>
      <c r="M1" s="136"/>
      <c r="N1" s="136"/>
      <c r="O1" s="136"/>
      <c r="P1" s="136"/>
      <c r="Q1" s="136"/>
      <c r="R1" s="136"/>
      <c r="S1" s="136"/>
      <c r="T1" s="136"/>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ht="36.96" customHeight="1">
      <c r="L2"/>
      <c r="AT2" s="21" t="s">
        <v>97</v>
      </c>
    </row>
    <row r="3" ht="6.96" customHeight="1">
      <c r="B3" s="22"/>
      <c r="C3" s="23"/>
      <c r="D3" s="23"/>
      <c r="E3" s="23"/>
      <c r="F3" s="23"/>
      <c r="G3" s="23"/>
      <c r="H3" s="23"/>
      <c r="I3" s="138"/>
      <c r="J3" s="23"/>
      <c r="K3" s="24"/>
      <c r="AT3" s="21" t="s">
        <v>85</v>
      </c>
    </row>
    <row r="4" ht="36.96" customHeight="1">
      <c r="B4" s="25"/>
      <c r="C4" s="26"/>
      <c r="D4" s="27" t="s">
        <v>103</v>
      </c>
      <c r="E4" s="26"/>
      <c r="F4" s="26"/>
      <c r="G4" s="26"/>
      <c r="H4" s="26"/>
      <c r="I4" s="139"/>
      <c r="J4" s="26"/>
      <c r="K4" s="28"/>
      <c r="M4" s="29" t="s">
        <v>12</v>
      </c>
      <c r="AT4" s="21" t="s">
        <v>6</v>
      </c>
    </row>
    <row r="5" ht="6.96" customHeight="1">
      <c r="B5" s="25"/>
      <c r="C5" s="26"/>
      <c r="D5" s="26"/>
      <c r="E5" s="26"/>
      <c r="F5" s="26"/>
      <c r="G5" s="26"/>
      <c r="H5" s="26"/>
      <c r="I5" s="139"/>
      <c r="J5" s="26"/>
      <c r="K5" s="28"/>
    </row>
    <row r="6">
      <c r="B6" s="25"/>
      <c r="C6" s="26"/>
      <c r="D6" s="37" t="s">
        <v>18</v>
      </c>
      <c r="E6" s="26"/>
      <c r="F6" s="26"/>
      <c r="G6" s="26"/>
      <c r="H6" s="26"/>
      <c r="I6" s="139"/>
      <c r="J6" s="26"/>
      <c r="K6" s="28"/>
    </row>
    <row r="7" ht="14.4" customHeight="1">
      <c r="B7" s="25"/>
      <c r="C7" s="26"/>
      <c r="D7" s="26"/>
      <c r="E7" s="140" t="str">
        <f>'Rekapitulace stavby'!K6</f>
        <v>Karlovy Vary, Moskevská 913/34</v>
      </c>
      <c r="F7" s="37"/>
      <c r="G7" s="37"/>
      <c r="H7" s="37"/>
      <c r="I7" s="139"/>
      <c r="J7" s="26"/>
      <c r="K7" s="28"/>
    </row>
    <row r="8" s="1" customFormat="1">
      <c r="B8" s="43"/>
      <c r="C8" s="44"/>
      <c r="D8" s="37" t="s">
        <v>104</v>
      </c>
      <c r="E8" s="44"/>
      <c r="F8" s="44"/>
      <c r="G8" s="44"/>
      <c r="H8" s="44"/>
      <c r="I8" s="141"/>
      <c r="J8" s="44"/>
      <c r="K8" s="48"/>
    </row>
    <row r="9" s="1" customFormat="1" ht="36.96" customHeight="1">
      <c r="B9" s="43"/>
      <c r="C9" s="44"/>
      <c r="D9" s="44"/>
      <c r="E9" s="142" t="s">
        <v>979</v>
      </c>
      <c r="F9" s="44"/>
      <c r="G9" s="44"/>
      <c r="H9" s="44"/>
      <c r="I9" s="141"/>
      <c r="J9" s="44"/>
      <c r="K9" s="48"/>
    </row>
    <row r="10" s="1" customFormat="1">
      <c r="B10" s="43"/>
      <c r="C10" s="44"/>
      <c r="D10" s="44"/>
      <c r="E10" s="44"/>
      <c r="F10" s="44"/>
      <c r="G10" s="44"/>
      <c r="H10" s="44"/>
      <c r="I10" s="141"/>
      <c r="J10" s="44"/>
      <c r="K10" s="48"/>
    </row>
    <row r="11" s="1" customFormat="1" ht="14.4" customHeight="1">
      <c r="B11" s="43"/>
      <c r="C11" s="44"/>
      <c r="D11" s="37" t="s">
        <v>21</v>
      </c>
      <c r="E11" s="44"/>
      <c r="F11" s="32" t="s">
        <v>24</v>
      </c>
      <c r="G11" s="44"/>
      <c r="H11" s="44"/>
      <c r="I11" s="143" t="s">
        <v>23</v>
      </c>
      <c r="J11" s="32" t="s">
        <v>24</v>
      </c>
      <c r="K11" s="48"/>
    </row>
    <row r="12" s="1" customFormat="1" ht="14.4" customHeight="1">
      <c r="B12" s="43"/>
      <c r="C12" s="44"/>
      <c r="D12" s="37" t="s">
        <v>26</v>
      </c>
      <c r="E12" s="44"/>
      <c r="F12" s="32" t="s">
        <v>27</v>
      </c>
      <c r="G12" s="44"/>
      <c r="H12" s="44"/>
      <c r="I12" s="143" t="s">
        <v>28</v>
      </c>
      <c r="J12" s="144" t="str">
        <f>'Rekapitulace stavby'!AN8</f>
        <v>20. 9. 2018</v>
      </c>
      <c r="K12" s="48"/>
    </row>
    <row r="13" s="1" customFormat="1" ht="10.8" customHeight="1">
      <c r="B13" s="43"/>
      <c r="C13" s="44"/>
      <c r="D13" s="44"/>
      <c r="E13" s="44"/>
      <c r="F13" s="44"/>
      <c r="G13" s="44"/>
      <c r="H13" s="44"/>
      <c r="I13" s="141"/>
      <c r="J13" s="44"/>
      <c r="K13" s="48"/>
    </row>
    <row r="14" s="1" customFormat="1" ht="14.4" customHeight="1">
      <c r="B14" s="43"/>
      <c r="C14" s="44"/>
      <c r="D14" s="37" t="s">
        <v>32</v>
      </c>
      <c r="E14" s="44"/>
      <c r="F14" s="44"/>
      <c r="G14" s="44"/>
      <c r="H14" s="44"/>
      <c r="I14" s="143" t="s">
        <v>33</v>
      </c>
      <c r="J14" s="32" t="s">
        <v>24</v>
      </c>
      <c r="K14" s="48"/>
    </row>
    <row r="15" s="1" customFormat="1" ht="18" customHeight="1">
      <c r="B15" s="43"/>
      <c r="C15" s="44"/>
      <c r="D15" s="44"/>
      <c r="E15" s="32" t="s">
        <v>34</v>
      </c>
      <c r="F15" s="44"/>
      <c r="G15" s="44"/>
      <c r="H15" s="44"/>
      <c r="I15" s="143" t="s">
        <v>35</v>
      </c>
      <c r="J15" s="32" t="s">
        <v>24</v>
      </c>
      <c r="K15" s="48"/>
    </row>
    <row r="16" s="1" customFormat="1" ht="6.96" customHeight="1">
      <c r="B16" s="43"/>
      <c r="C16" s="44"/>
      <c r="D16" s="44"/>
      <c r="E16" s="44"/>
      <c r="F16" s="44"/>
      <c r="G16" s="44"/>
      <c r="H16" s="44"/>
      <c r="I16" s="141"/>
      <c r="J16" s="44"/>
      <c r="K16" s="48"/>
    </row>
    <row r="17" s="1" customFormat="1" ht="14.4" customHeight="1">
      <c r="B17" s="43"/>
      <c r="C17" s="44"/>
      <c r="D17" s="37" t="s">
        <v>36</v>
      </c>
      <c r="E17" s="44"/>
      <c r="F17" s="44"/>
      <c r="G17" s="44"/>
      <c r="H17" s="44"/>
      <c r="I17" s="143" t="s">
        <v>33</v>
      </c>
      <c r="J17" s="32" t="str">
        <f>IF('Rekapitulace stavby'!AN13="Vyplň údaj","",IF('Rekapitulace stavby'!AN13="","",'Rekapitulace stavby'!AN13))</f>
        <v/>
      </c>
      <c r="K17" s="48"/>
    </row>
    <row r="18" s="1" customFormat="1" ht="18" customHeight="1">
      <c r="B18" s="43"/>
      <c r="C18" s="44"/>
      <c r="D18" s="44"/>
      <c r="E18" s="32" t="str">
        <f>IF('Rekapitulace stavby'!E14="Vyplň údaj","",IF('Rekapitulace stavby'!E14="","",'Rekapitulace stavby'!E14))</f>
        <v/>
      </c>
      <c r="F18" s="44"/>
      <c r="G18" s="44"/>
      <c r="H18" s="44"/>
      <c r="I18" s="143" t="s">
        <v>35</v>
      </c>
      <c r="J18" s="32" t="str">
        <f>IF('Rekapitulace stavby'!AN14="Vyplň údaj","",IF('Rekapitulace stavby'!AN14="","",'Rekapitulace stavby'!AN14))</f>
        <v/>
      </c>
      <c r="K18" s="48"/>
    </row>
    <row r="19" s="1" customFormat="1" ht="6.96" customHeight="1">
      <c r="B19" s="43"/>
      <c r="C19" s="44"/>
      <c r="D19" s="44"/>
      <c r="E19" s="44"/>
      <c r="F19" s="44"/>
      <c r="G19" s="44"/>
      <c r="H19" s="44"/>
      <c r="I19" s="141"/>
      <c r="J19" s="44"/>
      <c r="K19" s="48"/>
    </row>
    <row r="20" s="1" customFormat="1" ht="14.4" customHeight="1">
      <c r="B20" s="43"/>
      <c r="C20" s="44"/>
      <c r="D20" s="37" t="s">
        <v>38</v>
      </c>
      <c r="E20" s="44"/>
      <c r="F20" s="44"/>
      <c r="G20" s="44"/>
      <c r="H20" s="44"/>
      <c r="I20" s="143" t="s">
        <v>33</v>
      </c>
      <c r="J20" s="32" t="s">
        <v>24</v>
      </c>
      <c r="K20" s="48"/>
    </row>
    <row r="21" s="1" customFormat="1" ht="18" customHeight="1">
      <c r="B21" s="43"/>
      <c r="C21" s="44"/>
      <c r="D21" s="44"/>
      <c r="E21" s="32" t="s">
        <v>39</v>
      </c>
      <c r="F21" s="44"/>
      <c r="G21" s="44"/>
      <c r="H21" s="44"/>
      <c r="I21" s="143" t="s">
        <v>35</v>
      </c>
      <c r="J21" s="32" t="s">
        <v>24</v>
      </c>
      <c r="K21" s="48"/>
    </row>
    <row r="22" s="1" customFormat="1" ht="6.96" customHeight="1">
      <c r="B22" s="43"/>
      <c r="C22" s="44"/>
      <c r="D22" s="44"/>
      <c r="E22" s="44"/>
      <c r="F22" s="44"/>
      <c r="G22" s="44"/>
      <c r="H22" s="44"/>
      <c r="I22" s="141"/>
      <c r="J22" s="44"/>
      <c r="K22" s="48"/>
    </row>
    <row r="23" s="1" customFormat="1" ht="14.4" customHeight="1">
      <c r="B23" s="43"/>
      <c r="C23" s="44"/>
      <c r="D23" s="37" t="s">
        <v>40</v>
      </c>
      <c r="E23" s="44"/>
      <c r="F23" s="44"/>
      <c r="G23" s="44"/>
      <c r="H23" s="44"/>
      <c r="I23" s="141"/>
      <c r="J23" s="44"/>
      <c r="K23" s="48"/>
    </row>
    <row r="24" s="6" customFormat="1" ht="14.4" customHeight="1">
      <c r="B24" s="145"/>
      <c r="C24" s="146"/>
      <c r="D24" s="146"/>
      <c r="E24" s="41" t="s">
        <v>24</v>
      </c>
      <c r="F24" s="41"/>
      <c r="G24" s="41"/>
      <c r="H24" s="41"/>
      <c r="I24" s="147"/>
      <c r="J24" s="146"/>
      <c r="K24" s="148"/>
    </row>
    <row r="25" s="1" customFormat="1" ht="6.96" customHeight="1">
      <c r="B25" s="43"/>
      <c r="C25" s="44"/>
      <c r="D25" s="44"/>
      <c r="E25" s="44"/>
      <c r="F25" s="44"/>
      <c r="G25" s="44"/>
      <c r="H25" s="44"/>
      <c r="I25" s="141"/>
      <c r="J25" s="44"/>
      <c r="K25" s="48"/>
    </row>
    <row r="26" s="1" customFormat="1" ht="6.96" customHeight="1">
      <c r="B26" s="43"/>
      <c r="C26" s="44"/>
      <c r="D26" s="103"/>
      <c r="E26" s="103"/>
      <c r="F26" s="103"/>
      <c r="G26" s="103"/>
      <c r="H26" s="103"/>
      <c r="I26" s="149"/>
      <c r="J26" s="103"/>
      <c r="K26" s="150"/>
    </row>
    <row r="27" s="1" customFormat="1" ht="25.44" customHeight="1">
      <c r="B27" s="43"/>
      <c r="C27" s="44"/>
      <c r="D27" s="151" t="s">
        <v>42</v>
      </c>
      <c r="E27" s="44"/>
      <c r="F27" s="44"/>
      <c r="G27" s="44"/>
      <c r="H27" s="44"/>
      <c r="I27" s="141"/>
      <c r="J27" s="152">
        <f>ROUND(J79,2)</f>
        <v>0</v>
      </c>
      <c r="K27" s="48"/>
    </row>
    <row r="28" s="1" customFormat="1" ht="6.96" customHeight="1">
      <c r="B28" s="43"/>
      <c r="C28" s="44"/>
      <c r="D28" s="103"/>
      <c r="E28" s="103"/>
      <c r="F28" s="103"/>
      <c r="G28" s="103"/>
      <c r="H28" s="103"/>
      <c r="I28" s="149"/>
      <c r="J28" s="103"/>
      <c r="K28" s="150"/>
    </row>
    <row r="29" s="1" customFormat="1" ht="14.4" customHeight="1">
      <c r="B29" s="43"/>
      <c r="C29" s="44"/>
      <c r="D29" s="44"/>
      <c r="E29" s="44"/>
      <c r="F29" s="49" t="s">
        <v>44</v>
      </c>
      <c r="G29" s="44"/>
      <c r="H29" s="44"/>
      <c r="I29" s="153" t="s">
        <v>43</v>
      </c>
      <c r="J29" s="49" t="s">
        <v>45</v>
      </c>
      <c r="K29" s="48"/>
    </row>
    <row r="30" s="1" customFormat="1" ht="14.4" customHeight="1">
      <c r="B30" s="43"/>
      <c r="C30" s="44"/>
      <c r="D30" s="52" t="s">
        <v>46</v>
      </c>
      <c r="E30" s="52" t="s">
        <v>47</v>
      </c>
      <c r="F30" s="154">
        <f>ROUND(SUM(BE79:BE86), 2)</f>
        <v>0</v>
      </c>
      <c r="G30" s="44"/>
      <c r="H30" s="44"/>
      <c r="I30" s="155">
        <v>0.20999999999999999</v>
      </c>
      <c r="J30" s="154">
        <f>ROUND(ROUND((SUM(BE79:BE86)), 2)*I30, 2)</f>
        <v>0</v>
      </c>
      <c r="K30" s="48"/>
    </row>
    <row r="31" s="1" customFormat="1" ht="14.4" customHeight="1">
      <c r="B31" s="43"/>
      <c r="C31" s="44"/>
      <c r="D31" s="44"/>
      <c r="E31" s="52" t="s">
        <v>48</v>
      </c>
      <c r="F31" s="154">
        <f>ROUND(SUM(BF79:BF86), 2)</f>
        <v>0</v>
      </c>
      <c r="G31" s="44"/>
      <c r="H31" s="44"/>
      <c r="I31" s="155">
        <v>0.14999999999999999</v>
      </c>
      <c r="J31" s="154">
        <f>ROUND(ROUND((SUM(BF79:BF86)), 2)*I31, 2)</f>
        <v>0</v>
      </c>
      <c r="K31" s="48"/>
    </row>
    <row r="32" hidden="1" s="1" customFormat="1" ht="14.4" customHeight="1">
      <c r="B32" s="43"/>
      <c r="C32" s="44"/>
      <c r="D32" s="44"/>
      <c r="E32" s="52" t="s">
        <v>49</v>
      </c>
      <c r="F32" s="154">
        <f>ROUND(SUM(BG79:BG86), 2)</f>
        <v>0</v>
      </c>
      <c r="G32" s="44"/>
      <c r="H32" s="44"/>
      <c r="I32" s="155">
        <v>0.20999999999999999</v>
      </c>
      <c r="J32" s="154">
        <v>0</v>
      </c>
      <c r="K32" s="48"/>
    </row>
    <row r="33" hidden="1" s="1" customFormat="1" ht="14.4" customHeight="1">
      <c r="B33" s="43"/>
      <c r="C33" s="44"/>
      <c r="D33" s="44"/>
      <c r="E33" s="52" t="s">
        <v>50</v>
      </c>
      <c r="F33" s="154">
        <f>ROUND(SUM(BH79:BH86), 2)</f>
        <v>0</v>
      </c>
      <c r="G33" s="44"/>
      <c r="H33" s="44"/>
      <c r="I33" s="155">
        <v>0.14999999999999999</v>
      </c>
      <c r="J33" s="154">
        <v>0</v>
      </c>
      <c r="K33" s="48"/>
    </row>
    <row r="34" hidden="1" s="1" customFormat="1" ht="14.4" customHeight="1">
      <c r="B34" s="43"/>
      <c r="C34" s="44"/>
      <c r="D34" s="44"/>
      <c r="E34" s="52" t="s">
        <v>51</v>
      </c>
      <c r="F34" s="154">
        <f>ROUND(SUM(BI79:BI86), 2)</f>
        <v>0</v>
      </c>
      <c r="G34" s="44"/>
      <c r="H34" s="44"/>
      <c r="I34" s="155">
        <v>0</v>
      </c>
      <c r="J34" s="154">
        <v>0</v>
      </c>
      <c r="K34" s="48"/>
    </row>
    <row r="35" s="1" customFormat="1" ht="6.96" customHeight="1">
      <c r="B35" s="43"/>
      <c r="C35" s="44"/>
      <c r="D35" s="44"/>
      <c r="E35" s="44"/>
      <c r="F35" s="44"/>
      <c r="G35" s="44"/>
      <c r="H35" s="44"/>
      <c r="I35" s="141"/>
      <c r="J35" s="44"/>
      <c r="K35" s="48"/>
    </row>
    <row r="36" s="1" customFormat="1" ht="25.44" customHeight="1">
      <c r="B36" s="43"/>
      <c r="C36" s="156"/>
      <c r="D36" s="157" t="s">
        <v>52</v>
      </c>
      <c r="E36" s="95"/>
      <c r="F36" s="95"/>
      <c r="G36" s="158" t="s">
        <v>53</v>
      </c>
      <c r="H36" s="159" t="s">
        <v>54</v>
      </c>
      <c r="I36" s="160"/>
      <c r="J36" s="161">
        <f>SUM(J27:J34)</f>
        <v>0</v>
      </c>
      <c r="K36" s="162"/>
    </row>
    <row r="37" s="1" customFormat="1" ht="14.4" customHeight="1">
      <c r="B37" s="64"/>
      <c r="C37" s="65"/>
      <c r="D37" s="65"/>
      <c r="E37" s="65"/>
      <c r="F37" s="65"/>
      <c r="G37" s="65"/>
      <c r="H37" s="65"/>
      <c r="I37" s="163"/>
      <c r="J37" s="65"/>
      <c r="K37" s="66"/>
    </row>
    <row r="41" s="1" customFormat="1" ht="6.96" customHeight="1">
      <c r="B41" s="164"/>
      <c r="C41" s="165"/>
      <c r="D41" s="165"/>
      <c r="E41" s="165"/>
      <c r="F41" s="165"/>
      <c r="G41" s="165"/>
      <c r="H41" s="165"/>
      <c r="I41" s="166"/>
      <c r="J41" s="165"/>
      <c r="K41" s="167"/>
    </row>
    <row r="42" s="1" customFormat="1" ht="36.96" customHeight="1">
      <c r="B42" s="43"/>
      <c r="C42" s="27" t="s">
        <v>106</v>
      </c>
      <c r="D42" s="44"/>
      <c r="E42" s="44"/>
      <c r="F42" s="44"/>
      <c r="G42" s="44"/>
      <c r="H42" s="44"/>
      <c r="I42" s="141"/>
      <c r="J42" s="44"/>
      <c r="K42" s="48"/>
    </row>
    <row r="43" s="1" customFormat="1" ht="6.96" customHeight="1">
      <c r="B43" s="43"/>
      <c r="C43" s="44"/>
      <c r="D43" s="44"/>
      <c r="E43" s="44"/>
      <c r="F43" s="44"/>
      <c r="G43" s="44"/>
      <c r="H43" s="44"/>
      <c r="I43" s="141"/>
      <c r="J43" s="44"/>
      <c r="K43" s="48"/>
    </row>
    <row r="44" s="1" customFormat="1" ht="14.4" customHeight="1">
      <c r="B44" s="43"/>
      <c r="C44" s="37" t="s">
        <v>18</v>
      </c>
      <c r="D44" s="44"/>
      <c r="E44" s="44"/>
      <c r="F44" s="44"/>
      <c r="G44" s="44"/>
      <c r="H44" s="44"/>
      <c r="I44" s="141"/>
      <c r="J44" s="44"/>
      <c r="K44" s="48"/>
    </row>
    <row r="45" s="1" customFormat="1" ht="14.4" customHeight="1">
      <c r="B45" s="43"/>
      <c r="C45" s="44"/>
      <c r="D45" s="44"/>
      <c r="E45" s="140" t="str">
        <f>E7</f>
        <v>Karlovy Vary, Moskevská 913/34</v>
      </c>
      <c r="F45" s="37"/>
      <c r="G45" s="37"/>
      <c r="H45" s="37"/>
      <c r="I45" s="141"/>
      <c r="J45" s="44"/>
      <c r="K45" s="48"/>
    </row>
    <row r="46" s="1" customFormat="1" ht="14.4" customHeight="1">
      <c r="B46" s="43"/>
      <c r="C46" s="37" t="s">
        <v>104</v>
      </c>
      <c r="D46" s="44"/>
      <c r="E46" s="44"/>
      <c r="F46" s="44"/>
      <c r="G46" s="44"/>
      <c r="H46" s="44"/>
      <c r="I46" s="141"/>
      <c r="J46" s="44"/>
      <c r="K46" s="48"/>
    </row>
    <row r="47" s="1" customFormat="1" ht="16.2" customHeight="1">
      <c r="B47" s="43"/>
      <c r="C47" s="44"/>
      <c r="D47" s="44"/>
      <c r="E47" s="142" t="str">
        <f>E9</f>
        <v>VON - Vedlejší a ostatní náklady</v>
      </c>
      <c r="F47" s="44"/>
      <c r="G47" s="44"/>
      <c r="H47" s="44"/>
      <c r="I47" s="141"/>
      <c r="J47" s="44"/>
      <c r="K47" s="48"/>
    </row>
    <row r="48" s="1" customFormat="1" ht="6.96" customHeight="1">
      <c r="B48" s="43"/>
      <c r="C48" s="44"/>
      <c r="D48" s="44"/>
      <c r="E48" s="44"/>
      <c r="F48" s="44"/>
      <c r="G48" s="44"/>
      <c r="H48" s="44"/>
      <c r="I48" s="141"/>
      <c r="J48" s="44"/>
      <c r="K48" s="48"/>
    </row>
    <row r="49" s="1" customFormat="1" ht="18" customHeight="1">
      <c r="B49" s="43"/>
      <c r="C49" s="37" t="s">
        <v>26</v>
      </c>
      <c r="D49" s="44"/>
      <c r="E49" s="44"/>
      <c r="F49" s="32" t="str">
        <f>F12</f>
        <v>Karlovy Vary</v>
      </c>
      <c r="G49" s="44"/>
      <c r="H49" s="44"/>
      <c r="I49" s="143" t="s">
        <v>28</v>
      </c>
      <c r="J49" s="144" t="str">
        <f>IF(J12="","",J12)</f>
        <v>20. 9. 2018</v>
      </c>
      <c r="K49" s="48"/>
    </row>
    <row r="50" s="1" customFormat="1" ht="6.96" customHeight="1">
      <c r="B50" s="43"/>
      <c r="C50" s="44"/>
      <c r="D50" s="44"/>
      <c r="E50" s="44"/>
      <c r="F50" s="44"/>
      <c r="G50" s="44"/>
      <c r="H50" s="44"/>
      <c r="I50" s="141"/>
      <c r="J50" s="44"/>
      <c r="K50" s="48"/>
    </row>
    <row r="51" s="1" customFormat="1">
      <c r="B51" s="43"/>
      <c r="C51" s="37" t="s">
        <v>32</v>
      </c>
      <c r="D51" s="44"/>
      <c r="E51" s="44"/>
      <c r="F51" s="32" t="str">
        <f>E15</f>
        <v>Městská policie Karlovy Vary</v>
      </c>
      <c r="G51" s="44"/>
      <c r="H51" s="44"/>
      <c r="I51" s="143" t="s">
        <v>38</v>
      </c>
      <c r="J51" s="41" t="str">
        <f>E21</f>
        <v>Ivan Křesina</v>
      </c>
      <c r="K51" s="48"/>
    </row>
    <row r="52" s="1" customFormat="1" ht="14.4" customHeight="1">
      <c r="B52" s="43"/>
      <c r="C52" s="37" t="s">
        <v>36</v>
      </c>
      <c r="D52" s="44"/>
      <c r="E52" s="44"/>
      <c r="F52" s="32" t="str">
        <f>IF(E18="","",E18)</f>
        <v/>
      </c>
      <c r="G52" s="44"/>
      <c r="H52" s="44"/>
      <c r="I52" s="141"/>
      <c r="J52" s="168"/>
      <c r="K52" s="48"/>
    </row>
    <row r="53" s="1" customFormat="1" ht="10.32" customHeight="1">
      <c r="B53" s="43"/>
      <c r="C53" s="44"/>
      <c r="D53" s="44"/>
      <c r="E53" s="44"/>
      <c r="F53" s="44"/>
      <c r="G53" s="44"/>
      <c r="H53" s="44"/>
      <c r="I53" s="141"/>
      <c r="J53" s="44"/>
      <c r="K53" s="48"/>
    </row>
    <row r="54" s="1" customFormat="1" ht="29.28" customHeight="1">
      <c r="B54" s="43"/>
      <c r="C54" s="169" t="s">
        <v>107</v>
      </c>
      <c r="D54" s="156"/>
      <c r="E54" s="156"/>
      <c r="F54" s="156"/>
      <c r="G54" s="156"/>
      <c r="H54" s="156"/>
      <c r="I54" s="170"/>
      <c r="J54" s="171" t="s">
        <v>108</v>
      </c>
      <c r="K54" s="172"/>
    </row>
    <row r="55" s="1" customFormat="1" ht="10.32" customHeight="1">
      <c r="B55" s="43"/>
      <c r="C55" s="44"/>
      <c r="D55" s="44"/>
      <c r="E55" s="44"/>
      <c r="F55" s="44"/>
      <c r="G55" s="44"/>
      <c r="H55" s="44"/>
      <c r="I55" s="141"/>
      <c r="J55" s="44"/>
      <c r="K55" s="48"/>
    </row>
    <row r="56" s="1" customFormat="1" ht="29.28" customHeight="1">
      <c r="B56" s="43"/>
      <c r="C56" s="173" t="s">
        <v>109</v>
      </c>
      <c r="D56" s="44"/>
      <c r="E56" s="44"/>
      <c r="F56" s="44"/>
      <c r="G56" s="44"/>
      <c r="H56" s="44"/>
      <c r="I56" s="141"/>
      <c r="J56" s="152">
        <f>J79</f>
        <v>0</v>
      </c>
      <c r="K56" s="48"/>
      <c r="AU56" s="21" t="s">
        <v>110</v>
      </c>
    </row>
    <row r="57" s="7" customFormat="1" ht="24.96" customHeight="1">
      <c r="B57" s="174"/>
      <c r="C57" s="175"/>
      <c r="D57" s="176" t="s">
        <v>980</v>
      </c>
      <c r="E57" s="177"/>
      <c r="F57" s="177"/>
      <c r="G57" s="177"/>
      <c r="H57" s="177"/>
      <c r="I57" s="178"/>
      <c r="J57" s="179">
        <f>J80</f>
        <v>0</v>
      </c>
      <c r="K57" s="180"/>
    </row>
    <row r="58" s="8" customFormat="1" ht="19.92" customHeight="1">
      <c r="B58" s="181"/>
      <c r="C58" s="182"/>
      <c r="D58" s="183" t="s">
        <v>981</v>
      </c>
      <c r="E58" s="184"/>
      <c r="F58" s="184"/>
      <c r="G58" s="184"/>
      <c r="H58" s="184"/>
      <c r="I58" s="185"/>
      <c r="J58" s="186">
        <f>J81</f>
        <v>0</v>
      </c>
      <c r="K58" s="187"/>
    </row>
    <row r="59" s="8" customFormat="1" ht="19.92" customHeight="1">
      <c r="B59" s="181"/>
      <c r="C59" s="182"/>
      <c r="D59" s="183" t="s">
        <v>982</v>
      </c>
      <c r="E59" s="184"/>
      <c r="F59" s="184"/>
      <c r="G59" s="184"/>
      <c r="H59" s="184"/>
      <c r="I59" s="185"/>
      <c r="J59" s="186">
        <f>J84</f>
        <v>0</v>
      </c>
      <c r="K59" s="187"/>
    </row>
    <row r="60" s="1" customFormat="1" ht="21.84" customHeight="1">
      <c r="B60" s="43"/>
      <c r="C60" s="44"/>
      <c r="D60" s="44"/>
      <c r="E60" s="44"/>
      <c r="F60" s="44"/>
      <c r="G60" s="44"/>
      <c r="H60" s="44"/>
      <c r="I60" s="141"/>
      <c r="J60" s="44"/>
      <c r="K60" s="48"/>
    </row>
    <row r="61" s="1" customFormat="1" ht="6.96" customHeight="1">
      <c r="B61" s="64"/>
      <c r="C61" s="65"/>
      <c r="D61" s="65"/>
      <c r="E61" s="65"/>
      <c r="F61" s="65"/>
      <c r="G61" s="65"/>
      <c r="H61" s="65"/>
      <c r="I61" s="163"/>
      <c r="J61" s="65"/>
      <c r="K61" s="66"/>
    </row>
    <row r="65" s="1" customFormat="1" ht="6.96" customHeight="1">
      <c r="B65" s="67"/>
      <c r="C65" s="68"/>
      <c r="D65" s="68"/>
      <c r="E65" s="68"/>
      <c r="F65" s="68"/>
      <c r="G65" s="68"/>
      <c r="H65" s="68"/>
      <c r="I65" s="166"/>
      <c r="J65" s="68"/>
      <c r="K65" s="68"/>
      <c r="L65" s="69"/>
    </row>
    <row r="66" s="1" customFormat="1" ht="36.96" customHeight="1">
      <c r="B66" s="43"/>
      <c r="C66" s="70" t="s">
        <v>135</v>
      </c>
      <c r="D66" s="71"/>
      <c r="E66" s="71"/>
      <c r="F66" s="71"/>
      <c r="G66" s="71"/>
      <c r="H66" s="71"/>
      <c r="I66" s="188"/>
      <c r="J66" s="71"/>
      <c r="K66" s="71"/>
      <c r="L66" s="69"/>
    </row>
    <row r="67" s="1" customFormat="1" ht="6.96" customHeight="1">
      <c r="B67" s="43"/>
      <c r="C67" s="71"/>
      <c r="D67" s="71"/>
      <c r="E67" s="71"/>
      <c r="F67" s="71"/>
      <c r="G67" s="71"/>
      <c r="H67" s="71"/>
      <c r="I67" s="188"/>
      <c r="J67" s="71"/>
      <c r="K67" s="71"/>
      <c r="L67" s="69"/>
    </row>
    <row r="68" s="1" customFormat="1" ht="14.4" customHeight="1">
      <c r="B68" s="43"/>
      <c r="C68" s="73" t="s">
        <v>18</v>
      </c>
      <c r="D68" s="71"/>
      <c r="E68" s="71"/>
      <c r="F68" s="71"/>
      <c r="G68" s="71"/>
      <c r="H68" s="71"/>
      <c r="I68" s="188"/>
      <c r="J68" s="71"/>
      <c r="K68" s="71"/>
      <c r="L68" s="69"/>
    </row>
    <row r="69" s="1" customFormat="1" ht="14.4" customHeight="1">
      <c r="B69" s="43"/>
      <c r="C69" s="71"/>
      <c r="D69" s="71"/>
      <c r="E69" s="189" t="str">
        <f>E7</f>
        <v>Karlovy Vary, Moskevská 913/34</v>
      </c>
      <c r="F69" s="73"/>
      <c r="G69" s="73"/>
      <c r="H69" s="73"/>
      <c r="I69" s="188"/>
      <c r="J69" s="71"/>
      <c r="K69" s="71"/>
      <c r="L69" s="69"/>
    </row>
    <row r="70" s="1" customFormat="1" ht="14.4" customHeight="1">
      <c r="B70" s="43"/>
      <c r="C70" s="73" t="s">
        <v>104</v>
      </c>
      <c r="D70" s="71"/>
      <c r="E70" s="71"/>
      <c r="F70" s="71"/>
      <c r="G70" s="71"/>
      <c r="H70" s="71"/>
      <c r="I70" s="188"/>
      <c r="J70" s="71"/>
      <c r="K70" s="71"/>
      <c r="L70" s="69"/>
    </row>
    <row r="71" s="1" customFormat="1" ht="16.2" customHeight="1">
      <c r="B71" s="43"/>
      <c r="C71" s="71"/>
      <c r="D71" s="71"/>
      <c r="E71" s="79" t="str">
        <f>E9</f>
        <v>VON - Vedlejší a ostatní náklady</v>
      </c>
      <c r="F71" s="71"/>
      <c r="G71" s="71"/>
      <c r="H71" s="71"/>
      <c r="I71" s="188"/>
      <c r="J71" s="71"/>
      <c r="K71" s="71"/>
      <c r="L71" s="69"/>
    </row>
    <row r="72" s="1" customFormat="1" ht="6.96" customHeight="1">
      <c r="B72" s="43"/>
      <c r="C72" s="71"/>
      <c r="D72" s="71"/>
      <c r="E72" s="71"/>
      <c r="F72" s="71"/>
      <c r="G72" s="71"/>
      <c r="H72" s="71"/>
      <c r="I72" s="188"/>
      <c r="J72" s="71"/>
      <c r="K72" s="71"/>
      <c r="L72" s="69"/>
    </row>
    <row r="73" s="1" customFormat="1" ht="18" customHeight="1">
      <c r="B73" s="43"/>
      <c r="C73" s="73" t="s">
        <v>26</v>
      </c>
      <c r="D73" s="71"/>
      <c r="E73" s="71"/>
      <c r="F73" s="190" t="str">
        <f>F12</f>
        <v>Karlovy Vary</v>
      </c>
      <c r="G73" s="71"/>
      <c r="H73" s="71"/>
      <c r="I73" s="191" t="s">
        <v>28</v>
      </c>
      <c r="J73" s="82" t="str">
        <f>IF(J12="","",J12)</f>
        <v>20. 9. 2018</v>
      </c>
      <c r="K73" s="71"/>
      <c r="L73" s="69"/>
    </row>
    <row r="74" s="1" customFormat="1" ht="6.96" customHeight="1">
      <c r="B74" s="43"/>
      <c r="C74" s="71"/>
      <c r="D74" s="71"/>
      <c r="E74" s="71"/>
      <c r="F74" s="71"/>
      <c r="G74" s="71"/>
      <c r="H74" s="71"/>
      <c r="I74" s="188"/>
      <c r="J74" s="71"/>
      <c r="K74" s="71"/>
      <c r="L74" s="69"/>
    </row>
    <row r="75" s="1" customFormat="1">
      <c r="B75" s="43"/>
      <c r="C75" s="73" t="s">
        <v>32</v>
      </c>
      <c r="D75" s="71"/>
      <c r="E75" s="71"/>
      <c r="F75" s="190" t="str">
        <f>E15</f>
        <v>Městská policie Karlovy Vary</v>
      </c>
      <c r="G75" s="71"/>
      <c r="H75" s="71"/>
      <c r="I75" s="191" t="s">
        <v>38</v>
      </c>
      <c r="J75" s="190" t="str">
        <f>E21</f>
        <v>Ivan Křesina</v>
      </c>
      <c r="K75" s="71"/>
      <c r="L75" s="69"/>
    </row>
    <row r="76" s="1" customFormat="1" ht="14.4" customHeight="1">
      <c r="B76" s="43"/>
      <c r="C76" s="73" t="s">
        <v>36</v>
      </c>
      <c r="D76" s="71"/>
      <c r="E76" s="71"/>
      <c r="F76" s="190" t="str">
        <f>IF(E18="","",E18)</f>
        <v/>
      </c>
      <c r="G76" s="71"/>
      <c r="H76" s="71"/>
      <c r="I76" s="188"/>
      <c r="J76" s="71"/>
      <c r="K76" s="71"/>
      <c r="L76" s="69"/>
    </row>
    <row r="77" s="1" customFormat="1" ht="10.32" customHeight="1">
      <c r="B77" s="43"/>
      <c r="C77" s="71"/>
      <c r="D77" s="71"/>
      <c r="E77" s="71"/>
      <c r="F77" s="71"/>
      <c r="G77" s="71"/>
      <c r="H77" s="71"/>
      <c r="I77" s="188"/>
      <c r="J77" s="71"/>
      <c r="K77" s="71"/>
      <c r="L77" s="69"/>
    </row>
    <row r="78" s="9" customFormat="1" ht="29.28" customHeight="1">
      <c r="B78" s="192"/>
      <c r="C78" s="193" t="s">
        <v>136</v>
      </c>
      <c r="D78" s="194" t="s">
        <v>61</v>
      </c>
      <c r="E78" s="194" t="s">
        <v>57</v>
      </c>
      <c r="F78" s="194" t="s">
        <v>137</v>
      </c>
      <c r="G78" s="194" t="s">
        <v>138</v>
      </c>
      <c r="H78" s="194" t="s">
        <v>139</v>
      </c>
      <c r="I78" s="195" t="s">
        <v>140</v>
      </c>
      <c r="J78" s="194" t="s">
        <v>108</v>
      </c>
      <c r="K78" s="196" t="s">
        <v>141</v>
      </c>
      <c r="L78" s="197"/>
      <c r="M78" s="99" t="s">
        <v>142</v>
      </c>
      <c r="N78" s="100" t="s">
        <v>46</v>
      </c>
      <c r="O78" s="100" t="s">
        <v>143</v>
      </c>
      <c r="P78" s="100" t="s">
        <v>144</v>
      </c>
      <c r="Q78" s="100" t="s">
        <v>145</v>
      </c>
      <c r="R78" s="100" t="s">
        <v>146</v>
      </c>
      <c r="S78" s="100" t="s">
        <v>147</v>
      </c>
      <c r="T78" s="101" t="s">
        <v>148</v>
      </c>
    </row>
    <row r="79" s="1" customFormat="1" ht="29.28" customHeight="1">
      <c r="B79" s="43"/>
      <c r="C79" s="105" t="s">
        <v>109</v>
      </c>
      <c r="D79" s="71"/>
      <c r="E79" s="71"/>
      <c r="F79" s="71"/>
      <c r="G79" s="71"/>
      <c r="H79" s="71"/>
      <c r="I79" s="188"/>
      <c r="J79" s="198">
        <f>BK79</f>
        <v>0</v>
      </c>
      <c r="K79" s="71"/>
      <c r="L79" s="69"/>
      <c r="M79" s="102"/>
      <c r="N79" s="103"/>
      <c r="O79" s="103"/>
      <c r="P79" s="199">
        <f>P80</f>
        <v>0</v>
      </c>
      <c r="Q79" s="103"/>
      <c r="R79" s="199">
        <f>R80</f>
        <v>0</v>
      </c>
      <c r="S79" s="103"/>
      <c r="T79" s="200">
        <f>T80</f>
        <v>0</v>
      </c>
      <c r="AT79" s="21" t="s">
        <v>75</v>
      </c>
      <c r="AU79" s="21" t="s">
        <v>110</v>
      </c>
      <c r="BK79" s="201">
        <f>BK80</f>
        <v>0</v>
      </c>
    </row>
    <row r="80" s="10" customFormat="1" ht="37.44" customHeight="1">
      <c r="B80" s="202"/>
      <c r="C80" s="203"/>
      <c r="D80" s="204" t="s">
        <v>75</v>
      </c>
      <c r="E80" s="205" t="s">
        <v>983</v>
      </c>
      <c r="F80" s="205" t="s">
        <v>984</v>
      </c>
      <c r="G80" s="203"/>
      <c r="H80" s="203"/>
      <c r="I80" s="206"/>
      <c r="J80" s="207">
        <f>BK80</f>
        <v>0</v>
      </c>
      <c r="K80" s="203"/>
      <c r="L80" s="208"/>
      <c r="M80" s="209"/>
      <c r="N80" s="210"/>
      <c r="O80" s="210"/>
      <c r="P80" s="211">
        <f>P81+P84</f>
        <v>0</v>
      </c>
      <c r="Q80" s="210"/>
      <c r="R80" s="211">
        <f>R81+R84</f>
        <v>0</v>
      </c>
      <c r="S80" s="210"/>
      <c r="T80" s="212">
        <f>T81+T84</f>
        <v>0</v>
      </c>
      <c r="AR80" s="213" t="s">
        <v>186</v>
      </c>
      <c r="AT80" s="214" t="s">
        <v>75</v>
      </c>
      <c r="AU80" s="214" t="s">
        <v>76</v>
      </c>
      <c r="AY80" s="213" t="s">
        <v>151</v>
      </c>
      <c r="BK80" s="215">
        <f>BK81+BK84</f>
        <v>0</v>
      </c>
    </row>
    <row r="81" s="10" customFormat="1" ht="19.92" customHeight="1">
      <c r="B81" s="202"/>
      <c r="C81" s="203"/>
      <c r="D81" s="204" t="s">
        <v>75</v>
      </c>
      <c r="E81" s="216" t="s">
        <v>985</v>
      </c>
      <c r="F81" s="216" t="s">
        <v>986</v>
      </c>
      <c r="G81" s="203"/>
      <c r="H81" s="203"/>
      <c r="I81" s="206"/>
      <c r="J81" s="217">
        <f>BK81</f>
        <v>0</v>
      </c>
      <c r="K81" s="203"/>
      <c r="L81" s="208"/>
      <c r="M81" s="209"/>
      <c r="N81" s="210"/>
      <c r="O81" s="210"/>
      <c r="P81" s="211">
        <f>SUM(P82:P83)</f>
        <v>0</v>
      </c>
      <c r="Q81" s="210"/>
      <c r="R81" s="211">
        <f>SUM(R82:R83)</f>
        <v>0</v>
      </c>
      <c r="S81" s="210"/>
      <c r="T81" s="212">
        <f>SUM(T82:T83)</f>
        <v>0</v>
      </c>
      <c r="AR81" s="213" t="s">
        <v>186</v>
      </c>
      <c r="AT81" s="214" t="s">
        <v>75</v>
      </c>
      <c r="AU81" s="214" t="s">
        <v>25</v>
      </c>
      <c r="AY81" s="213" t="s">
        <v>151</v>
      </c>
      <c r="BK81" s="215">
        <f>SUM(BK82:BK83)</f>
        <v>0</v>
      </c>
    </row>
    <row r="82" s="1" customFormat="1" ht="14.4" customHeight="1">
      <c r="B82" s="43"/>
      <c r="C82" s="218" t="s">
        <v>25</v>
      </c>
      <c r="D82" s="218" t="s">
        <v>154</v>
      </c>
      <c r="E82" s="219" t="s">
        <v>987</v>
      </c>
      <c r="F82" s="220" t="s">
        <v>988</v>
      </c>
      <c r="G82" s="221" t="s">
        <v>989</v>
      </c>
      <c r="H82" s="222">
        <v>1</v>
      </c>
      <c r="I82" s="223"/>
      <c r="J82" s="224">
        <f>ROUND(I82*H82,2)</f>
        <v>0</v>
      </c>
      <c r="K82" s="220" t="s">
        <v>158</v>
      </c>
      <c r="L82" s="69"/>
      <c r="M82" s="225" t="s">
        <v>24</v>
      </c>
      <c r="N82" s="226" t="s">
        <v>47</v>
      </c>
      <c r="O82" s="44"/>
      <c r="P82" s="227">
        <f>O82*H82</f>
        <v>0</v>
      </c>
      <c r="Q82" s="227">
        <v>0</v>
      </c>
      <c r="R82" s="227">
        <f>Q82*H82</f>
        <v>0</v>
      </c>
      <c r="S82" s="227">
        <v>0</v>
      </c>
      <c r="T82" s="228">
        <f>S82*H82</f>
        <v>0</v>
      </c>
      <c r="AR82" s="21" t="s">
        <v>990</v>
      </c>
      <c r="AT82" s="21" t="s">
        <v>154</v>
      </c>
      <c r="AU82" s="21" t="s">
        <v>85</v>
      </c>
      <c r="AY82" s="21" t="s">
        <v>151</v>
      </c>
      <c r="BE82" s="229">
        <f>IF(N82="základní",J82,0)</f>
        <v>0</v>
      </c>
      <c r="BF82" s="229">
        <f>IF(N82="snížená",J82,0)</f>
        <v>0</v>
      </c>
      <c r="BG82" s="229">
        <f>IF(N82="zákl. přenesená",J82,0)</f>
        <v>0</v>
      </c>
      <c r="BH82" s="229">
        <f>IF(N82="sníž. přenesená",J82,0)</f>
        <v>0</v>
      </c>
      <c r="BI82" s="229">
        <f>IF(N82="nulová",J82,0)</f>
        <v>0</v>
      </c>
      <c r="BJ82" s="21" t="s">
        <v>25</v>
      </c>
      <c r="BK82" s="229">
        <f>ROUND(I82*H82,2)</f>
        <v>0</v>
      </c>
      <c r="BL82" s="21" t="s">
        <v>990</v>
      </c>
      <c r="BM82" s="21" t="s">
        <v>991</v>
      </c>
    </row>
    <row r="83" s="1" customFormat="1">
      <c r="B83" s="43"/>
      <c r="C83" s="71"/>
      <c r="D83" s="230" t="s">
        <v>161</v>
      </c>
      <c r="E83" s="71"/>
      <c r="F83" s="231" t="s">
        <v>988</v>
      </c>
      <c r="G83" s="71"/>
      <c r="H83" s="71"/>
      <c r="I83" s="188"/>
      <c r="J83" s="71"/>
      <c r="K83" s="71"/>
      <c r="L83" s="69"/>
      <c r="M83" s="232"/>
      <c r="N83" s="44"/>
      <c r="O83" s="44"/>
      <c r="P83" s="44"/>
      <c r="Q83" s="44"/>
      <c r="R83" s="44"/>
      <c r="S83" s="44"/>
      <c r="T83" s="92"/>
      <c r="AT83" s="21" t="s">
        <v>161</v>
      </c>
      <c r="AU83" s="21" t="s">
        <v>85</v>
      </c>
    </row>
    <row r="84" s="10" customFormat="1" ht="29.88" customHeight="1">
      <c r="B84" s="202"/>
      <c r="C84" s="203"/>
      <c r="D84" s="204" t="s">
        <v>75</v>
      </c>
      <c r="E84" s="216" t="s">
        <v>992</v>
      </c>
      <c r="F84" s="216" t="s">
        <v>993</v>
      </c>
      <c r="G84" s="203"/>
      <c r="H84" s="203"/>
      <c r="I84" s="206"/>
      <c r="J84" s="217">
        <f>BK84</f>
        <v>0</v>
      </c>
      <c r="K84" s="203"/>
      <c r="L84" s="208"/>
      <c r="M84" s="209"/>
      <c r="N84" s="210"/>
      <c r="O84" s="210"/>
      <c r="P84" s="211">
        <f>SUM(P85:P86)</f>
        <v>0</v>
      </c>
      <c r="Q84" s="210"/>
      <c r="R84" s="211">
        <f>SUM(R85:R86)</f>
        <v>0</v>
      </c>
      <c r="S84" s="210"/>
      <c r="T84" s="212">
        <f>SUM(T85:T86)</f>
        <v>0</v>
      </c>
      <c r="AR84" s="213" t="s">
        <v>186</v>
      </c>
      <c r="AT84" s="214" t="s">
        <v>75</v>
      </c>
      <c r="AU84" s="214" t="s">
        <v>25</v>
      </c>
      <c r="AY84" s="213" t="s">
        <v>151</v>
      </c>
      <c r="BK84" s="215">
        <f>SUM(BK85:BK86)</f>
        <v>0</v>
      </c>
    </row>
    <row r="85" s="1" customFormat="1" ht="14.4" customHeight="1">
      <c r="B85" s="43"/>
      <c r="C85" s="218" t="s">
        <v>85</v>
      </c>
      <c r="D85" s="218" t="s">
        <v>154</v>
      </c>
      <c r="E85" s="219" t="s">
        <v>994</v>
      </c>
      <c r="F85" s="220" t="s">
        <v>995</v>
      </c>
      <c r="G85" s="221" t="s">
        <v>989</v>
      </c>
      <c r="H85" s="222">
        <v>1</v>
      </c>
      <c r="I85" s="223"/>
      <c r="J85" s="224">
        <f>ROUND(I85*H85,2)</f>
        <v>0</v>
      </c>
      <c r="K85" s="220" t="s">
        <v>158</v>
      </c>
      <c r="L85" s="69"/>
      <c r="M85" s="225" t="s">
        <v>24</v>
      </c>
      <c r="N85" s="226" t="s">
        <v>47</v>
      </c>
      <c r="O85" s="44"/>
      <c r="P85" s="227">
        <f>O85*H85</f>
        <v>0</v>
      </c>
      <c r="Q85" s="227">
        <v>0</v>
      </c>
      <c r="R85" s="227">
        <f>Q85*H85</f>
        <v>0</v>
      </c>
      <c r="S85" s="227">
        <v>0</v>
      </c>
      <c r="T85" s="228">
        <f>S85*H85</f>
        <v>0</v>
      </c>
      <c r="AR85" s="21" t="s">
        <v>990</v>
      </c>
      <c r="AT85" s="21" t="s">
        <v>154</v>
      </c>
      <c r="AU85" s="21" t="s">
        <v>85</v>
      </c>
      <c r="AY85" s="21" t="s">
        <v>151</v>
      </c>
      <c r="BE85" s="229">
        <f>IF(N85="základní",J85,0)</f>
        <v>0</v>
      </c>
      <c r="BF85" s="229">
        <f>IF(N85="snížená",J85,0)</f>
        <v>0</v>
      </c>
      <c r="BG85" s="229">
        <f>IF(N85="zákl. přenesená",J85,0)</f>
        <v>0</v>
      </c>
      <c r="BH85" s="229">
        <f>IF(N85="sníž. přenesená",J85,0)</f>
        <v>0</v>
      </c>
      <c r="BI85" s="229">
        <f>IF(N85="nulová",J85,0)</f>
        <v>0</v>
      </c>
      <c r="BJ85" s="21" t="s">
        <v>25</v>
      </c>
      <c r="BK85" s="229">
        <f>ROUND(I85*H85,2)</f>
        <v>0</v>
      </c>
      <c r="BL85" s="21" t="s">
        <v>990</v>
      </c>
      <c r="BM85" s="21" t="s">
        <v>996</v>
      </c>
    </row>
    <row r="86" s="1" customFormat="1">
      <c r="B86" s="43"/>
      <c r="C86" s="71"/>
      <c r="D86" s="230" t="s">
        <v>161</v>
      </c>
      <c r="E86" s="71"/>
      <c r="F86" s="231" t="s">
        <v>995</v>
      </c>
      <c r="G86" s="71"/>
      <c r="H86" s="71"/>
      <c r="I86" s="188"/>
      <c r="J86" s="71"/>
      <c r="K86" s="71"/>
      <c r="L86" s="69"/>
      <c r="M86" s="255"/>
      <c r="N86" s="256"/>
      <c r="O86" s="256"/>
      <c r="P86" s="256"/>
      <c r="Q86" s="256"/>
      <c r="R86" s="256"/>
      <c r="S86" s="256"/>
      <c r="T86" s="257"/>
      <c r="AT86" s="21" t="s">
        <v>161</v>
      </c>
      <c r="AU86" s="21" t="s">
        <v>85</v>
      </c>
    </row>
    <row r="87" s="1" customFormat="1" ht="6.96" customHeight="1">
      <c r="B87" s="64"/>
      <c r="C87" s="65"/>
      <c r="D87" s="65"/>
      <c r="E87" s="65"/>
      <c r="F87" s="65"/>
      <c r="G87" s="65"/>
      <c r="H87" s="65"/>
      <c r="I87" s="163"/>
      <c r="J87" s="65"/>
      <c r="K87" s="65"/>
      <c r="L87" s="69"/>
    </row>
  </sheetData>
  <sheetProtection sheet="1" autoFilter="0" formatColumns="0" formatRows="0" objects="1" scenarios="1" spinCount="100000" saltValue="iFVw5eqcXqr70RLEP/S0xyPIwjc7v3PbE5tJIoC8v2gup3I4gGVdmpAUCRW0Ex+yEKglNXuTwAV+sjjNzjRXVw==" hashValue="opqAcktoV9n3x/8HaP6OCsH3Cs3OC0DsvLEn82EXNXKokRSl47biyzutzG6AnerZTsMO0Me+wxrYsC9fLbCFzg==" algorithmName="SHA-512" password="CC35"/>
  <autoFilter ref="C78:K86"/>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58" customWidth="1"/>
    <col min="2" max="2" width="1.664063" style="258" customWidth="1"/>
    <col min="3" max="4" width="5" style="258" customWidth="1"/>
    <col min="5" max="5" width="11.71" style="258" customWidth="1"/>
    <col min="6" max="6" width="9.14" style="258" customWidth="1"/>
    <col min="7" max="7" width="5" style="258" customWidth="1"/>
    <col min="8" max="8" width="77.86" style="258" customWidth="1"/>
    <col min="9" max="10" width="20" style="258" customWidth="1"/>
    <col min="11" max="11" width="1.664063" style="258" customWidth="1"/>
  </cols>
  <sheetData>
    <row r="1" ht="37.5" customHeight="1"/>
    <row r="2" ht="7.5" customHeight="1">
      <c r="B2" s="259"/>
      <c r="C2" s="260"/>
      <c r="D2" s="260"/>
      <c r="E2" s="260"/>
      <c r="F2" s="260"/>
      <c r="G2" s="260"/>
      <c r="H2" s="260"/>
      <c r="I2" s="260"/>
      <c r="J2" s="260"/>
      <c r="K2" s="261"/>
    </row>
    <row r="3" s="12" customFormat="1" ht="45" customHeight="1">
      <c r="B3" s="262"/>
      <c r="C3" s="263" t="s">
        <v>997</v>
      </c>
      <c r="D3" s="263"/>
      <c r="E3" s="263"/>
      <c r="F3" s="263"/>
      <c r="G3" s="263"/>
      <c r="H3" s="263"/>
      <c r="I3" s="263"/>
      <c r="J3" s="263"/>
      <c r="K3" s="264"/>
    </row>
    <row r="4" ht="25.5" customHeight="1">
      <c r="B4" s="265"/>
      <c r="C4" s="266" t="s">
        <v>998</v>
      </c>
      <c r="D4" s="266"/>
      <c r="E4" s="266"/>
      <c r="F4" s="266"/>
      <c r="G4" s="266"/>
      <c r="H4" s="266"/>
      <c r="I4" s="266"/>
      <c r="J4" s="266"/>
      <c r="K4" s="267"/>
    </row>
    <row r="5" ht="5.25" customHeight="1">
      <c r="B5" s="265"/>
      <c r="C5" s="268"/>
      <c r="D5" s="268"/>
      <c r="E5" s="268"/>
      <c r="F5" s="268"/>
      <c r="G5" s="268"/>
      <c r="H5" s="268"/>
      <c r="I5" s="268"/>
      <c r="J5" s="268"/>
      <c r="K5" s="267"/>
    </row>
    <row r="6" ht="15" customHeight="1">
      <c r="B6" s="265"/>
      <c r="C6" s="269" t="s">
        <v>999</v>
      </c>
      <c r="D6" s="269"/>
      <c r="E6" s="269"/>
      <c r="F6" s="269"/>
      <c r="G6" s="269"/>
      <c r="H6" s="269"/>
      <c r="I6" s="269"/>
      <c r="J6" s="269"/>
      <c r="K6" s="267"/>
    </row>
    <row r="7" ht="15" customHeight="1">
      <c r="B7" s="270"/>
      <c r="C7" s="269" t="s">
        <v>1000</v>
      </c>
      <c r="D7" s="269"/>
      <c r="E7" s="269"/>
      <c r="F7" s="269"/>
      <c r="G7" s="269"/>
      <c r="H7" s="269"/>
      <c r="I7" s="269"/>
      <c r="J7" s="269"/>
      <c r="K7" s="267"/>
    </row>
    <row r="8" ht="12.75" customHeight="1">
      <c r="B8" s="270"/>
      <c r="C8" s="269"/>
      <c r="D8" s="269"/>
      <c r="E8" s="269"/>
      <c r="F8" s="269"/>
      <c r="G8" s="269"/>
      <c r="H8" s="269"/>
      <c r="I8" s="269"/>
      <c r="J8" s="269"/>
      <c r="K8" s="267"/>
    </row>
    <row r="9" ht="15" customHeight="1">
      <c r="B9" s="270"/>
      <c r="C9" s="269" t="s">
        <v>1001</v>
      </c>
      <c r="D9" s="269"/>
      <c r="E9" s="269"/>
      <c r="F9" s="269"/>
      <c r="G9" s="269"/>
      <c r="H9" s="269"/>
      <c r="I9" s="269"/>
      <c r="J9" s="269"/>
      <c r="K9" s="267"/>
    </row>
    <row r="10" ht="15" customHeight="1">
      <c r="B10" s="270"/>
      <c r="C10" s="269"/>
      <c r="D10" s="269" t="s">
        <v>1002</v>
      </c>
      <c r="E10" s="269"/>
      <c r="F10" s="269"/>
      <c r="G10" s="269"/>
      <c r="H10" s="269"/>
      <c r="I10" s="269"/>
      <c r="J10" s="269"/>
      <c r="K10" s="267"/>
    </row>
    <row r="11" ht="15" customHeight="1">
      <c r="B11" s="270"/>
      <c r="C11" s="271"/>
      <c r="D11" s="269" t="s">
        <v>1003</v>
      </c>
      <c r="E11" s="269"/>
      <c r="F11" s="269"/>
      <c r="G11" s="269"/>
      <c r="H11" s="269"/>
      <c r="I11" s="269"/>
      <c r="J11" s="269"/>
      <c r="K11" s="267"/>
    </row>
    <row r="12" ht="12.75" customHeight="1">
      <c r="B12" s="270"/>
      <c r="C12" s="271"/>
      <c r="D12" s="271"/>
      <c r="E12" s="271"/>
      <c r="F12" s="271"/>
      <c r="G12" s="271"/>
      <c r="H12" s="271"/>
      <c r="I12" s="271"/>
      <c r="J12" s="271"/>
      <c r="K12" s="267"/>
    </row>
    <row r="13" ht="15" customHeight="1">
      <c r="B13" s="270"/>
      <c r="C13" s="271"/>
      <c r="D13" s="269" t="s">
        <v>1004</v>
      </c>
      <c r="E13" s="269"/>
      <c r="F13" s="269"/>
      <c r="G13" s="269"/>
      <c r="H13" s="269"/>
      <c r="I13" s="269"/>
      <c r="J13" s="269"/>
      <c r="K13" s="267"/>
    </row>
    <row r="14" ht="15" customHeight="1">
      <c r="B14" s="270"/>
      <c r="C14" s="271"/>
      <c r="D14" s="269" t="s">
        <v>1005</v>
      </c>
      <c r="E14" s="269"/>
      <c r="F14" s="269"/>
      <c r="G14" s="269"/>
      <c r="H14" s="269"/>
      <c r="I14" s="269"/>
      <c r="J14" s="269"/>
      <c r="K14" s="267"/>
    </row>
    <row r="15" ht="15" customHeight="1">
      <c r="B15" s="270"/>
      <c r="C15" s="271"/>
      <c r="D15" s="269" t="s">
        <v>1006</v>
      </c>
      <c r="E15" s="269"/>
      <c r="F15" s="269"/>
      <c r="G15" s="269"/>
      <c r="H15" s="269"/>
      <c r="I15" s="269"/>
      <c r="J15" s="269"/>
      <c r="K15" s="267"/>
    </row>
    <row r="16" ht="15" customHeight="1">
      <c r="B16" s="270"/>
      <c r="C16" s="271"/>
      <c r="D16" s="271"/>
      <c r="E16" s="272" t="s">
        <v>83</v>
      </c>
      <c r="F16" s="269" t="s">
        <v>1007</v>
      </c>
      <c r="G16" s="269"/>
      <c r="H16" s="269"/>
      <c r="I16" s="269"/>
      <c r="J16" s="269"/>
      <c r="K16" s="267"/>
    </row>
    <row r="17" ht="15" customHeight="1">
      <c r="B17" s="270"/>
      <c r="C17" s="271"/>
      <c r="D17" s="271"/>
      <c r="E17" s="272" t="s">
        <v>1008</v>
      </c>
      <c r="F17" s="269" t="s">
        <v>1009</v>
      </c>
      <c r="G17" s="269"/>
      <c r="H17" s="269"/>
      <c r="I17" s="269"/>
      <c r="J17" s="269"/>
      <c r="K17" s="267"/>
    </row>
    <row r="18" ht="15" customHeight="1">
      <c r="B18" s="270"/>
      <c r="C18" s="271"/>
      <c r="D18" s="271"/>
      <c r="E18" s="272" t="s">
        <v>1010</v>
      </c>
      <c r="F18" s="269" t="s">
        <v>1011</v>
      </c>
      <c r="G18" s="269"/>
      <c r="H18" s="269"/>
      <c r="I18" s="269"/>
      <c r="J18" s="269"/>
      <c r="K18" s="267"/>
    </row>
    <row r="19" ht="15" customHeight="1">
      <c r="B19" s="270"/>
      <c r="C19" s="271"/>
      <c r="D19" s="271"/>
      <c r="E19" s="272" t="s">
        <v>95</v>
      </c>
      <c r="F19" s="269" t="s">
        <v>96</v>
      </c>
      <c r="G19" s="269"/>
      <c r="H19" s="269"/>
      <c r="I19" s="269"/>
      <c r="J19" s="269"/>
      <c r="K19" s="267"/>
    </row>
    <row r="20" ht="15" customHeight="1">
      <c r="B20" s="270"/>
      <c r="C20" s="271"/>
      <c r="D20" s="271"/>
      <c r="E20" s="272" t="s">
        <v>794</v>
      </c>
      <c r="F20" s="269" t="s">
        <v>795</v>
      </c>
      <c r="G20" s="269"/>
      <c r="H20" s="269"/>
      <c r="I20" s="269"/>
      <c r="J20" s="269"/>
      <c r="K20" s="267"/>
    </row>
    <row r="21" ht="15" customHeight="1">
      <c r="B21" s="270"/>
      <c r="C21" s="271"/>
      <c r="D21" s="271"/>
      <c r="E21" s="272" t="s">
        <v>1012</v>
      </c>
      <c r="F21" s="269" t="s">
        <v>1013</v>
      </c>
      <c r="G21" s="269"/>
      <c r="H21" s="269"/>
      <c r="I21" s="269"/>
      <c r="J21" s="269"/>
      <c r="K21" s="267"/>
    </row>
    <row r="22" ht="12.75" customHeight="1">
      <c r="B22" s="270"/>
      <c r="C22" s="271"/>
      <c r="D22" s="271"/>
      <c r="E22" s="271"/>
      <c r="F22" s="271"/>
      <c r="G22" s="271"/>
      <c r="H22" s="271"/>
      <c r="I22" s="271"/>
      <c r="J22" s="271"/>
      <c r="K22" s="267"/>
    </row>
    <row r="23" ht="15" customHeight="1">
      <c r="B23" s="270"/>
      <c r="C23" s="269" t="s">
        <v>1014</v>
      </c>
      <c r="D23" s="269"/>
      <c r="E23" s="269"/>
      <c r="F23" s="269"/>
      <c r="G23" s="269"/>
      <c r="H23" s="269"/>
      <c r="I23" s="269"/>
      <c r="J23" s="269"/>
      <c r="K23" s="267"/>
    </row>
    <row r="24" ht="15" customHeight="1">
      <c r="B24" s="270"/>
      <c r="C24" s="269" t="s">
        <v>1015</v>
      </c>
      <c r="D24" s="269"/>
      <c r="E24" s="269"/>
      <c r="F24" s="269"/>
      <c r="G24" s="269"/>
      <c r="H24" s="269"/>
      <c r="I24" s="269"/>
      <c r="J24" s="269"/>
      <c r="K24" s="267"/>
    </row>
    <row r="25" ht="15" customHeight="1">
      <c r="B25" s="270"/>
      <c r="C25" s="269"/>
      <c r="D25" s="269" t="s">
        <v>1016</v>
      </c>
      <c r="E25" s="269"/>
      <c r="F25" s="269"/>
      <c r="G25" s="269"/>
      <c r="H25" s="269"/>
      <c r="I25" s="269"/>
      <c r="J25" s="269"/>
      <c r="K25" s="267"/>
    </row>
    <row r="26" ht="15" customHeight="1">
      <c r="B26" s="270"/>
      <c r="C26" s="271"/>
      <c r="D26" s="269" t="s">
        <v>1017</v>
      </c>
      <c r="E26" s="269"/>
      <c r="F26" s="269"/>
      <c r="G26" s="269"/>
      <c r="H26" s="269"/>
      <c r="I26" s="269"/>
      <c r="J26" s="269"/>
      <c r="K26" s="267"/>
    </row>
    <row r="27" ht="12.75" customHeight="1">
      <c r="B27" s="270"/>
      <c r="C27" s="271"/>
      <c r="D27" s="271"/>
      <c r="E27" s="271"/>
      <c r="F27" s="271"/>
      <c r="G27" s="271"/>
      <c r="H27" s="271"/>
      <c r="I27" s="271"/>
      <c r="J27" s="271"/>
      <c r="K27" s="267"/>
    </row>
    <row r="28" ht="15" customHeight="1">
      <c r="B28" s="270"/>
      <c r="C28" s="271"/>
      <c r="D28" s="269" t="s">
        <v>1018</v>
      </c>
      <c r="E28" s="269"/>
      <c r="F28" s="269"/>
      <c r="G28" s="269"/>
      <c r="H28" s="269"/>
      <c r="I28" s="269"/>
      <c r="J28" s="269"/>
      <c r="K28" s="267"/>
    </row>
    <row r="29" ht="15" customHeight="1">
      <c r="B29" s="270"/>
      <c r="C29" s="271"/>
      <c r="D29" s="269" t="s">
        <v>1019</v>
      </c>
      <c r="E29" s="269"/>
      <c r="F29" s="269"/>
      <c r="G29" s="269"/>
      <c r="H29" s="269"/>
      <c r="I29" s="269"/>
      <c r="J29" s="269"/>
      <c r="K29" s="267"/>
    </row>
    <row r="30" ht="12.75" customHeight="1">
      <c r="B30" s="270"/>
      <c r="C30" s="271"/>
      <c r="D30" s="271"/>
      <c r="E30" s="271"/>
      <c r="F30" s="271"/>
      <c r="G30" s="271"/>
      <c r="H30" s="271"/>
      <c r="I30" s="271"/>
      <c r="J30" s="271"/>
      <c r="K30" s="267"/>
    </row>
    <row r="31" ht="15" customHeight="1">
      <c r="B31" s="270"/>
      <c r="C31" s="271"/>
      <c r="D31" s="269" t="s">
        <v>1020</v>
      </c>
      <c r="E31" s="269"/>
      <c r="F31" s="269"/>
      <c r="G31" s="269"/>
      <c r="H31" s="269"/>
      <c r="I31" s="269"/>
      <c r="J31" s="269"/>
      <c r="K31" s="267"/>
    </row>
    <row r="32" ht="15" customHeight="1">
      <c r="B32" s="270"/>
      <c r="C32" s="271"/>
      <c r="D32" s="269" t="s">
        <v>1021</v>
      </c>
      <c r="E32" s="269"/>
      <c r="F32" s="269"/>
      <c r="G32" s="269"/>
      <c r="H32" s="269"/>
      <c r="I32" s="269"/>
      <c r="J32" s="269"/>
      <c r="K32" s="267"/>
    </row>
    <row r="33" ht="15" customHeight="1">
      <c r="B33" s="270"/>
      <c r="C33" s="271"/>
      <c r="D33" s="269" t="s">
        <v>1022</v>
      </c>
      <c r="E33" s="269"/>
      <c r="F33" s="269"/>
      <c r="G33" s="269"/>
      <c r="H33" s="269"/>
      <c r="I33" s="269"/>
      <c r="J33" s="269"/>
      <c r="K33" s="267"/>
    </row>
    <row r="34" ht="15" customHeight="1">
      <c r="B34" s="270"/>
      <c r="C34" s="271"/>
      <c r="D34" s="269"/>
      <c r="E34" s="273" t="s">
        <v>136</v>
      </c>
      <c r="F34" s="269"/>
      <c r="G34" s="269" t="s">
        <v>1023</v>
      </c>
      <c r="H34" s="269"/>
      <c r="I34" s="269"/>
      <c r="J34" s="269"/>
      <c r="K34" s="267"/>
    </row>
    <row r="35" ht="30.75" customHeight="1">
      <c r="B35" s="270"/>
      <c r="C35" s="271"/>
      <c r="D35" s="269"/>
      <c r="E35" s="273" t="s">
        <v>1024</v>
      </c>
      <c r="F35" s="269"/>
      <c r="G35" s="269" t="s">
        <v>1025</v>
      </c>
      <c r="H35" s="269"/>
      <c r="I35" s="269"/>
      <c r="J35" s="269"/>
      <c r="K35" s="267"/>
    </row>
    <row r="36" ht="15" customHeight="1">
      <c r="B36" s="270"/>
      <c r="C36" s="271"/>
      <c r="D36" s="269"/>
      <c r="E36" s="273" t="s">
        <v>57</v>
      </c>
      <c r="F36" s="269"/>
      <c r="G36" s="269" t="s">
        <v>1026</v>
      </c>
      <c r="H36" s="269"/>
      <c r="I36" s="269"/>
      <c r="J36" s="269"/>
      <c r="K36" s="267"/>
    </row>
    <row r="37" ht="15" customHeight="1">
      <c r="B37" s="270"/>
      <c r="C37" s="271"/>
      <c r="D37" s="269"/>
      <c r="E37" s="273" t="s">
        <v>137</v>
      </c>
      <c r="F37" s="269"/>
      <c r="G37" s="269" t="s">
        <v>1027</v>
      </c>
      <c r="H37" s="269"/>
      <c r="I37" s="269"/>
      <c r="J37" s="269"/>
      <c r="K37" s="267"/>
    </row>
    <row r="38" ht="15" customHeight="1">
      <c r="B38" s="270"/>
      <c r="C38" s="271"/>
      <c r="D38" s="269"/>
      <c r="E38" s="273" t="s">
        <v>138</v>
      </c>
      <c r="F38" s="269"/>
      <c r="G38" s="269" t="s">
        <v>1028</v>
      </c>
      <c r="H38" s="269"/>
      <c r="I38" s="269"/>
      <c r="J38" s="269"/>
      <c r="K38" s="267"/>
    </row>
    <row r="39" ht="15" customHeight="1">
      <c r="B39" s="270"/>
      <c r="C39" s="271"/>
      <c r="D39" s="269"/>
      <c r="E39" s="273" t="s">
        <v>139</v>
      </c>
      <c r="F39" s="269"/>
      <c r="G39" s="269" t="s">
        <v>1029</v>
      </c>
      <c r="H39" s="269"/>
      <c r="I39" s="269"/>
      <c r="J39" s="269"/>
      <c r="K39" s="267"/>
    </row>
    <row r="40" ht="15" customHeight="1">
      <c r="B40" s="270"/>
      <c r="C40" s="271"/>
      <c r="D40" s="269"/>
      <c r="E40" s="273" t="s">
        <v>1030</v>
      </c>
      <c r="F40" s="269"/>
      <c r="G40" s="269" t="s">
        <v>1031</v>
      </c>
      <c r="H40" s="269"/>
      <c r="I40" s="269"/>
      <c r="J40" s="269"/>
      <c r="K40" s="267"/>
    </row>
    <row r="41" ht="15" customHeight="1">
      <c r="B41" s="270"/>
      <c r="C41" s="271"/>
      <c r="D41" s="269"/>
      <c r="E41" s="273"/>
      <c r="F41" s="269"/>
      <c r="G41" s="269" t="s">
        <v>1032</v>
      </c>
      <c r="H41" s="269"/>
      <c r="I41" s="269"/>
      <c r="J41" s="269"/>
      <c r="K41" s="267"/>
    </row>
    <row r="42" ht="15" customHeight="1">
      <c r="B42" s="270"/>
      <c r="C42" s="271"/>
      <c r="D42" s="269"/>
      <c r="E42" s="273" t="s">
        <v>1033</v>
      </c>
      <c r="F42" s="269"/>
      <c r="G42" s="269" t="s">
        <v>1034</v>
      </c>
      <c r="H42" s="269"/>
      <c r="I42" s="269"/>
      <c r="J42" s="269"/>
      <c r="K42" s="267"/>
    </row>
    <row r="43" ht="15" customHeight="1">
      <c r="B43" s="270"/>
      <c r="C43" s="271"/>
      <c r="D43" s="269"/>
      <c r="E43" s="273" t="s">
        <v>141</v>
      </c>
      <c r="F43" s="269"/>
      <c r="G43" s="269" t="s">
        <v>1035</v>
      </c>
      <c r="H43" s="269"/>
      <c r="I43" s="269"/>
      <c r="J43" s="269"/>
      <c r="K43" s="267"/>
    </row>
    <row r="44" ht="12.75" customHeight="1">
      <c r="B44" s="270"/>
      <c r="C44" s="271"/>
      <c r="D44" s="269"/>
      <c r="E44" s="269"/>
      <c r="F44" s="269"/>
      <c r="G44" s="269"/>
      <c r="H44" s="269"/>
      <c r="I44" s="269"/>
      <c r="J44" s="269"/>
      <c r="K44" s="267"/>
    </row>
    <row r="45" ht="15" customHeight="1">
      <c r="B45" s="270"/>
      <c r="C45" s="271"/>
      <c r="D45" s="269" t="s">
        <v>1036</v>
      </c>
      <c r="E45" s="269"/>
      <c r="F45" s="269"/>
      <c r="G45" s="269"/>
      <c r="H45" s="269"/>
      <c r="I45" s="269"/>
      <c r="J45" s="269"/>
      <c r="K45" s="267"/>
    </row>
    <row r="46" ht="15" customHeight="1">
      <c r="B46" s="270"/>
      <c r="C46" s="271"/>
      <c r="D46" s="271"/>
      <c r="E46" s="269" t="s">
        <v>1037</v>
      </c>
      <c r="F46" s="269"/>
      <c r="G46" s="269"/>
      <c r="H46" s="269"/>
      <c r="I46" s="269"/>
      <c r="J46" s="269"/>
      <c r="K46" s="267"/>
    </row>
    <row r="47" ht="15" customHeight="1">
      <c r="B47" s="270"/>
      <c r="C47" s="271"/>
      <c r="D47" s="271"/>
      <c r="E47" s="269" t="s">
        <v>1038</v>
      </c>
      <c r="F47" s="269"/>
      <c r="G47" s="269"/>
      <c r="H47" s="269"/>
      <c r="I47" s="269"/>
      <c r="J47" s="269"/>
      <c r="K47" s="267"/>
    </row>
    <row r="48" ht="15" customHeight="1">
      <c r="B48" s="270"/>
      <c r="C48" s="271"/>
      <c r="D48" s="271"/>
      <c r="E48" s="269" t="s">
        <v>1039</v>
      </c>
      <c r="F48" s="269"/>
      <c r="G48" s="269"/>
      <c r="H48" s="269"/>
      <c r="I48" s="269"/>
      <c r="J48" s="269"/>
      <c r="K48" s="267"/>
    </row>
    <row r="49" ht="15" customHeight="1">
      <c r="B49" s="270"/>
      <c r="C49" s="271"/>
      <c r="D49" s="269" t="s">
        <v>1040</v>
      </c>
      <c r="E49" s="269"/>
      <c r="F49" s="269"/>
      <c r="G49" s="269"/>
      <c r="H49" s="269"/>
      <c r="I49" s="269"/>
      <c r="J49" s="269"/>
      <c r="K49" s="267"/>
    </row>
    <row r="50" ht="25.5" customHeight="1">
      <c r="B50" s="265"/>
      <c r="C50" s="266" t="s">
        <v>1041</v>
      </c>
      <c r="D50" s="266"/>
      <c r="E50" s="266"/>
      <c r="F50" s="266"/>
      <c r="G50" s="266"/>
      <c r="H50" s="266"/>
      <c r="I50" s="266"/>
      <c r="J50" s="266"/>
      <c r="K50" s="267"/>
    </row>
    <row r="51" ht="5.25" customHeight="1">
      <c r="B51" s="265"/>
      <c r="C51" s="268"/>
      <c r="D51" s="268"/>
      <c r="E51" s="268"/>
      <c r="F51" s="268"/>
      <c r="G51" s="268"/>
      <c r="H51" s="268"/>
      <c r="I51" s="268"/>
      <c r="J51" s="268"/>
      <c r="K51" s="267"/>
    </row>
    <row r="52" ht="15" customHeight="1">
      <c r="B52" s="265"/>
      <c r="C52" s="269" t="s">
        <v>1042</v>
      </c>
      <c r="D52" s="269"/>
      <c r="E52" s="269"/>
      <c r="F52" s="269"/>
      <c r="G52" s="269"/>
      <c r="H52" s="269"/>
      <c r="I52" s="269"/>
      <c r="J52" s="269"/>
      <c r="K52" s="267"/>
    </row>
    <row r="53" ht="15" customHeight="1">
      <c r="B53" s="265"/>
      <c r="C53" s="269" t="s">
        <v>1043</v>
      </c>
      <c r="D53" s="269"/>
      <c r="E53" s="269"/>
      <c r="F53" s="269"/>
      <c r="G53" s="269"/>
      <c r="H53" s="269"/>
      <c r="I53" s="269"/>
      <c r="J53" s="269"/>
      <c r="K53" s="267"/>
    </row>
    <row r="54" ht="12.75" customHeight="1">
      <c r="B54" s="265"/>
      <c r="C54" s="269"/>
      <c r="D54" s="269"/>
      <c r="E54" s="269"/>
      <c r="F54" s="269"/>
      <c r="G54" s="269"/>
      <c r="H54" s="269"/>
      <c r="I54" s="269"/>
      <c r="J54" s="269"/>
      <c r="K54" s="267"/>
    </row>
    <row r="55" ht="15" customHeight="1">
      <c r="B55" s="265"/>
      <c r="C55" s="269" t="s">
        <v>1044</v>
      </c>
      <c r="D55" s="269"/>
      <c r="E55" s="269"/>
      <c r="F55" s="269"/>
      <c r="G55" s="269"/>
      <c r="H55" s="269"/>
      <c r="I55" s="269"/>
      <c r="J55" s="269"/>
      <c r="K55" s="267"/>
    </row>
    <row r="56" ht="15" customHeight="1">
      <c r="B56" s="265"/>
      <c r="C56" s="271"/>
      <c r="D56" s="269" t="s">
        <v>1045</v>
      </c>
      <c r="E56" s="269"/>
      <c r="F56" s="269"/>
      <c r="G56" s="269"/>
      <c r="H56" s="269"/>
      <c r="I56" s="269"/>
      <c r="J56" s="269"/>
      <c r="K56" s="267"/>
    </row>
    <row r="57" ht="15" customHeight="1">
      <c r="B57" s="265"/>
      <c r="C57" s="271"/>
      <c r="D57" s="269" t="s">
        <v>1046</v>
      </c>
      <c r="E57" s="269"/>
      <c r="F57" s="269"/>
      <c r="G57" s="269"/>
      <c r="H57" s="269"/>
      <c r="I57" s="269"/>
      <c r="J57" s="269"/>
      <c r="K57" s="267"/>
    </row>
    <row r="58" ht="15" customHeight="1">
      <c r="B58" s="265"/>
      <c r="C58" s="271"/>
      <c r="D58" s="269" t="s">
        <v>1047</v>
      </c>
      <c r="E58" s="269"/>
      <c r="F58" s="269"/>
      <c r="G58" s="269"/>
      <c r="H58" s="269"/>
      <c r="I58" s="269"/>
      <c r="J58" s="269"/>
      <c r="K58" s="267"/>
    </row>
    <row r="59" ht="15" customHeight="1">
      <c r="B59" s="265"/>
      <c r="C59" s="271"/>
      <c r="D59" s="269" t="s">
        <v>1048</v>
      </c>
      <c r="E59" s="269"/>
      <c r="F59" s="269"/>
      <c r="G59" s="269"/>
      <c r="H59" s="269"/>
      <c r="I59" s="269"/>
      <c r="J59" s="269"/>
      <c r="K59" s="267"/>
    </row>
    <row r="60" ht="15" customHeight="1">
      <c r="B60" s="265"/>
      <c r="C60" s="271"/>
      <c r="D60" s="274" t="s">
        <v>1049</v>
      </c>
      <c r="E60" s="274"/>
      <c r="F60" s="274"/>
      <c r="G60" s="274"/>
      <c r="H60" s="274"/>
      <c r="I60" s="274"/>
      <c r="J60" s="274"/>
      <c r="K60" s="267"/>
    </row>
    <row r="61" ht="15" customHeight="1">
      <c r="B61" s="265"/>
      <c r="C61" s="271"/>
      <c r="D61" s="269" t="s">
        <v>1050</v>
      </c>
      <c r="E61" s="269"/>
      <c r="F61" s="269"/>
      <c r="G61" s="269"/>
      <c r="H61" s="269"/>
      <c r="I61" s="269"/>
      <c r="J61" s="269"/>
      <c r="K61" s="267"/>
    </row>
    <row r="62" ht="12.75" customHeight="1">
      <c r="B62" s="265"/>
      <c r="C62" s="271"/>
      <c r="D62" s="271"/>
      <c r="E62" s="275"/>
      <c r="F62" s="271"/>
      <c r="G62" s="271"/>
      <c r="H62" s="271"/>
      <c r="I62" s="271"/>
      <c r="J62" s="271"/>
      <c r="K62" s="267"/>
    </row>
    <row r="63" ht="15" customHeight="1">
      <c r="B63" s="265"/>
      <c r="C63" s="271"/>
      <c r="D63" s="269" t="s">
        <v>1051</v>
      </c>
      <c r="E63" s="269"/>
      <c r="F63" s="269"/>
      <c r="G63" s="269"/>
      <c r="H63" s="269"/>
      <c r="I63" s="269"/>
      <c r="J63" s="269"/>
      <c r="K63" s="267"/>
    </row>
    <row r="64" ht="15" customHeight="1">
      <c r="B64" s="265"/>
      <c r="C64" s="271"/>
      <c r="D64" s="274" t="s">
        <v>1052</v>
      </c>
      <c r="E64" s="274"/>
      <c r="F64" s="274"/>
      <c r="G64" s="274"/>
      <c r="H64" s="274"/>
      <c r="I64" s="274"/>
      <c r="J64" s="274"/>
      <c r="K64" s="267"/>
    </row>
    <row r="65" ht="15" customHeight="1">
      <c r="B65" s="265"/>
      <c r="C65" s="271"/>
      <c r="D65" s="269" t="s">
        <v>1053</v>
      </c>
      <c r="E65" s="269"/>
      <c r="F65" s="269"/>
      <c r="G65" s="269"/>
      <c r="H65" s="269"/>
      <c r="I65" s="269"/>
      <c r="J65" s="269"/>
      <c r="K65" s="267"/>
    </row>
    <row r="66" ht="15" customHeight="1">
      <c r="B66" s="265"/>
      <c r="C66" s="271"/>
      <c r="D66" s="269" t="s">
        <v>1054</v>
      </c>
      <c r="E66" s="269"/>
      <c r="F66" s="269"/>
      <c r="G66" s="269"/>
      <c r="H66" s="269"/>
      <c r="I66" s="269"/>
      <c r="J66" s="269"/>
      <c r="K66" s="267"/>
    </row>
    <row r="67" ht="15" customHeight="1">
      <c r="B67" s="265"/>
      <c r="C67" s="271"/>
      <c r="D67" s="269" t="s">
        <v>1055</v>
      </c>
      <c r="E67" s="269"/>
      <c r="F67" s="269"/>
      <c r="G67" s="269"/>
      <c r="H67" s="269"/>
      <c r="I67" s="269"/>
      <c r="J67" s="269"/>
      <c r="K67" s="267"/>
    </row>
    <row r="68" ht="15" customHeight="1">
      <c r="B68" s="265"/>
      <c r="C68" s="271"/>
      <c r="D68" s="269" t="s">
        <v>1056</v>
      </c>
      <c r="E68" s="269"/>
      <c r="F68" s="269"/>
      <c r="G68" s="269"/>
      <c r="H68" s="269"/>
      <c r="I68" s="269"/>
      <c r="J68" s="269"/>
      <c r="K68" s="267"/>
    </row>
    <row r="69" ht="12.75" customHeight="1">
      <c r="B69" s="276"/>
      <c r="C69" s="277"/>
      <c r="D69" s="277"/>
      <c r="E69" s="277"/>
      <c r="F69" s="277"/>
      <c r="G69" s="277"/>
      <c r="H69" s="277"/>
      <c r="I69" s="277"/>
      <c r="J69" s="277"/>
      <c r="K69" s="278"/>
    </row>
    <row r="70" ht="18.75" customHeight="1">
      <c r="B70" s="279"/>
      <c r="C70" s="279"/>
      <c r="D70" s="279"/>
      <c r="E70" s="279"/>
      <c r="F70" s="279"/>
      <c r="G70" s="279"/>
      <c r="H70" s="279"/>
      <c r="I70" s="279"/>
      <c r="J70" s="279"/>
      <c r="K70" s="280"/>
    </row>
    <row r="71" ht="18.75" customHeight="1">
      <c r="B71" s="280"/>
      <c r="C71" s="280"/>
      <c r="D71" s="280"/>
      <c r="E71" s="280"/>
      <c r="F71" s="280"/>
      <c r="G71" s="280"/>
      <c r="H71" s="280"/>
      <c r="I71" s="280"/>
      <c r="J71" s="280"/>
      <c r="K71" s="280"/>
    </row>
    <row r="72" ht="7.5" customHeight="1">
      <c r="B72" s="281"/>
      <c r="C72" s="282"/>
      <c r="D72" s="282"/>
      <c r="E72" s="282"/>
      <c r="F72" s="282"/>
      <c r="G72" s="282"/>
      <c r="H72" s="282"/>
      <c r="I72" s="282"/>
      <c r="J72" s="282"/>
      <c r="K72" s="283"/>
    </row>
    <row r="73" ht="45" customHeight="1">
      <c r="B73" s="284"/>
      <c r="C73" s="285" t="s">
        <v>102</v>
      </c>
      <c r="D73" s="285"/>
      <c r="E73" s="285"/>
      <c r="F73" s="285"/>
      <c r="G73" s="285"/>
      <c r="H73" s="285"/>
      <c r="I73" s="285"/>
      <c r="J73" s="285"/>
      <c r="K73" s="286"/>
    </row>
    <row r="74" ht="17.25" customHeight="1">
      <c r="B74" s="284"/>
      <c r="C74" s="287" t="s">
        <v>1057</v>
      </c>
      <c r="D74" s="287"/>
      <c r="E74" s="287"/>
      <c r="F74" s="287" t="s">
        <v>1058</v>
      </c>
      <c r="G74" s="288"/>
      <c r="H74" s="287" t="s">
        <v>137</v>
      </c>
      <c r="I74" s="287" t="s">
        <v>61</v>
      </c>
      <c r="J74" s="287" t="s">
        <v>1059</v>
      </c>
      <c r="K74" s="286"/>
    </row>
    <row r="75" ht="17.25" customHeight="1">
      <c r="B75" s="284"/>
      <c r="C75" s="289" t="s">
        <v>1060</v>
      </c>
      <c r="D75" s="289"/>
      <c r="E75" s="289"/>
      <c r="F75" s="290" t="s">
        <v>1061</v>
      </c>
      <c r="G75" s="291"/>
      <c r="H75" s="289"/>
      <c r="I75" s="289"/>
      <c r="J75" s="289" t="s">
        <v>1062</v>
      </c>
      <c r="K75" s="286"/>
    </row>
    <row r="76" ht="5.25" customHeight="1">
      <c r="B76" s="284"/>
      <c r="C76" s="292"/>
      <c r="D76" s="292"/>
      <c r="E76" s="292"/>
      <c r="F76" s="292"/>
      <c r="G76" s="293"/>
      <c r="H76" s="292"/>
      <c r="I76" s="292"/>
      <c r="J76" s="292"/>
      <c r="K76" s="286"/>
    </row>
    <row r="77" ht="15" customHeight="1">
      <c r="B77" s="284"/>
      <c r="C77" s="273" t="s">
        <v>57</v>
      </c>
      <c r="D77" s="292"/>
      <c r="E77" s="292"/>
      <c r="F77" s="294" t="s">
        <v>1063</v>
      </c>
      <c r="G77" s="293"/>
      <c r="H77" s="273" t="s">
        <v>1064</v>
      </c>
      <c r="I77" s="273" t="s">
        <v>1065</v>
      </c>
      <c r="J77" s="273">
        <v>20</v>
      </c>
      <c r="K77" s="286"/>
    </row>
    <row r="78" ht="15" customHeight="1">
      <c r="B78" s="284"/>
      <c r="C78" s="273" t="s">
        <v>1066</v>
      </c>
      <c r="D78" s="273"/>
      <c r="E78" s="273"/>
      <c r="F78" s="294" t="s">
        <v>1063</v>
      </c>
      <c r="G78" s="293"/>
      <c r="H78" s="273" t="s">
        <v>1067</v>
      </c>
      <c r="I78" s="273" t="s">
        <v>1065</v>
      </c>
      <c r="J78" s="273">
        <v>120</v>
      </c>
      <c r="K78" s="286"/>
    </row>
    <row r="79" ht="15" customHeight="1">
      <c r="B79" s="295"/>
      <c r="C79" s="273" t="s">
        <v>1068</v>
      </c>
      <c r="D79" s="273"/>
      <c r="E79" s="273"/>
      <c r="F79" s="294" t="s">
        <v>1069</v>
      </c>
      <c r="G79" s="293"/>
      <c r="H79" s="273" t="s">
        <v>1070</v>
      </c>
      <c r="I79" s="273" t="s">
        <v>1065</v>
      </c>
      <c r="J79" s="273">
        <v>50</v>
      </c>
      <c r="K79" s="286"/>
    </row>
    <row r="80" ht="15" customHeight="1">
      <c r="B80" s="295"/>
      <c r="C80" s="273" t="s">
        <v>1071</v>
      </c>
      <c r="D80" s="273"/>
      <c r="E80" s="273"/>
      <c r="F80" s="294" t="s">
        <v>1063</v>
      </c>
      <c r="G80" s="293"/>
      <c r="H80" s="273" t="s">
        <v>1072</v>
      </c>
      <c r="I80" s="273" t="s">
        <v>1073</v>
      </c>
      <c r="J80" s="273"/>
      <c r="K80" s="286"/>
    </row>
    <row r="81" ht="15" customHeight="1">
      <c r="B81" s="295"/>
      <c r="C81" s="296" t="s">
        <v>1074</v>
      </c>
      <c r="D81" s="296"/>
      <c r="E81" s="296"/>
      <c r="F81" s="297" t="s">
        <v>1069</v>
      </c>
      <c r="G81" s="296"/>
      <c r="H81" s="296" t="s">
        <v>1075</v>
      </c>
      <c r="I81" s="296" t="s">
        <v>1065</v>
      </c>
      <c r="J81" s="296">
        <v>15</v>
      </c>
      <c r="K81" s="286"/>
    </row>
    <row r="82" ht="15" customHeight="1">
      <c r="B82" s="295"/>
      <c r="C82" s="296" t="s">
        <v>1076</v>
      </c>
      <c r="D82" s="296"/>
      <c r="E82" s="296"/>
      <c r="F82" s="297" t="s">
        <v>1069</v>
      </c>
      <c r="G82" s="296"/>
      <c r="H82" s="296" t="s">
        <v>1077</v>
      </c>
      <c r="I82" s="296" t="s">
        <v>1065</v>
      </c>
      <c r="J82" s="296">
        <v>15</v>
      </c>
      <c r="K82" s="286"/>
    </row>
    <row r="83" ht="15" customHeight="1">
      <c r="B83" s="295"/>
      <c r="C83" s="296" t="s">
        <v>1078</v>
      </c>
      <c r="D83" s="296"/>
      <c r="E83" s="296"/>
      <c r="F83" s="297" t="s">
        <v>1069</v>
      </c>
      <c r="G83" s="296"/>
      <c r="H83" s="296" t="s">
        <v>1079</v>
      </c>
      <c r="I83" s="296" t="s">
        <v>1065</v>
      </c>
      <c r="J83" s="296">
        <v>20</v>
      </c>
      <c r="K83" s="286"/>
    </row>
    <row r="84" ht="15" customHeight="1">
      <c r="B84" s="295"/>
      <c r="C84" s="296" t="s">
        <v>1080</v>
      </c>
      <c r="D84" s="296"/>
      <c r="E84" s="296"/>
      <c r="F84" s="297" t="s">
        <v>1069</v>
      </c>
      <c r="G84" s="296"/>
      <c r="H84" s="296" t="s">
        <v>1081</v>
      </c>
      <c r="I84" s="296" t="s">
        <v>1065</v>
      </c>
      <c r="J84" s="296">
        <v>20</v>
      </c>
      <c r="K84" s="286"/>
    </row>
    <row r="85" ht="15" customHeight="1">
      <c r="B85" s="295"/>
      <c r="C85" s="273" t="s">
        <v>1082</v>
      </c>
      <c r="D85" s="273"/>
      <c r="E85" s="273"/>
      <c r="F85" s="294" t="s">
        <v>1069</v>
      </c>
      <c r="G85" s="293"/>
      <c r="H85" s="273" t="s">
        <v>1083</v>
      </c>
      <c r="I85" s="273" t="s">
        <v>1065</v>
      </c>
      <c r="J85" s="273">
        <v>50</v>
      </c>
      <c r="K85" s="286"/>
    </row>
    <row r="86" ht="15" customHeight="1">
      <c r="B86" s="295"/>
      <c r="C86" s="273" t="s">
        <v>1084</v>
      </c>
      <c r="D86" s="273"/>
      <c r="E86" s="273"/>
      <c r="F86" s="294" t="s">
        <v>1069</v>
      </c>
      <c r="G86" s="293"/>
      <c r="H86" s="273" t="s">
        <v>1085</v>
      </c>
      <c r="I86" s="273" t="s">
        <v>1065</v>
      </c>
      <c r="J86" s="273">
        <v>20</v>
      </c>
      <c r="K86" s="286"/>
    </row>
    <row r="87" ht="15" customHeight="1">
      <c r="B87" s="295"/>
      <c r="C87" s="273" t="s">
        <v>1086</v>
      </c>
      <c r="D87" s="273"/>
      <c r="E87" s="273"/>
      <c r="F87" s="294" t="s">
        <v>1069</v>
      </c>
      <c r="G87" s="293"/>
      <c r="H87" s="273" t="s">
        <v>1087</v>
      </c>
      <c r="I87" s="273" t="s">
        <v>1065</v>
      </c>
      <c r="J87" s="273">
        <v>20</v>
      </c>
      <c r="K87" s="286"/>
    </row>
    <row r="88" ht="15" customHeight="1">
      <c r="B88" s="295"/>
      <c r="C88" s="273" t="s">
        <v>1088</v>
      </c>
      <c r="D88" s="273"/>
      <c r="E88" s="273"/>
      <c r="F88" s="294" t="s">
        <v>1069</v>
      </c>
      <c r="G88" s="293"/>
      <c r="H88" s="273" t="s">
        <v>1089</v>
      </c>
      <c r="I88" s="273" t="s">
        <v>1065</v>
      </c>
      <c r="J88" s="273">
        <v>50</v>
      </c>
      <c r="K88" s="286"/>
    </row>
    <row r="89" ht="15" customHeight="1">
      <c r="B89" s="295"/>
      <c r="C89" s="273" t="s">
        <v>1090</v>
      </c>
      <c r="D89" s="273"/>
      <c r="E89" s="273"/>
      <c r="F89" s="294" t="s">
        <v>1069</v>
      </c>
      <c r="G89" s="293"/>
      <c r="H89" s="273" t="s">
        <v>1090</v>
      </c>
      <c r="I89" s="273" t="s">
        <v>1065</v>
      </c>
      <c r="J89" s="273">
        <v>50</v>
      </c>
      <c r="K89" s="286"/>
    </row>
    <row r="90" ht="15" customHeight="1">
      <c r="B90" s="295"/>
      <c r="C90" s="273" t="s">
        <v>142</v>
      </c>
      <c r="D90" s="273"/>
      <c r="E90" s="273"/>
      <c r="F90" s="294" t="s">
        <v>1069</v>
      </c>
      <c r="G90" s="293"/>
      <c r="H90" s="273" t="s">
        <v>1091</v>
      </c>
      <c r="I90" s="273" t="s">
        <v>1065</v>
      </c>
      <c r="J90" s="273">
        <v>255</v>
      </c>
      <c r="K90" s="286"/>
    </row>
    <row r="91" ht="15" customHeight="1">
      <c r="B91" s="295"/>
      <c r="C91" s="273" t="s">
        <v>1092</v>
      </c>
      <c r="D91" s="273"/>
      <c r="E91" s="273"/>
      <c r="F91" s="294" t="s">
        <v>1063</v>
      </c>
      <c r="G91" s="293"/>
      <c r="H91" s="273" t="s">
        <v>1093</v>
      </c>
      <c r="I91" s="273" t="s">
        <v>1094</v>
      </c>
      <c r="J91" s="273"/>
      <c r="K91" s="286"/>
    </row>
    <row r="92" ht="15" customHeight="1">
      <c r="B92" s="295"/>
      <c r="C92" s="273" t="s">
        <v>1095</v>
      </c>
      <c r="D92" s="273"/>
      <c r="E92" s="273"/>
      <c r="F92" s="294" t="s">
        <v>1063</v>
      </c>
      <c r="G92" s="293"/>
      <c r="H92" s="273" t="s">
        <v>1096</v>
      </c>
      <c r="I92" s="273" t="s">
        <v>1097</v>
      </c>
      <c r="J92" s="273"/>
      <c r="K92" s="286"/>
    </row>
    <row r="93" ht="15" customHeight="1">
      <c r="B93" s="295"/>
      <c r="C93" s="273" t="s">
        <v>1098</v>
      </c>
      <c r="D93" s="273"/>
      <c r="E93" s="273"/>
      <c r="F93" s="294" t="s">
        <v>1063</v>
      </c>
      <c r="G93" s="293"/>
      <c r="H93" s="273" t="s">
        <v>1098</v>
      </c>
      <c r="I93" s="273" t="s">
        <v>1097</v>
      </c>
      <c r="J93" s="273"/>
      <c r="K93" s="286"/>
    </row>
    <row r="94" ht="15" customHeight="1">
      <c r="B94" s="295"/>
      <c r="C94" s="273" t="s">
        <v>42</v>
      </c>
      <c r="D94" s="273"/>
      <c r="E94" s="273"/>
      <c r="F94" s="294" t="s">
        <v>1063</v>
      </c>
      <c r="G94" s="293"/>
      <c r="H94" s="273" t="s">
        <v>1099</v>
      </c>
      <c r="I94" s="273" t="s">
        <v>1097</v>
      </c>
      <c r="J94" s="273"/>
      <c r="K94" s="286"/>
    </row>
    <row r="95" ht="15" customHeight="1">
      <c r="B95" s="295"/>
      <c r="C95" s="273" t="s">
        <v>52</v>
      </c>
      <c r="D95" s="273"/>
      <c r="E95" s="273"/>
      <c r="F95" s="294" t="s">
        <v>1063</v>
      </c>
      <c r="G95" s="293"/>
      <c r="H95" s="273" t="s">
        <v>1100</v>
      </c>
      <c r="I95" s="273" t="s">
        <v>1097</v>
      </c>
      <c r="J95" s="273"/>
      <c r="K95" s="286"/>
    </row>
    <row r="96" ht="15" customHeight="1">
      <c r="B96" s="298"/>
      <c r="C96" s="299"/>
      <c r="D96" s="299"/>
      <c r="E96" s="299"/>
      <c r="F96" s="299"/>
      <c r="G96" s="299"/>
      <c r="H96" s="299"/>
      <c r="I96" s="299"/>
      <c r="J96" s="299"/>
      <c r="K96" s="300"/>
    </row>
    <row r="97" ht="18.75" customHeight="1">
      <c r="B97" s="301"/>
      <c r="C97" s="302"/>
      <c r="D97" s="302"/>
      <c r="E97" s="302"/>
      <c r="F97" s="302"/>
      <c r="G97" s="302"/>
      <c r="H97" s="302"/>
      <c r="I97" s="302"/>
      <c r="J97" s="302"/>
      <c r="K97" s="301"/>
    </row>
    <row r="98" ht="18.75" customHeight="1">
      <c r="B98" s="280"/>
      <c r="C98" s="280"/>
      <c r="D98" s="280"/>
      <c r="E98" s="280"/>
      <c r="F98" s="280"/>
      <c r="G98" s="280"/>
      <c r="H98" s="280"/>
      <c r="I98" s="280"/>
      <c r="J98" s="280"/>
      <c r="K98" s="280"/>
    </row>
    <row r="99" ht="7.5" customHeight="1">
      <c r="B99" s="281"/>
      <c r="C99" s="282"/>
      <c r="D99" s="282"/>
      <c r="E99" s="282"/>
      <c r="F99" s="282"/>
      <c r="G99" s="282"/>
      <c r="H99" s="282"/>
      <c r="I99" s="282"/>
      <c r="J99" s="282"/>
      <c r="K99" s="283"/>
    </row>
    <row r="100" ht="45" customHeight="1">
      <c r="B100" s="284"/>
      <c r="C100" s="285" t="s">
        <v>1101</v>
      </c>
      <c r="D100" s="285"/>
      <c r="E100" s="285"/>
      <c r="F100" s="285"/>
      <c r="G100" s="285"/>
      <c r="H100" s="285"/>
      <c r="I100" s="285"/>
      <c r="J100" s="285"/>
      <c r="K100" s="286"/>
    </row>
    <row r="101" ht="17.25" customHeight="1">
      <c r="B101" s="284"/>
      <c r="C101" s="287" t="s">
        <v>1057</v>
      </c>
      <c r="D101" s="287"/>
      <c r="E101" s="287"/>
      <c r="F101" s="287" t="s">
        <v>1058</v>
      </c>
      <c r="G101" s="288"/>
      <c r="H101" s="287" t="s">
        <v>137</v>
      </c>
      <c r="I101" s="287" t="s">
        <v>61</v>
      </c>
      <c r="J101" s="287" t="s">
        <v>1059</v>
      </c>
      <c r="K101" s="286"/>
    </row>
    <row r="102" ht="17.25" customHeight="1">
      <c r="B102" s="284"/>
      <c r="C102" s="289" t="s">
        <v>1060</v>
      </c>
      <c r="D102" s="289"/>
      <c r="E102" s="289"/>
      <c r="F102" s="290" t="s">
        <v>1061</v>
      </c>
      <c r="G102" s="291"/>
      <c r="H102" s="289"/>
      <c r="I102" s="289"/>
      <c r="J102" s="289" t="s">
        <v>1062</v>
      </c>
      <c r="K102" s="286"/>
    </row>
    <row r="103" ht="5.25" customHeight="1">
      <c r="B103" s="284"/>
      <c r="C103" s="287"/>
      <c r="D103" s="287"/>
      <c r="E103" s="287"/>
      <c r="F103" s="287"/>
      <c r="G103" s="303"/>
      <c r="H103" s="287"/>
      <c r="I103" s="287"/>
      <c r="J103" s="287"/>
      <c r="K103" s="286"/>
    </row>
    <row r="104" ht="15" customHeight="1">
      <c r="B104" s="284"/>
      <c r="C104" s="273" t="s">
        <v>57</v>
      </c>
      <c r="D104" s="292"/>
      <c r="E104" s="292"/>
      <c r="F104" s="294" t="s">
        <v>1063</v>
      </c>
      <c r="G104" s="303"/>
      <c r="H104" s="273" t="s">
        <v>1102</v>
      </c>
      <c r="I104" s="273" t="s">
        <v>1065</v>
      </c>
      <c r="J104" s="273">
        <v>20</v>
      </c>
      <c r="K104" s="286"/>
    </row>
    <row r="105" ht="15" customHeight="1">
      <c r="B105" s="284"/>
      <c r="C105" s="273" t="s">
        <v>1066</v>
      </c>
      <c r="D105" s="273"/>
      <c r="E105" s="273"/>
      <c r="F105" s="294" t="s">
        <v>1063</v>
      </c>
      <c r="G105" s="273"/>
      <c r="H105" s="273" t="s">
        <v>1102</v>
      </c>
      <c r="I105" s="273" t="s">
        <v>1065</v>
      </c>
      <c r="J105" s="273">
        <v>120</v>
      </c>
      <c r="K105" s="286"/>
    </row>
    <row r="106" ht="15" customHeight="1">
      <c r="B106" s="295"/>
      <c r="C106" s="273" t="s">
        <v>1068</v>
      </c>
      <c r="D106" s="273"/>
      <c r="E106" s="273"/>
      <c r="F106" s="294" t="s">
        <v>1069</v>
      </c>
      <c r="G106" s="273"/>
      <c r="H106" s="273" t="s">
        <v>1102</v>
      </c>
      <c r="I106" s="273" t="s">
        <v>1065</v>
      </c>
      <c r="J106" s="273">
        <v>50</v>
      </c>
      <c r="K106" s="286"/>
    </row>
    <row r="107" ht="15" customHeight="1">
      <c r="B107" s="295"/>
      <c r="C107" s="273" t="s">
        <v>1071</v>
      </c>
      <c r="D107" s="273"/>
      <c r="E107" s="273"/>
      <c r="F107" s="294" t="s">
        <v>1063</v>
      </c>
      <c r="G107" s="273"/>
      <c r="H107" s="273" t="s">
        <v>1102</v>
      </c>
      <c r="I107" s="273" t="s">
        <v>1073</v>
      </c>
      <c r="J107" s="273"/>
      <c r="K107" s="286"/>
    </row>
    <row r="108" ht="15" customHeight="1">
      <c r="B108" s="295"/>
      <c r="C108" s="273" t="s">
        <v>1082</v>
      </c>
      <c r="D108" s="273"/>
      <c r="E108" s="273"/>
      <c r="F108" s="294" t="s">
        <v>1069</v>
      </c>
      <c r="G108" s="273"/>
      <c r="H108" s="273" t="s">
        <v>1102</v>
      </c>
      <c r="I108" s="273" t="s">
        <v>1065</v>
      </c>
      <c r="J108" s="273">
        <v>50</v>
      </c>
      <c r="K108" s="286"/>
    </row>
    <row r="109" ht="15" customHeight="1">
      <c r="B109" s="295"/>
      <c r="C109" s="273" t="s">
        <v>1090</v>
      </c>
      <c r="D109" s="273"/>
      <c r="E109" s="273"/>
      <c r="F109" s="294" t="s">
        <v>1069</v>
      </c>
      <c r="G109" s="273"/>
      <c r="H109" s="273" t="s">
        <v>1102</v>
      </c>
      <c r="I109" s="273" t="s">
        <v>1065</v>
      </c>
      <c r="J109" s="273">
        <v>50</v>
      </c>
      <c r="K109" s="286"/>
    </row>
    <row r="110" ht="15" customHeight="1">
      <c r="B110" s="295"/>
      <c r="C110" s="273" t="s">
        <v>1088</v>
      </c>
      <c r="D110" s="273"/>
      <c r="E110" s="273"/>
      <c r="F110" s="294" t="s">
        <v>1069</v>
      </c>
      <c r="G110" s="273"/>
      <c r="H110" s="273" t="s">
        <v>1102</v>
      </c>
      <c r="I110" s="273" t="s">
        <v>1065</v>
      </c>
      <c r="J110" s="273">
        <v>50</v>
      </c>
      <c r="K110" s="286"/>
    </row>
    <row r="111" ht="15" customHeight="1">
      <c r="B111" s="295"/>
      <c r="C111" s="273" t="s">
        <v>57</v>
      </c>
      <c r="D111" s="273"/>
      <c r="E111" s="273"/>
      <c r="F111" s="294" t="s">
        <v>1063</v>
      </c>
      <c r="G111" s="273"/>
      <c r="H111" s="273" t="s">
        <v>1103</v>
      </c>
      <c r="I111" s="273" t="s">
        <v>1065</v>
      </c>
      <c r="J111" s="273">
        <v>20</v>
      </c>
      <c r="K111" s="286"/>
    </row>
    <row r="112" ht="15" customHeight="1">
      <c r="B112" s="295"/>
      <c r="C112" s="273" t="s">
        <v>1104</v>
      </c>
      <c r="D112" s="273"/>
      <c r="E112" s="273"/>
      <c r="F112" s="294" t="s">
        <v>1063</v>
      </c>
      <c r="G112" s="273"/>
      <c r="H112" s="273" t="s">
        <v>1105</v>
      </c>
      <c r="I112" s="273" t="s">
        <v>1065</v>
      </c>
      <c r="J112" s="273">
        <v>120</v>
      </c>
      <c r="K112" s="286"/>
    </row>
    <row r="113" ht="15" customHeight="1">
      <c r="B113" s="295"/>
      <c r="C113" s="273" t="s">
        <v>42</v>
      </c>
      <c r="D113" s="273"/>
      <c r="E113" s="273"/>
      <c r="F113" s="294" t="s">
        <v>1063</v>
      </c>
      <c r="G113" s="273"/>
      <c r="H113" s="273" t="s">
        <v>1106</v>
      </c>
      <c r="I113" s="273" t="s">
        <v>1097</v>
      </c>
      <c r="J113" s="273"/>
      <c r="K113" s="286"/>
    </row>
    <row r="114" ht="15" customHeight="1">
      <c r="B114" s="295"/>
      <c r="C114" s="273" t="s">
        <v>52</v>
      </c>
      <c r="D114" s="273"/>
      <c r="E114" s="273"/>
      <c r="F114" s="294" t="s">
        <v>1063</v>
      </c>
      <c r="G114" s="273"/>
      <c r="H114" s="273" t="s">
        <v>1107</v>
      </c>
      <c r="I114" s="273" t="s">
        <v>1097</v>
      </c>
      <c r="J114" s="273"/>
      <c r="K114" s="286"/>
    </row>
    <row r="115" ht="15" customHeight="1">
      <c r="B115" s="295"/>
      <c r="C115" s="273" t="s">
        <v>61</v>
      </c>
      <c r="D115" s="273"/>
      <c r="E115" s="273"/>
      <c r="F115" s="294" t="s">
        <v>1063</v>
      </c>
      <c r="G115" s="273"/>
      <c r="H115" s="273" t="s">
        <v>1108</v>
      </c>
      <c r="I115" s="273" t="s">
        <v>1109</v>
      </c>
      <c r="J115" s="273"/>
      <c r="K115" s="286"/>
    </row>
    <row r="116" ht="15" customHeight="1">
      <c r="B116" s="298"/>
      <c r="C116" s="304"/>
      <c r="D116" s="304"/>
      <c r="E116" s="304"/>
      <c r="F116" s="304"/>
      <c r="G116" s="304"/>
      <c r="H116" s="304"/>
      <c r="I116" s="304"/>
      <c r="J116" s="304"/>
      <c r="K116" s="300"/>
    </row>
    <row r="117" ht="18.75" customHeight="1">
      <c r="B117" s="305"/>
      <c r="C117" s="269"/>
      <c r="D117" s="269"/>
      <c r="E117" s="269"/>
      <c r="F117" s="306"/>
      <c r="G117" s="269"/>
      <c r="H117" s="269"/>
      <c r="I117" s="269"/>
      <c r="J117" s="269"/>
      <c r="K117" s="305"/>
    </row>
    <row r="118" ht="18.75" customHeight="1">
      <c r="B118" s="280"/>
      <c r="C118" s="280"/>
      <c r="D118" s="280"/>
      <c r="E118" s="280"/>
      <c r="F118" s="280"/>
      <c r="G118" s="280"/>
      <c r="H118" s="280"/>
      <c r="I118" s="280"/>
      <c r="J118" s="280"/>
      <c r="K118" s="280"/>
    </row>
    <row r="119" ht="7.5" customHeight="1">
      <c r="B119" s="307"/>
      <c r="C119" s="308"/>
      <c r="D119" s="308"/>
      <c r="E119" s="308"/>
      <c r="F119" s="308"/>
      <c r="G119" s="308"/>
      <c r="H119" s="308"/>
      <c r="I119" s="308"/>
      <c r="J119" s="308"/>
      <c r="K119" s="309"/>
    </row>
    <row r="120" ht="45" customHeight="1">
      <c r="B120" s="310"/>
      <c r="C120" s="263" t="s">
        <v>1110</v>
      </c>
      <c r="D120" s="263"/>
      <c r="E120" s="263"/>
      <c r="F120" s="263"/>
      <c r="G120" s="263"/>
      <c r="H120" s="263"/>
      <c r="I120" s="263"/>
      <c r="J120" s="263"/>
      <c r="K120" s="311"/>
    </row>
    <row r="121" ht="17.25" customHeight="1">
      <c r="B121" s="312"/>
      <c r="C121" s="287" t="s">
        <v>1057</v>
      </c>
      <c r="D121" s="287"/>
      <c r="E121" s="287"/>
      <c r="F121" s="287" t="s">
        <v>1058</v>
      </c>
      <c r="G121" s="288"/>
      <c r="H121" s="287" t="s">
        <v>137</v>
      </c>
      <c r="I121" s="287" t="s">
        <v>61</v>
      </c>
      <c r="J121" s="287" t="s">
        <v>1059</v>
      </c>
      <c r="K121" s="313"/>
    </row>
    <row r="122" ht="17.25" customHeight="1">
      <c r="B122" s="312"/>
      <c r="C122" s="289" t="s">
        <v>1060</v>
      </c>
      <c r="D122" s="289"/>
      <c r="E122" s="289"/>
      <c r="F122" s="290" t="s">
        <v>1061</v>
      </c>
      <c r="G122" s="291"/>
      <c r="H122" s="289"/>
      <c r="I122" s="289"/>
      <c r="J122" s="289" t="s">
        <v>1062</v>
      </c>
      <c r="K122" s="313"/>
    </row>
    <row r="123" ht="5.25" customHeight="1">
      <c r="B123" s="314"/>
      <c r="C123" s="292"/>
      <c r="D123" s="292"/>
      <c r="E123" s="292"/>
      <c r="F123" s="292"/>
      <c r="G123" s="273"/>
      <c r="H123" s="292"/>
      <c r="I123" s="292"/>
      <c r="J123" s="292"/>
      <c r="K123" s="315"/>
    </row>
    <row r="124" ht="15" customHeight="1">
      <c r="B124" s="314"/>
      <c r="C124" s="273" t="s">
        <v>1066</v>
      </c>
      <c r="D124" s="292"/>
      <c r="E124" s="292"/>
      <c r="F124" s="294" t="s">
        <v>1063</v>
      </c>
      <c r="G124" s="273"/>
      <c r="H124" s="273" t="s">
        <v>1102</v>
      </c>
      <c r="I124" s="273" t="s">
        <v>1065</v>
      </c>
      <c r="J124" s="273">
        <v>120</v>
      </c>
      <c r="K124" s="316"/>
    </row>
    <row r="125" ht="15" customHeight="1">
      <c r="B125" s="314"/>
      <c r="C125" s="273" t="s">
        <v>1111</v>
      </c>
      <c r="D125" s="273"/>
      <c r="E125" s="273"/>
      <c r="F125" s="294" t="s">
        <v>1063</v>
      </c>
      <c r="G125" s="273"/>
      <c r="H125" s="273" t="s">
        <v>1112</v>
      </c>
      <c r="I125" s="273" t="s">
        <v>1065</v>
      </c>
      <c r="J125" s="273" t="s">
        <v>1113</v>
      </c>
      <c r="K125" s="316"/>
    </row>
    <row r="126" ht="15" customHeight="1">
      <c r="B126" s="314"/>
      <c r="C126" s="273" t="s">
        <v>1012</v>
      </c>
      <c r="D126" s="273"/>
      <c r="E126" s="273"/>
      <c r="F126" s="294" t="s">
        <v>1063</v>
      </c>
      <c r="G126" s="273"/>
      <c r="H126" s="273" t="s">
        <v>1114</v>
      </c>
      <c r="I126" s="273" t="s">
        <v>1065</v>
      </c>
      <c r="J126" s="273" t="s">
        <v>1113</v>
      </c>
      <c r="K126" s="316"/>
    </row>
    <row r="127" ht="15" customHeight="1">
      <c r="B127" s="314"/>
      <c r="C127" s="273" t="s">
        <v>1074</v>
      </c>
      <c r="D127" s="273"/>
      <c r="E127" s="273"/>
      <c r="F127" s="294" t="s">
        <v>1069</v>
      </c>
      <c r="G127" s="273"/>
      <c r="H127" s="273" t="s">
        <v>1075</v>
      </c>
      <c r="I127" s="273" t="s">
        <v>1065</v>
      </c>
      <c r="J127" s="273">
        <v>15</v>
      </c>
      <c r="K127" s="316"/>
    </row>
    <row r="128" ht="15" customHeight="1">
      <c r="B128" s="314"/>
      <c r="C128" s="296" t="s">
        <v>1076</v>
      </c>
      <c r="D128" s="296"/>
      <c r="E128" s="296"/>
      <c r="F128" s="297" t="s">
        <v>1069</v>
      </c>
      <c r="G128" s="296"/>
      <c r="H128" s="296" t="s">
        <v>1077</v>
      </c>
      <c r="I128" s="296" t="s">
        <v>1065</v>
      </c>
      <c r="J128" s="296">
        <v>15</v>
      </c>
      <c r="K128" s="316"/>
    </row>
    <row r="129" ht="15" customHeight="1">
      <c r="B129" s="314"/>
      <c r="C129" s="296" t="s">
        <v>1078</v>
      </c>
      <c r="D129" s="296"/>
      <c r="E129" s="296"/>
      <c r="F129" s="297" t="s">
        <v>1069</v>
      </c>
      <c r="G129" s="296"/>
      <c r="H129" s="296" t="s">
        <v>1079</v>
      </c>
      <c r="I129" s="296" t="s">
        <v>1065</v>
      </c>
      <c r="J129" s="296">
        <v>20</v>
      </c>
      <c r="K129" s="316"/>
    </row>
    <row r="130" ht="15" customHeight="1">
      <c r="B130" s="314"/>
      <c r="C130" s="296" t="s">
        <v>1080</v>
      </c>
      <c r="D130" s="296"/>
      <c r="E130" s="296"/>
      <c r="F130" s="297" t="s">
        <v>1069</v>
      </c>
      <c r="G130" s="296"/>
      <c r="H130" s="296" t="s">
        <v>1081</v>
      </c>
      <c r="I130" s="296" t="s">
        <v>1065</v>
      </c>
      <c r="J130" s="296">
        <v>20</v>
      </c>
      <c r="K130" s="316"/>
    </row>
    <row r="131" ht="15" customHeight="1">
      <c r="B131" s="314"/>
      <c r="C131" s="273" t="s">
        <v>1068</v>
      </c>
      <c r="D131" s="273"/>
      <c r="E131" s="273"/>
      <c r="F131" s="294" t="s">
        <v>1069</v>
      </c>
      <c r="G131" s="273"/>
      <c r="H131" s="273" t="s">
        <v>1102</v>
      </c>
      <c r="I131" s="273" t="s">
        <v>1065</v>
      </c>
      <c r="J131" s="273">
        <v>50</v>
      </c>
      <c r="K131" s="316"/>
    </row>
    <row r="132" ht="15" customHeight="1">
      <c r="B132" s="314"/>
      <c r="C132" s="273" t="s">
        <v>1082</v>
      </c>
      <c r="D132" s="273"/>
      <c r="E132" s="273"/>
      <c r="F132" s="294" t="s">
        <v>1069</v>
      </c>
      <c r="G132" s="273"/>
      <c r="H132" s="273" t="s">
        <v>1102</v>
      </c>
      <c r="I132" s="273" t="s">
        <v>1065</v>
      </c>
      <c r="J132" s="273">
        <v>50</v>
      </c>
      <c r="K132" s="316"/>
    </row>
    <row r="133" ht="15" customHeight="1">
      <c r="B133" s="314"/>
      <c r="C133" s="273" t="s">
        <v>1088</v>
      </c>
      <c r="D133" s="273"/>
      <c r="E133" s="273"/>
      <c r="F133" s="294" t="s">
        <v>1069</v>
      </c>
      <c r="G133" s="273"/>
      <c r="H133" s="273" t="s">
        <v>1102</v>
      </c>
      <c r="I133" s="273" t="s">
        <v>1065</v>
      </c>
      <c r="J133" s="273">
        <v>50</v>
      </c>
      <c r="K133" s="316"/>
    </row>
    <row r="134" ht="15" customHeight="1">
      <c r="B134" s="314"/>
      <c r="C134" s="273" t="s">
        <v>1090</v>
      </c>
      <c r="D134" s="273"/>
      <c r="E134" s="273"/>
      <c r="F134" s="294" t="s">
        <v>1069</v>
      </c>
      <c r="G134" s="273"/>
      <c r="H134" s="273" t="s">
        <v>1102</v>
      </c>
      <c r="I134" s="273" t="s">
        <v>1065</v>
      </c>
      <c r="J134" s="273">
        <v>50</v>
      </c>
      <c r="K134" s="316"/>
    </row>
    <row r="135" ht="15" customHeight="1">
      <c r="B135" s="314"/>
      <c r="C135" s="273" t="s">
        <v>142</v>
      </c>
      <c r="D135" s="273"/>
      <c r="E135" s="273"/>
      <c r="F135" s="294" t="s">
        <v>1069</v>
      </c>
      <c r="G135" s="273"/>
      <c r="H135" s="273" t="s">
        <v>1115</v>
      </c>
      <c r="I135" s="273" t="s">
        <v>1065</v>
      </c>
      <c r="J135" s="273">
        <v>255</v>
      </c>
      <c r="K135" s="316"/>
    </row>
    <row r="136" ht="15" customHeight="1">
      <c r="B136" s="314"/>
      <c r="C136" s="273" t="s">
        <v>1092</v>
      </c>
      <c r="D136" s="273"/>
      <c r="E136" s="273"/>
      <c r="F136" s="294" t="s">
        <v>1063</v>
      </c>
      <c r="G136" s="273"/>
      <c r="H136" s="273" t="s">
        <v>1116</v>
      </c>
      <c r="I136" s="273" t="s">
        <v>1094</v>
      </c>
      <c r="J136" s="273"/>
      <c r="K136" s="316"/>
    </row>
    <row r="137" ht="15" customHeight="1">
      <c r="B137" s="314"/>
      <c r="C137" s="273" t="s">
        <v>1095</v>
      </c>
      <c r="D137" s="273"/>
      <c r="E137" s="273"/>
      <c r="F137" s="294" t="s">
        <v>1063</v>
      </c>
      <c r="G137" s="273"/>
      <c r="H137" s="273" t="s">
        <v>1117</v>
      </c>
      <c r="I137" s="273" t="s">
        <v>1097</v>
      </c>
      <c r="J137" s="273"/>
      <c r="K137" s="316"/>
    </row>
    <row r="138" ht="15" customHeight="1">
      <c r="B138" s="314"/>
      <c r="C138" s="273" t="s">
        <v>1098</v>
      </c>
      <c r="D138" s="273"/>
      <c r="E138" s="273"/>
      <c r="F138" s="294" t="s">
        <v>1063</v>
      </c>
      <c r="G138" s="273"/>
      <c r="H138" s="273" t="s">
        <v>1098</v>
      </c>
      <c r="I138" s="273" t="s">
        <v>1097</v>
      </c>
      <c r="J138" s="273"/>
      <c r="K138" s="316"/>
    </row>
    <row r="139" ht="15" customHeight="1">
      <c r="B139" s="314"/>
      <c r="C139" s="273" t="s">
        <v>42</v>
      </c>
      <c r="D139" s="273"/>
      <c r="E139" s="273"/>
      <c r="F139" s="294" t="s">
        <v>1063</v>
      </c>
      <c r="G139" s="273"/>
      <c r="H139" s="273" t="s">
        <v>1118</v>
      </c>
      <c r="I139" s="273" t="s">
        <v>1097</v>
      </c>
      <c r="J139" s="273"/>
      <c r="K139" s="316"/>
    </row>
    <row r="140" ht="15" customHeight="1">
      <c r="B140" s="314"/>
      <c r="C140" s="273" t="s">
        <v>1119</v>
      </c>
      <c r="D140" s="273"/>
      <c r="E140" s="273"/>
      <c r="F140" s="294" t="s">
        <v>1063</v>
      </c>
      <c r="G140" s="273"/>
      <c r="H140" s="273" t="s">
        <v>1120</v>
      </c>
      <c r="I140" s="273" t="s">
        <v>1097</v>
      </c>
      <c r="J140" s="273"/>
      <c r="K140" s="316"/>
    </row>
    <row r="141" ht="15" customHeight="1">
      <c r="B141" s="317"/>
      <c r="C141" s="318"/>
      <c r="D141" s="318"/>
      <c r="E141" s="318"/>
      <c r="F141" s="318"/>
      <c r="G141" s="318"/>
      <c r="H141" s="318"/>
      <c r="I141" s="318"/>
      <c r="J141" s="318"/>
      <c r="K141" s="319"/>
    </row>
    <row r="142" ht="18.75" customHeight="1">
      <c r="B142" s="269"/>
      <c r="C142" s="269"/>
      <c r="D142" s="269"/>
      <c r="E142" s="269"/>
      <c r="F142" s="306"/>
      <c r="G142" s="269"/>
      <c r="H142" s="269"/>
      <c r="I142" s="269"/>
      <c r="J142" s="269"/>
      <c r="K142" s="269"/>
    </row>
    <row r="143" ht="18.75" customHeight="1">
      <c r="B143" s="280"/>
      <c r="C143" s="280"/>
      <c r="D143" s="280"/>
      <c r="E143" s="280"/>
      <c r="F143" s="280"/>
      <c r="G143" s="280"/>
      <c r="H143" s="280"/>
      <c r="I143" s="280"/>
      <c r="J143" s="280"/>
      <c r="K143" s="280"/>
    </row>
    <row r="144" ht="7.5" customHeight="1">
      <c r="B144" s="281"/>
      <c r="C144" s="282"/>
      <c r="D144" s="282"/>
      <c r="E144" s="282"/>
      <c r="F144" s="282"/>
      <c r="G144" s="282"/>
      <c r="H144" s="282"/>
      <c r="I144" s="282"/>
      <c r="J144" s="282"/>
      <c r="K144" s="283"/>
    </row>
    <row r="145" ht="45" customHeight="1">
      <c r="B145" s="284"/>
      <c r="C145" s="285" t="s">
        <v>1121</v>
      </c>
      <c r="D145" s="285"/>
      <c r="E145" s="285"/>
      <c r="F145" s="285"/>
      <c r="G145" s="285"/>
      <c r="H145" s="285"/>
      <c r="I145" s="285"/>
      <c r="J145" s="285"/>
      <c r="K145" s="286"/>
    </row>
    <row r="146" ht="17.25" customHeight="1">
      <c r="B146" s="284"/>
      <c r="C146" s="287" t="s">
        <v>1057</v>
      </c>
      <c r="D146" s="287"/>
      <c r="E146" s="287"/>
      <c r="F146" s="287" t="s">
        <v>1058</v>
      </c>
      <c r="G146" s="288"/>
      <c r="H146" s="287" t="s">
        <v>137</v>
      </c>
      <c r="I146" s="287" t="s">
        <v>61</v>
      </c>
      <c r="J146" s="287" t="s">
        <v>1059</v>
      </c>
      <c r="K146" s="286"/>
    </row>
    <row r="147" ht="17.25" customHeight="1">
      <c r="B147" s="284"/>
      <c r="C147" s="289" t="s">
        <v>1060</v>
      </c>
      <c r="D147" s="289"/>
      <c r="E147" s="289"/>
      <c r="F147" s="290" t="s">
        <v>1061</v>
      </c>
      <c r="G147" s="291"/>
      <c r="H147" s="289"/>
      <c r="I147" s="289"/>
      <c r="J147" s="289" t="s">
        <v>1062</v>
      </c>
      <c r="K147" s="286"/>
    </row>
    <row r="148" ht="5.25" customHeight="1">
      <c r="B148" s="295"/>
      <c r="C148" s="292"/>
      <c r="D148" s="292"/>
      <c r="E148" s="292"/>
      <c r="F148" s="292"/>
      <c r="G148" s="293"/>
      <c r="H148" s="292"/>
      <c r="I148" s="292"/>
      <c r="J148" s="292"/>
      <c r="K148" s="316"/>
    </row>
    <row r="149" ht="15" customHeight="1">
      <c r="B149" s="295"/>
      <c r="C149" s="320" t="s">
        <v>1066</v>
      </c>
      <c r="D149" s="273"/>
      <c r="E149" s="273"/>
      <c r="F149" s="321" t="s">
        <v>1063</v>
      </c>
      <c r="G149" s="273"/>
      <c r="H149" s="320" t="s">
        <v>1102</v>
      </c>
      <c r="I149" s="320" t="s">
        <v>1065</v>
      </c>
      <c r="J149" s="320">
        <v>120</v>
      </c>
      <c r="K149" s="316"/>
    </row>
    <row r="150" ht="15" customHeight="1">
      <c r="B150" s="295"/>
      <c r="C150" s="320" t="s">
        <v>1111</v>
      </c>
      <c r="D150" s="273"/>
      <c r="E150" s="273"/>
      <c r="F150" s="321" t="s">
        <v>1063</v>
      </c>
      <c r="G150" s="273"/>
      <c r="H150" s="320" t="s">
        <v>1122</v>
      </c>
      <c r="I150" s="320" t="s">
        <v>1065</v>
      </c>
      <c r="J150" s="320" t="s">
        <v>1113</v>
      </c>
      <c r="K150" s="316"/>
    </row>
    <row r="151" ht="15" customHeight="1">
      <c r="B151" s="295"/>
      <c r="C151" s="320" t="s">
        <v>1012</v>
      </c>
      <c r="D151" s="273"/>
      <c r="E151" s="273"/>
      <c r="F151" s="321" t="s">
        <v>1063</v>
      </c>
      <c r="G151" s="273"/>
      <c r="H151" s="320" t="s">
        <v>1123</v>
      </c>
      <c r="I151" s="320" t="s">
        <v>1065</v>
      </c>
      <c r="J151" s="320" t="s">
        <v>1113</v>
      </c>
      <c r="K151" s="316"/>
    </row>
    <row r="152" ht="15" customHeight="1">
      <c r="B152" s="295"/>
      <c r="C152" s="320" t="s">
        <v>1068</v>
      </c>
      <c r="D152" s="273"/>
      <c r="E152" s="273"/>
      <c r="F152" s="321" t="s">
        <v>1069</v>
      </c>
      <c r="G152" s="273"/>
      <c r="H152" s="320" t="s">
        <v>1102</v>
      </c>
      <c r="I152" s="320" t="s">
        <v>1065</v>
      </c>
      <c r="J152" s="320">
        <v>50</v>
      </c>
      <c r="K152" s="316"/>
    </row>
    <row r="153" ht="15" customHeight="1">
      <c r="B153" s="295"/>
      <c r="C153" s="320" t="s">
        <v>1071</v>
      </c>
      <c r="D153" s="273"/>
      <c r="E153" s="273"/>
      <c r="F153" s="321" t="s">
        <v>1063</v>
      </c>
      <c r="G153" s="273"/>
      <c r="H153" s="320" t="s">
        <v>1102</v>
      </c>
      <c r="I153" s="320" t="s">
        <v>1073</v>
      </c>
      <c r="J153" s="320"/>
      <c r="K153" s="316"/>
    </row>
    <row r="154" ht="15" customHeight="1">
      <c r="B154" s="295"/>
      <c r="C154" s="320" t="s">
        <v>1082</v>
      </c>
      <c r="D154" s="273"/>
      <c r="E154" s="273"/>
      <c r="F154" s="321" t="s">
        <v>1069</v>
      </c>
      <c r="G154" s="273"/>
      <c r="H154" s="320" t="s">
        <v>1102</v>
      </c>
      <c r="I154" s="320" t="s">
        <v>1065</v>
      </c>
      <c r="J154" s="320">
        <v>50</v>
      </c>
      <c r="K154" s="316"/>
    </row>
    <row r="155" ht="15" customHeight="1">
      <c r="B155" s="295"/>
      <c r="C155" s="320" t="s">
        <v>1090</v>
      </c>
      <c r="D155" s="273"/>
      <c r="E155" s="273"/>
      <c r="F155" s="321" t="s">
        <v>1069</v>
      </c>
      <c r="G155" s="273"/>
      <c r="H155" s="320" t="s">
        <v>1102</v>
      </c>
      <c r="I155" s="320" t="s">
        <v>1065</v>
      </c>
      <c r="J155" s="320">
        <v>50</v>
      </c>
      <c r="K155" s="316"/>
    </row>
    <row r="156" ht="15" customHeight="1">
      <c r="B156" s="295"/>
      <c r="C156" s="320" t="s">
        <v>1088</v>
      </c>
      <c r="D156" s="273"/>
      <c r="E156" s="273"/>
      <c r="F156" s="321" t="s">
        <v>1069</v>
      </c>
      <c r="G156" s="273"/>
      <c r="H156" s="320" t="s">
        <v>1102</v>
      </c>
      <c r="I156" s="320" t="s">
        <v>1065</v>
      </c>
      <c r="J156" s="320">
        <v>50</v>
      </c>
      <c r="K156" s="316"/>
    </row>
    <row r="157" ht="15" customHeight="1">
      <c r="B157" s="295"/>
      <c r="C157" s="320" t="s">
        <v>107</v>
      </c>
      <c r="D157" s="273"/>
      <c r="E157" s="273"/>
      <c r="F157" s="321" t="s">
        <v>1063</v>
      </c>
      <c r="G157" s="273"/>
      <c r="H157" s="320" t="s">
        <v>1124</v>
      </c>
      <c r="I157" s="320" t="s">
        <v>1065</v>
      </c>
      <c r="J157" s="320" t="s">
        <v>1125</v>
      </c>
      <c r="K157" s="316"/>
    </row>
    <row r="158" ht="15" customHeight="1">
      <c r="B158" s="295"/>
      <c r="C158" s="320" t="s">
        <v>1126</v>
      </c>
      <c r="D158" s="273"/>
      <c r="E158" s="273"/>
      <c r="F158" s="321" t="s">
        <v>1063</v>
      </c>
      <c r="G158" s="273"/>
      <c r="H158" s="320" t="s">
        <v>1127</v>
      </c>
      <c r="I158" s="320" t="s">
        <v>1097</v>
      </c>
      <c r="J158" s="320"/>
      <c r="K158" s="316"/>
    </row>
    <row r="159" ht="15" customHeight="1">
      <c r="B159" s="322"/>
      <c r="C159" s="304"/>
      <c r="D159" s="304"/>
      <c r="E159" s="304"/>
      <c r="F159" s="304"/>
      <c r="G159" s="304"/>
      <c r="H159" s="304"/>
      <c r="I159" s="304"/>
      <c r="J159" s="304"/>
      <c r="K159" s="323"/>
    </row>
    <row r="160" ht="18.75" customHeight="1">
      <c r="B160" s="269"/>
      <c r="C160" s="273"/>
      <c r="D160" s="273"/>
      <c r="E160" s="273"/>
      <c r="F160" s="294"/>
      <c r="G160" s="273"/>
      <c r="H160" s="273"/>
      <c r="I160" s="273"/>
      <c r="J160" s="273"/>
      <c r="K160" s="269"/>
    </row>
    <row r="161" ht="18.75" customHeight="1">
      <c r="B161" s="280"/>
      <c r="C161" s="280"/>
      <c r="D161" s="280"/>
      <c r="E161" s="280"/>
      <c r="F161" s="280"/>
      <c r="G161" s="280"/>
      <c r="H161" s="280"/>
      <c r="I161" s="280"/>
      <c r="J161" s="280"/>
      <c r="K161" s="280"/>
    </row>
    <row r="162" ht="7.5" customHeight="1">
      <c r="B162" s="259"/>
      <c r="C162" s="260"/>
      <c r="D162" s="260"/>
      <c r="E162" s="260"/>
      <c r="F162" s="260"/>
      <c r="G162" s="260"/>
      <c r="H162" s="260"/>
      <c r="I162" s="260"/>
      <c r="J162" s="260"/>
      <c r="K162" s="261"/>
    </row>
    <row r="163" ht="45" customHeight="1">
      <c r="B163" s="262"/>
      <c r="C163" s="263" t="s">
        <v>1128</v>
      </c>
      <c r="D163" s="263"/>
      <c r="E163" s="263"/>
      <c r="F163" s="263"/>
      <c r="G163" s="263"/>
      <c r="H163" s="263"/>
      <c r="I163" s="263"/>
      <c r="J163" s="263"/>
      <c r="K163" s="264"/>
    </row>
    <row r="164" ht="17.25" customHeight="1">
      <c r="B164" s="262"/>
      <c r="C164" s="287" t="s">
        <v>1057</v>
      </c>
      <c r="D164" s="287"/>
      <c r="E164" s="287"/>
      <c r="F164" s="287" t="s">
        <v>1058</v>
      </c>
      <c r="G164" s="324"/>
      <c r="H164" s="325" t="s">
        <v>137</v>
      </c>
      <c r="I164" s="325" t="s">
        <v>61</v>
      </c>
      <c r="J164" s="287" t="s">
        <v>1059</v>
      </c>
      <c r="K164" s="264"/>
    </row>
    <row r="165" ht="17.25" customHeight="1">
      <c r="B165" s="265"/>
      <c r="C165" s="289" t="s">
        <v>1060</v>
      </c>
      <c r="D165" s="289"/>
      <c r="E165" s="289"/>
      <c r="F165" s="290" t="s">
        <v>1061</v>
      </c>
      <c r="G165" s="326"/>
      <c r="H165" s="327"/>
      <c r="I165" s="327"/>
      <c r="J165" s="289" t="s">
        <v>1062</v>
      </c>
      <c r="K165" s="267"/>
    </row>
    <row r="166" ht="5.25" customHeight="1">
      <c r="B166" s="295"/>
      <c r="C166" s="292"/>
      <c r="D166" s="292"/>
      <c r="E166" s="292"/>
      <c r="F166" s="292"/>
      <c r="G166" s="293"/>
      <c r="H166" s="292"/>
      <c r="I166" s="292"/>
      <c r="J166" s="292"/>
      <c r="K166" s="316"/>
    </row>
    <row r="167" ht="15" customHeight="1">
      <c r="B167" s="295"/>
      <c r="C167" s="273" t="s">
        <v>1066</v>
      </c>
      <c r="D167" s="273"/>
      <c r="E167" s="273"/>
      <c r="F167" s="294" t="s">
        <v>1063</v>
      </c>
      <c r="G167" s="273"/>
      <c r="H167" s="273" t="s">
        <v>1102</v>
      </c>
      <c r="I167" s="273" t="s">
        <v>1065</v>
      </c>
      <c r="J167" s="273">
        <v>120</v>
      </c>
      <c r="K167" s="316"/>
    </row>
    <row r="168" ht="15" customHeight="1">
      <c r="B168" s="295"/>
      <c r="C168" s="273" t="s">
        <v>1111</v>
      </c>
      <c r="D168" s="273"/>
      <c r="E168" s="273"/>
      <c r="F168" s="294" t="s">
        <v>1063</v>
      </c>
      <c r="G168" s="273"/>
      <c r="H168" s="273" t="s">
        <v>1112</v>
      </c>
      <c r="I168" s="273" t="s">
        <v>1065</v>
      </c>
      <c r="J168" s="273" t="s">
        <v>1113</v>
      </c>
      <c r="K168" s="316"/>
    </row>
    <row r="169" ht="15" customHeight="1">
      <c r="B169" s="295"/>
      <c r="C169" s="273" t="s">
        <v>1012</v>
      </c>
      <c r="D169" s="273"/>
      <c r="E169" s="273"/>
      <c r="F169" s="294" t="s">
        <v>1063</v>
      </c>
      <c r="G169" s="273"/>
      <c r="H169" s="273" t="s">
        <v>1129</v>
      </c>
      <c r="I169" s="273" t="s">
        <v>1065</v>
      </c>
      <c r="J169" s="273" t="s">
        <v>1113</v>
      </c>
      <c r="K169" s="316"/>
    </row>
    <row r="170" ht="15" customHeight="1">
      <c r="B170" s="295"/>
      <c r="C170" s="273" t="s">
        <v>1068</v>
      </c>
      <c r="D170" s="273"/>
      <c r="E170" s="273"/>
      <c r="F170" s="294" t="s">
        <v>1069</v>
      </c>
      <c r="G170" s="273"/>
      <c r="H170" s="273" t="s">
        <v>1129</v>
      </c>
      <c r="I170" s="273" t="s">
        <v>1065</v>
      </c>
      <c r="J170" s="273">
        <v>50</v>
      </c>
      <c r="K170" s="316"/>
    </row>
    <row r="171" ht="15" customHeight="1">
      <c r="B171" s="295"/>
      <c r="C171" s="273" t="s">
        <v>1071</v>
      </c>
      <c r="D171" s="273"/>
      <c r="E171" s="273"/>
      <c r="F171" s="294" t="s">
        <v>1063</v>
      </c>
      <c r="G171" s="273"/>
      <c r="H171" s="273" t="s">
        <v>1129</v>
      </c>
      <c r="I171" s="273" t="s">
        <v>1073</v>
      </c>
      <c r="J171" s="273"/>
      <c r="K171" s="316"/>
    </row>
    <row r="172" ht="15" customHeight="1">
      <c r="B172" s="295"/>
      <c r="C172" s="273" t="s">
        <v>1082</v>
      </c>
      <c r="D172" s="273"/>
      <c r="E172" s="273"/>
      <c r="F172" s="294" t="s">
        <v>1069</v>
      </c>
      <c r="G172" s="273"/>
      <c r="H172" s="273" t="s">
        <v>1129</v>
      </c>
      <c r="I172" s="273" t="s">
        <v>1065</v>
      </c>
      <c r="J172" s="273">
        <v>50</v>
      </c>
      <c r="K172" s="316"/>
    </row>
    <row r="173" ht="15" customHeight="1">
      <c r="B173" s="295"/>
      <c r="C173" s="273" t="s">
        <v>1090</v>
      </c>
      <c r="D173" s="273"/>
      <c r="E173" s="273"/>
      <c r="F173" s="294" t="s">
        <v>1069</v>
      </c>
      <c r="G173" s="273"/>
      <c r="H173" s="273" t="s">
        <v>1129</v>
      </c>
      <c r="I173" s="273" t="s">
        <v>1065</v>
      </c>
      <c r="J173" s="273">
        <v>50</v>
      </c>
      <c r="K173" s="316"/>
    </row>
    <row r="174" ht="15" customHeight="1">
      <c r="B174" s="295"/>
      <c r="C174" s="273" t="s">
        <v>1088</v>
      </c>
      <c r="D174" s="273"/>
      <c r="E174" s="273"/>
      <c r="F174" s="294" t="s">
        <v>1069</v>
      </c>
      <c r="G174" s="273"/>
      <c r="H174" s="273" t="s">
        <v>1129</v>
      </c>
      <c r="I174" s="273" t="s">
        <v>1065</v>
      </c>
      <c r="J174" s="273">
        <v>50</v>
      </c>
      <c r="K174" s="316"/>
    </row>
    <row r="175" ht="15" customHeight="1">
      <c r="B175" s="295"/>
      <c r="C175" s="273" t="s">
        <v>136</v>
      </c>
      <c r="D175" s="273"/>
      <c r="E175" s="273"/>
      <c r="F175" s="294" t="s">
        <v>1063</v>
      </c>
      <c r="G175" s="273"/>
      <c r="H175" s="273" t="s">
        <v>1130</v>
      </c>
      <c r="I175" s="273" t="s">
        <v>1131</v>
      </c>
      <c r="J175" s="273"/>
      <c r="K175" s="316"/>
    </row>
    <row r="176" ht="15" customHeight="1">
      <c r="B176" s="295"/>
      <c r="C176" s="273" t="s">
        <v>61</v>
      </c>
      <c r="D176" s="273"/>
      <c r="E176" s="273"/>
      <c r="F176" s="294" t="s">
        <v>1063</v>
      </c>
      <c r="G176" s="273"/>
      <c r="H176" s="273" t="s">
        <v>1132</v>
      </c>
      <c r="I176" s="273" t="s">
        <v>1133</v>
      </c>
      <c r="J176" s="273">
        <v>1</v>
      </c>
      <c r="K176" s="316"/>
    </row>
    <row r="177" ht="15" customHeight="1">
      <c r="B177" s="295"/>
      <c r="C177" s="273" t="s">
        <v>57</v>
      </c>
      <c r="D177" s="273"/>
      <c r="E177" s="273"/>
      <c r="F177" s="294" t="s">
        <v>1063</v>
      </c>
      <c r="G177" s="273"/>
      <c r="H177" s="273" t="s">
        <v>1134</v>
      </c>
      <c r="I177" s="273" t="s">
        <v>1065</v>
      </c>
      <c r="J177" s="273">
        <v>20</v>
      </c>
      <c r="K177" s="316"/>
    </row>
    <row r="178" ht="15" customHeight="1">
      <c r="B178" s="295"/>
      <c r="C178" s="273" t="s">
        <v>137</v>
      </c>
      <c r="D178" s="273"/>
      <c r="E178" s="273"/>
      <c r="F178" s="294" t="s">
        <v>1063</v>
      </c>
      <c r="G178" s="273"/>
      <c r="H178" s="273" t="s">
        <v>1135</v>
      </c>
      <c r="I178" s="273" t="s">
        <v>1065</v>
      </c>
      <c r="J178" s="273">
        <v>255</v>
      </c>
      <c r="K178" s="316"/>
    </row>
    <row r="179" ht="15" customHeight="1">
      <c r="B179" s="295"/>
      <c r="C179" s="273" t="s">
        <v>138</v>
      </c>
      <c r="D179" s="273"/>
      <c r="E179" s="273"/>
      <c r="F179" s="294" t="s">
        <v>1063</v>
      </c>
      <c r="G179" s="273"/>
      <c r="H179" s="273" t="s">
        <v>1028</v>
      </c>
      <c r="I179" s="273" t="s">
        <v>1065</v>
      </c>
      <c r="J179" s="273">
        <v>10</v>
      </c>
      <c r="K179" s="316"/>
    </row>
    <row r="180" ht="15" customHeight="1">
      <c r="B180" s="295"/>
      <c r="C180" s="273" t="s">
        <v>139</v>
      </c>
      <c r="D180" s="273"/>
      <c r="E180" s="273"/>
      <c r="F180" s="294" t="s">
        <v>1063</v>
      </c>
      <c r="G180" s="273"/>
      <c r="H180" s="273" t="s">
        <v>1136</v>
      </c>
      <c r="I180" s="273" t="s">
        <v>1097</v>
      </c>
      <c r="J180" s="273"/>
      <c r="K180" s="316"/>
    </row>
    <row r="181" ht="15" customHeight="1">
      <c r="B181" s="295"/>
      <c r="C181" s="273" t="s">
        <v>1137</v>
      </c>
      <c r="D181" s="273"/>
      <c r="E181" s="273"/>
      <c r="F181" s="294" t="s">
        <v>1063</v>
      </c>
      <c r="G181" s="273"/>
      <c r="H181" s="273" t="s">
        <v>1138</v>
      </c>
      <c r="I181" s="273" t="s">
        <v>1097</v>
      </c>
      <c r="J181" s="273"/>
      <c r="K181" s="316"/>
    </row>
    <row r="182" ht="15" customHeight="1">
      <c r="B182" s="295"/>
      <c r="C182" s="273" t="s">
        <v>1126</v>
      </c>
      <c r="D182" s="273"/>
      <c r="E182" s="273"/>
      <c r="F182" s="294" t="s">
        <v>1063</v>
      </c>
      <c r="G182" s="273"/>
      <c r="H182" s="273" t="s">
        <v>1139</v>
      </c>
      <c r="I182" s="273" t="s">
        <v>1097</v>
      </c>
      <c r="J182" s="273"/>
      <c r="K182" s="316"/>
    </row>
    <row r="183" ht="15" customHeight="1">
      <c r="B183" s="295"/>
      <c r="C183" s="273" t="s">
        <v>141</v>
      </c>
      <c r="D183" s="273"/>
      <c r="E183" s="273"/>
      <c r="F183" s="294" t="s">
        <v>1069</v>
      </c>
      <c r="G183" s="273"/>
      <c r="H183" s="273" t="s">
        <v>1140</v>
      </c>
      <c r="I183" s="273" t="s">
        <v>1065</v>
      </c>
      <c r="J183" s="273">
        <v>50</v>
      </c>
      <c r="K183" s="316"/>
    </row>
    <row r="184" ht="15" customHeight="1">
      <c r="B184" s="295"/>
      <c r="C184" s="273" t="s">
        <v>1141</v>
      </c>
      <c r="D184" s="273"/>
      <c r="E184" s="273"/>
      <c r="F184" s="294" t="s">
        <v>1069</v>
      </c>
      <c r="G184" s="273"/>
      <c r="H184" s="273" t="s">
        <v>1142</v>
      </c>
      <c r="I184" s="273" t="s">
        <v>1143</v>
      </c>
      <c r="J184" s="273"/>
      <c r="K184" s="316"/>
    </row>
    <row r="185" ht="15" customHeight="1">
      <c r="B185" s="295"/>
      <c r="C185" s="273" t="s">
        <v>1144</v>
      </c>
      <c r="D185" s="273"/>
      <c r="E185" s="273"/>
      <c r="F185" s="294" t="s">
        <v>1069</v>
      </c>
      <c r="G185" s="273"/>
      <c r="H185" s="273" t="s">
        <v>1145</v>
      </c>
      <c r="I185" s="273" t="s">
        <v>1143</v>
      </c>
      <c r="J185" s="273"/>
      <c r="K185" s="316"/>
    </row>
    <row r="186" ht="15" customHeight="1">
      <c r="B186" s="295"/>
      <c r="C186" s="273" t="s">
        <v>1146</v>
      </c>
      <c r="D186" s="273"/>
      <c r="E186" s="273"/>
      <c r="F186" s="294" t="s">
        <v>1069</v>
      </c>
      <c r="G186" s="273"/>
      <c r="H186" s="273" t="s">
        <v>1147</v>
      </c>
      <c r="I186" s="273" t="s">
        <v>1143</v>
      </c>
      <c r="J186" s="273"/>
      <c r="K186" s="316"/>
    </row>
    <row r="187" ht="15" customHeight="1">
      <c r="B187" s="295"/>
      <c r="C187" s="328" t="s">
        <v>1148</v>
      </c>
      <c r="D187" s="273"/>
      <c r="E187" s="273"/>
      <c r="F187" s="294" t="s">
        <v>1069</v>
      </c>
      <c r="G187" s="273"/>
      <c r="H187" s="273" t="s">
        <v>1149</v>
      </c>
      <c r="I187" s="273" t="s">
        <v>1150</v>
      </c>
      <c r="J187" s="329" t="s">
        <v>1151</v>
      </c>
      <c r="K187" s="316"/>
    </row>
    <row r="188" ht="15" customHeight="1">
      <c r="B188" s="295"/>
      <c r="C188" s="279" t="s">
        <v>46</v>
      </c>
      <c r="D188" s="273"/>
      <c r="E188" s="273"/>
      <c r="F188" s="294" t="s">
        <v>1063</v>
      </c>
      <c r="G188" s="273"/>
      <c r="H188" s="269" t="s">
        <v>1152</v>
      </c>
      <c r="I188" s="273" t="s">
        <v>1153</v>
      </c>
      <c r="J188" s="273"/>
      <c r="K188" s="316"/>
    </row>
    <row r="189" ht="15" customHeight="1">
      <c r="B189" s="295"/>
      <c r="C189" s="279" t="s">
        <v>1154</v>
      </c>
      <c r="D189" s="273"/>
      <c r="E189" s="273"/>
      <c r="F189" s="294" t="s">
        <v>1063</v>
      </c>
      <c r="G189" s="273"/>
      <c r="H189" s="273" t="s">
        <v>1155</v>
      </c>
      <c r="I189" s="273" t="s">
        <v>1097</v>
      </c>
      <c r="J189" s="273"/>
      <c r="K189" s="316"/>
    </row>
    <row r="190" ht="15" customHeight="1">
      <c r="B190" s="295"/>
      <c r="C190" s="279" t="s">
        <v>1156</v>
      </c>
      <c r="D190" s="273"/>
      <c r="E190" s="273"/>
      <c r="F190" s="294" t="s">
        <v>1063</v>
      </c>
      <c r="G190" s="273"/>
      <c r="H190" s="273" t="s">
        <v>1157</v>
      </c>
      <c r="I190" s="273" t="s">
        <v>1097</v>
      </c>
      <c r="J190" s="273"/>
      <c r="K190" s="316"/>
    </row>
    <row r="191" ht="15" customHeight="1">
      <c r="B191" s="295"/>
      <c r="C191" s="279" t="s">
        <v>1158</v>
      </c>
      <c r="D191" s="273"/>
      <c r="E191" s="273"/>
      <c r="F191" s="294" t="s">
        <v>1069</v>
      </c>
      <c r="G191" s="273"/>
      <c r="H191" s="273" t="s">
        <v>1159</v>
      </c>
      <c r="I191" s="273" t="s">
        <v>1097</v>
      </c>
      <c r="J191" s="273"/>
      <c r="K191" s="316"/>
    </row>
    <row r="192" ht="15" customHeight="1">
      <c r="B192" s="322"/>
      <c r="C192" s="330"/>
      <c r="D192" s="304"/>
      <c r="E192" s="304"/>
      <c r="F192" s="304"/>
      <c r="G192" s="304"/>
      <c r="H192" s="304"/>
      <c r="I192" s="304"/>
      <c r="J192" s="304"/>
      <c r="K192" s="323"/>
    </row>
    <row r="193" ht="18.75" customHeight="1">
      <c r="B193" s="269"/>
      <c r="C193" s="273"/>
      <c r="D193" s="273"/>
      <c r="E193" s="273"/>
      <c r="F193" s="294"/>
      <c r="G193" s="273"/>
      <c r="H193" s="273"/>
      <c r="I193" s="273"/>
      <c r="J193" s="273"/>
      <c r="K193" s="269"/>
    </row>
    <row r="194" ht="18.75" customHeight="1">
      <c r="B194" s="269"/>
      <c r="C194" s="273"/>
      <c r="D194" s="273"/>
      <c r="E194" s="273"/>
      <c r="F194" s="294"/>
      <c r="G194" s="273"/>
      <c r="H194" s="273"/>
      <c r="I194" s="273"/>
      <c r="J194" s="273"/>
      <c r="K194" s="269"/>
    </row>
    <row r="195" ht="18.75" customHeight="1">
      <c r="B195" s="280"/>
      <c r="C195" s="280"/>
      <c r="D195" s="280"/>
      <c r="E195" s="280"/>
      <c r="F195" s="280"/>
      <c r="G195" s="280"/>
      <c r="H195" s="280"/>
      <c r="I195" s="280"/>
      <c r="J195" s="280"/>
      <c r="K195" s="280"/>
    </row>
    <row r="196" ht="13.5">
      <c r="B196" s="259"/>
      <c r="C196" s="260"/>
      <c r="D196" s="260"/>
      <c r="E196" s="260"/>
      <c r="F196" s="260"/>
      <c r="G196" s="260"/>
      <c r="H196" s="260"/>
      <c r="I196" s="260"/>
      <c r="J196" s="260"/>
      <c r="K196" s="261"/>
    </row>
    <row r="197" ht="21">
      <c r="B197" s="262"/>
      <c r="C197" s="263" t="s">
        <v>1160</v>
      </c>
      <c r="D197" s="263"/>
      <c r="E197" s="263"/>
      <c r="F197" s="263"/>
      <c r="G197" s="263"/>
      <c r="H197" s="263"/>
      <c r="I197" s="263"/>
      <c r="J197" s="263"/>
      <c r="K197" s="264"/>
    </row>
    <row r="198" ht="25.5" customHeight="1">
      <c r="B198" s="262"/>
      <c r="C198" s="331" t="s">
        <v>1161</v>
      </c>
      <c r="D198" s="331"/>
      <c r="E198" s="331"/>
      <c r="F198" s="331" t="s">
        <v>1162</v>
      </c>
      <c r="G198" s="332"/>
      <c r="H198" s="331" t="s">
        <v>1163</v>
      </c>
      <c r="I198" s="331"/>
      <c r="J198" s="331"/>
      <c r="K198" s="264"/>
    </row>
    <row r="199" ht="5.25" customHeight="1">
      <c r="B199" s="295"/>
      <c r="C199" s="292"/>
      <c r="D199" s="292"/>
      <c r="E199" s="292"/>
      <c r="F199" s="292"/>
      <c r="G199" s="273"/>
      <c r="H199" s="292"/>
      <c r="I199" s="292"/>
      <c r="J199" s="292"/>
      <c r="K199" s="316"/>
    </row>
    <row r="200" ht="15" customHeight="1">
      <c r="B200" s="295"/>
      <c r="C200" s="273" t="s">
        <v>1153</v>
      </c>
      <c r="D200" s="273"/>
      <c r="E200" s="273"/>
      <c r="F200" s="294" t="s">
        <v>47</v>
      </c>
      <c r="G200" s="273"/>
      <c r="H200" s="273" t="s">
        <v>1164</v>
      </c>
      <c r="I200" s="273"/>
      <c r="J200" s="273"/>
      <c r="K200" s="316"/>
    </row>
    <row r="201" ht="15" customHeight="1">
      <c r="B201" s="295"/>
      <c r="C201" s="301"/>
      <c r="D201" s="273"/>
      <c r="E201" s="273"/>
      <c r="F201" s="294" t="s">
        <v>48</v>
      </c>
      <c r="G201" s="273"/>
      <c r="H201" s="273" t="s">
        <v>1165</v>
      </c>
      <c r="I201" s="273"/>
      <c r="J201" s="273"/>
      <c r="K201" s="316"/>
    </row>
    <row r="202" ht="15" customHeight="1">
      <c r="B202" s="295"/>
      <c r="C202" s="301"/>
      <c r="D202" s="273"/>
      <c r="E202" s="273"/>
      <c r="F202" s="294" t="s">
        <v>51</v>
      </c>
      <c r="G202" s="273"/>
      <c r="H202" s="273" t="s">
        <v>1166</v>
      </c>
      <c r="I202" s="273"/>
      <c r="J202" s="273"/>
      <c r="K202" s="316"/>
    </row>
    <row r="203" ht="15" customHeight="1">
      <c r="B203" s="295"/>
      <c r="C203" s="273"/>
      <c r="D203" s="273"/>
      <c r="E203" s="273"/>
      <c r="F203" s="294" t="s">
        <v>49</v>
      </c>
      <c r="G203" s="273"/>
      <c r="H203" s="273" t="s">
        <v>1167</v>
      </c>
      <c r="I203" s="273"/>
      <c r="J203" s="273"/>
      <c r="K203" s="316"/>
    </row>
    <row r="204" ht="15" customHeight="1">
      <c r="B204" s="295"/>
      <c r="C204" s="273"/>
      <c r="D204" s="273"/>
      <c r="E204" s="273"/>
      <c r="F204" s="294" t="s">
        <v>50</v>
      </c>
      <c r="G204" s="273"/>
      <c r="H204" s="273" t="s">
        <v>1168</v>
      </c>
      <c r="I204" s="273"/>
      <c r="J204" s="273"/>
      <c r="K204" s="316"/>
    </row>
    <row r="205" ht="15" customHeight="1">
      <c r="B205" s="295"/>
      <c r="C205" s="273"/>
      <c r="D205" s="273"/>
      <c r="E205" s="273"/>
      <c r="F205" s="294"/>
      <c r="G205" s="273"/>
      <c r="H205" s="273"/>
      <c r="I205" s="273"/>
      <c r="J205" s="273"/>
      <c r="K205" s="316"/>
    </row>
    <row r="206" ht="15" customHeight="1">
      <c r="B206" s="295"/>
      <c r="C206" s="273" t="s">
        <v>1109</v>
      </c>
      <c r="D206" s="273"/>
      <c r="E206" s="273"/>
      <c r="F206" s="294" t="s">
        <v>83</v>
      </c>
      <c r="G206" s="273"/>
      <c r="H206" s="273" t="s">
        <v>1169</v>
      </c>
      <c r="I206" s="273"/>
      <c r="J206" s="273"/>
      <c r="K206" s="316"/>
    </row>
    <row r="207" ht="15" customHeight="1">
      <c r="B207" s="295"/>
      <c r="C207" s="301"/>
      <c r="D207" s="273"/>
      <c r="E207" s="273"/>
      <c r="F207" s="294" t="s">
        <v>1010</v>
      </c>
      <c r="G207" s="273"/>
      <c r="H207" s="273" t="s">
        <v>1011</v>
      </c>
      <c r="I207" s="273"/>
      <c r="J207" s="273"/>
      <c r="K207" s="316"/>
    </row>
    <row r="208" ht="15" customHeight="1">
      <c r="B208" s="295"/>
      <c r="C208" s="273"/>
      <c r="D208" s="273"/>
      <c r="E208" s="273"/>
      <c r="F208" s="294" t="s">
        <v>1008</v>
      </c>
      <c r="G208" s="273"/>
      <c r="H208" s="273" t="s">
        <v>1170</v>
      </c>
      <c r="I208" s="273"/>
      <c r="J208" s="273"/>
      <c r="K208" s="316"/>
    </row>
    <row r="209" ht="15" customHeight="1">
      <c r="B209" s="333"/>
      <c r="C209" s="301"/>
      <c r="D209" s="301"/>
      <c r="E209" s="301"/>
      <c r="F209" s="294" t="s">
        <v>95</v>
      </c>
      <c r="G209" s="279"/>
      <c r="H209" s="320" t="s">
        <v>96</v>
      </c>
      <c r="I209" s="320"/>
      <c r="J209" s="320"/>
      <c r="K209" s="334"/>
    </row>
    <row r="210" ht="15" customHeight="1">
      <c r="B210" s="333"/>
      <c r="C210" s="301"/>
      <c r="D210" s="301"/>
      <c r="E210" s="301"/>
      <c r="F210" s="294" t="s">
        <v>794</v>
      </c>
      <c r="G210" s="279"/>
      <c r="H210" s="320" t="s">
        <v>1171</v>
      </c>
      <c r="I210" s="320"/>
      <c r="J210" s="320"/>
      <c r="K210" s="334"/>
    </row>
    <row r="211" ht="15" customHeight="1">
      <c r="B211" s="333"/>
      <c r="C211" s="301"/>
      <c r="D211" s="301"/>
      <c r="E211" s="301"/>
      <c r="F211" s="335"/>
      <c r="G211" s="279"/>
      <c r="H211" s="336"/>
      <c r="I211" s="336"/>
      <c r="J211" s="336"/>
      <c r="K211" s="334"/>
    </row>
    <row r="212" ht="15" customHeight="1">
      <c r="B212" s="333"/>
      <c r="C212" s="273" t="s">
        <v>1133</v>
      </c>
      <c r="D212" s="301"/>
      <c r="E212" s="301"/>
      <c r="F212" s="294">
        <v>1</v>
      </c>
      <c r="G212" s="279"/>
      <c r="H212" s="320" t="s">
        <v>1172</v>
      </c>
      <c r="I212" s="320"/>
      <c r="J212" s="320"/>
      <c r="K212" s="334"/>
    </row>
    <row r="213" ht="15" customHeight="1">
      <c r="B213" s="333"/>
      <c r="C213" s="301"/>
      <c r="D213" s="301"/>
      <c r="E213" s="301"/>
      <c r="F213" s="294">
        <v>2</v>
      </c>
      <c r="G213" s="279"/>
      <c r="H213" s="320" t="s">
        <v>1173</v>
      </c>
      <c r="I213" s="320"/>
      <c r="J213" s="320"/>
      <c r="K213" s="334"/>
    </row>
    <row r="214" ht="15" customHeight="1">
      <c r="B214" s="333"/>
      <c r="C214" s="301"/>
      <c r="D214" s="301"/>
      <c r="E214" s="301"/>
      <c r="F214" s="294">
        <v>3</v>
      </c>
      <c r="G214" s="279"/>
      <c r="H214" s="320" t="s">
        <v>1174</v>
      </c>
      <c r="I214" s="320"/>
      <c r="J214" s="320"/>
      <c r="K214" s="334"/>
    </row>
    <row r="215" ht="15" customHeight="1">
      <c r="B215" s="333"/>
      <c r="C215" s="301"/>
      <c r="D215" s="301"/>
      <c r="E215" s="301"/>
      <c r="F215" s="294">
        <v>4</v>
      </c>
      <c r="G215" s="279"/>
      <c r="H215" s="320" t="s">
        <v>1175</v>
      </c>
      <c r="I215" s="320"/>
      <c r="J215" s="320"/>
      <c r="K215" s="334"/>
    </row>
    <row r="216" ht="12.75" customHeight="1">
      <c r="B216" s="337"/>
      <c r="C216" s="338"/>
      <c r="D216" s="338"/>
      <c r="E216" s="338"/>
      <c r="F216" s="338"/>
      <c r="G216" s="338"/>
      <c r="H216" s="338"/>
      <c r="I216" s="338"/>
      <c r="J216" s="338"/>
      <c r="K216" s="339"/>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LAPTOP-D\Daniela</dc:creator>
  <cp:lastModifiedBy>LAPTOP-D\Daniela</cp:lastModifiedBy>
  <dcterms:created xsi:type="dcterms:W3CDTF">2018-09-27T11:51:49Z</dcterms:created>
  <dcterms:modified xsi:type="dcterms:W3CDTF">2018-09-27T11:52:03Z</dcterms:modified>
</cp:coreProperties>
</file>