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2 - Tržní kolonáda - 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'SO 02 - Tržní kolonáda - ...'!$C$89:$K$259</definedName>
    <definedName name="_xlnm.Print_Area" localSheetId="1">'SO 02 - Tržní kolonáda - ...'!$C$4:$J$36,'SO 02 - Tržní kolonáda - ...'!$C$42:$J$71,'SO 02 - Tržní kolonáda - ...'!$C$77:$K$259</definedName>
    <definedName name="_xlnm.Print_Titles" localSheetId="1">'SO 02 - Tržní kolonáda - ...'!$89:$89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257"/>
  <c r="BH257"/>
  <c r="BG257"/>
  <c r="BF257"/>
  <c r="T257"/>
  <c r="T256"/>
  <c r="R257"/>
  <c r="R256"/>
  <c r="P257"/>
  <c r="P256"/>
  <c r="BK257"/>
  <c r="BK256"/>
  <c r="J256"/>
  <c r="J257"/>
  <c r="BE257"/>
  <c r="J70"/>
  <c r="BI254"/>
  <c r="BH254"/>
  <c r="BG254"/>
  <c r="BF254"/>
  <c r="T254"/>
  <c r="T253"/>
  <c r="R254"/>
  <c r="R253"/>
  <c r="P254"/>
  <c r="P253"/>
  <c r="BK254"/>
  <c r="BK253"/>
  <c r="J253"/>
  <c r="J254"/>
  <c r="BE254"/>
  <c r="J69"/>
  <c r="BI250"/>
  <c r="BH250"/>
  <c r="BG250"/>
  <c r="BF250"/>
  <c r="T250"/>
  <c r="T249"/>
  <c r="T248"/>
  <c r="R250"/>
  <c r="R249"/>
  <c r="R248"/>
  <c r="P250"/>
  <c r="P249"/>
  <c r="P248"/>
  <c r="BK250"/>
  <c r="BK249"/>
  <c r="J249"/>
  <c r="BK248"/>
  <c r="J248"/>
  <c r="J250"/>
  <c r="BE250"/>
  <c r="J68"/>
  <c r="J67"/>
  <c r="BI244"/>
  <c r="BH244"/>
  <c r="BG244"/>
  <c r="BF244"/>
  <c r="T244"/>
  <c r="T243"/>
  <c r="T242"/>
  <c r="R244"/>
  <c r="R243"/>
  <c r="R242"/>
  <c r="P244"/>
  <c r="P243"/>
  <c r="P242"/>
  <c r="BK244"/>
  <c r="BK243"/>
  <c r="J243"/>
  <c r="BK242"/>
  <c r="J242"/>
  <c r="J244"/>
  <c r="BE244"/>
  <c r="J66"/>
  <c r="J65"/>
  <c r="BI241"/>
  <c r="BH241"/>
  <c r="BG241"/>
  <c r="BF241"/>
  <c r="T241"/>
  <c r="R241"/>
  <c r="P241"/>
  <c r="BK241"/>
  <c r="J241"/>
  <c r="BE241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5"/>
  <c r="BH165"/>
  <c r="BG165"/>
  <c r="BF165"/>
  <c r="T165"/>
  <c r="T164"/>
  <c r="R165"/>
  <c r="R164"/>
  <c r="P165"/>
  <c r="P164"/>
  <c r="BK165"/>
  <c r="BK164"/>
  <c r="J164"/>
  <c r="J165"/>
  <c r="BE165"/>
  <c r="J64"/>
  <c r="BI161"/>
  <c r="BH161"/>
  <c r="BG161"/>
  <c r="BF161"/>
  <c r="T161"/>
  <c r="R161"/>
  <c r="P161"/>
  <c r="BK161"/>
  <c r="J161"/>
  <c r="BE161"/>
  <c r="BI157"/>
  <c r="BH157"/>
  <c r="BG157"/>
  <c r="BF157"/>
  <c r="T157"/>
  <c r="T156"/>
  <c r="T155"/>
  <c r="R157"/>
  <c r="R156"/>
  <c r="R155"/>
  <c r="P157"/>
  <c r="P156"/>
  <c r="P155"/>
  <c r="BK157"/>
  <c r="BK156"/>
  <c r="J156"/>
  <c r="BK155"/>
  <c r="J155"/>
  <c r="J157"/>
  <c r="BE157"/>
  <c r="J63"/>
  <c r="J62"/>
  <c r="BI153"/>
  <c r="BH153"/>
  <c r="BG153"/>
  <c r="BF153"/>
  <c r="T153"/>
  <c r="T152"/>
  <c r="R153"/>
  <c r="R152"/>
  <c r="P153"/>
  <c r="P152"/>
  <c r="BK153"/>
  <c r="BK152"/>
  <c r="J152"/>
  <c r="J153"/>
  <c r="BE153"/>
  <c r="J6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T111"/>
  <c r="R112"/>
  <c r="R111"/>
  <c r="P112"/>
  <c r="P111"/>
  <c r="BK112"/>
  <c r="BK111"/>
  <c r="J111"/>
  <c r="J112"/>
  <c r="BE112"/>
  <c r="J60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3"/>
  <c r="BH103"/>
  <c r="BG103"/>
  <c r="BF103"/>
  <c r="T103"/>
  <c r="T102"/>
  <c r="R103"/>
  <c r="R102"/>
  <c r="P103"/>
  <c r="P102"/>
  <c r="BK103"/>
  <c r="BK102"/>
  <c r="J102"/>
  <c r="J103"/>
  <c r="BE103"/>
  <c r="J59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3"/>
  <c r="F34"/>
  <c i="1" r="BD52"/>
  <c i="2" r="BH93"/>
  <c r="F33"/>
  <c i="1" r="BC52"/>
  <c i="2" r="BG93"/>
  <c r="F32"/>
  <c i="1" r="BB52"/>
  <c i="2" r="BF93"/>
  <c r="J31"/>
  <c i="1" r="AW52"/>
  <c i="2" r="F31"/>
  <c i="1" r="BA52"/>
  <c i="2" r="T93"/>
  <c r="T92"/>
  <c r="T91"/>
  <c r="T90"/>
  <c r="R93"/>
  <c r="R92"/>
  <c r="R91"/>
  <c r="R90"/>
  <c r="P93"/>
  <c r="P92"/>
  <c r="P91"/>
  <c r="P90"/>
  <c i="1" r="AU52"/>
  <c i="2" r="BK93"/>
  <c r="BK92"/>
  <c r="J92"/>
  <c r="BK91"/>
  <c r="J91"/>
  <c r="BK90"/>
  <c r="J90"/>
  <c r="J56"/>
  <c r="J27"/>
  <c i="1" r="AG52"/>
  <c i="2" r="J93"/>
  <c r="BE93"/>
  <c r="J30"/>
  <c i="1" r="AV52"/>
  <c i="2" r="F30"/>
  <c i="1" r="AZ52"/>
  <c i="2" r="J58"/>
  <c r="J57"/>
  <c r="J86"/>
  <c r="F86"/>
  <c r="F84"/>
  <c r="E82"/>
  <c r="J51"/>
  <c r="F51"/>
  <c r="F49"/>
  <c r="E47"/>
  <c r="J36"/>
  <c r="J18"/>
  <c r="E18"/>
  <c r="F87"/>
  <c r="F52"/>
  <c r="J17"/>
  <c r="J12"/>
  <c r="J84"/>
  <c r="J49"/>
  <c r="E7"/>
  <c r="E80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<sst xmlns="http://schemas.openxmlformats.org/spreadsheetml/2006/main">
  <si>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</si>
  <si>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</si>
  <si>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</si>
  <si>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</si>
  <si>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</si>
  <si>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</si>
  <si>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</si>
  <si>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{67aa2055-19a6-4e6d-acb5-17b95c485b0f}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</si>
  <si>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</si>
  <si>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</si>
  <si>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</si>
  <si>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</si>
  <si>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</si>
  <si>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</si>
  <si>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</si>
  <si>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</si>
  <si>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668e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</si>
  <si>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</si>
  <si>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</si>
  <si>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Karlovy Vary, Tržní kolonáda</t>
  </si>
  <si>
    <t>0,1</t>
  </si>
  <si>
    <t>KSO:</t>
  </si>
  <si>
    <t/>
  </si>
  <si>
    <t>CC-CZ:</t>
  </si>
  <si>
    <t>1</t>
  </si>
  <si>
    <t>Místo:</t>
  </si>
  <si>
    <t>Karlovy Vary</t>
  </si>
  <si>
    <t>Datum:</t>
  </si>
  <si>
    <t>31.7.2017</t>
  </si>
  <si>
    <t>10</t>
  </si>
  <si>
    <t>100</t>
  </si>
  <si>
    <t>Zadavatel:</t>
  </si>
  <si>
    <t>IČ:</t>
  </si>
  <si>
    <t>Statutární město Karlovy Vary</t>
  </si>
  <si>
    <t>DIČ:</t>
  </si>
  <si>
    <t>Uchazeč:</t>
  </si>
  <si>
    <t>Vyplň údaj</t>
  </si>
  <si>
    <t>Projektant:</t>
  </si>
  <si>
    <t>G.PROJEKT - Ing. Roman Gajdoš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</si>
  <si>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</si>
  <si>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
_x000d_
Jména výrobců a obchodní názvy u položek jsou pouze informativní, uvedené jako reference technických parametrů,_x000d_
vzájemné kompatibility zařízení a dostupnosti odborného servisu. Lze použít výrobky ekvivalentních vlastností jiných výrobců._x000d_
_x000d_
Nedílnou součástí Rozpočtu a Výkazu výměr je projektová dokumentace. Nabídkové ceny mohou být vytvářeny dle Výkazu výměr pouze s projektem a jeho Výkazem výměr.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</si>
  <si>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</si>
  <si>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</si>
  <si>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</si>
  <si>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</si>
  <si>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</si>
  <si>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</si>
  <si>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</si>
  <si>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</si>
  <si>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</si>
  <si>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</si>
  <si>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</si>
  <si>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</si>
  <si>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</si>
  <si>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</si>
  <si>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</si>
  <si>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</si>
  <si>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</si>
  <si>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</si>
  <si>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</si>
  <si>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</si>
  <si>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</si>
  <si>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</si>
  <si>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</si>
  <si>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</si>
  <si>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</si>
  <si>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</si>
  <si>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</si>
  <si>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</si>
  <si>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</si>
  <si>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</si>
  <si>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</si>
  <si>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</si>
  <si>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</si>
  <si>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</si>
  <si>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</si>
  <si>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</si>
  <si>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</si>
  <si>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</si>
  <si>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</si>
  <si>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02</t>
  </si>
  <si>
    <t xml:space="preserve">Tržní kolonáda - 5.etapa. Obnova nátěrů </t>
  </si>
  <si>
    <t>STA</t>
  </si>
  <si>
    <t>{e95499e7-3e24-4afc-9ad0-9da21a1bc5f7}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</si>
  <si>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</si>
  <si>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</si>
  <si>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</si>
  <si>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</si>
  <si>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</si>
  <si>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</si>
  <si>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</si>
  <si>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</si>
  <si>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SO 02 - Tržní kolonáda - 5.etapa. Obnova nátěrů </t>
  </si>
  <si>
    <t xml:space="preserve"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  Jména výrobců a obchodní názvy u položek jsou pouze informativní, uvedené jako reference technických parametrů, vzájemné kompatibility zařízení a dostupnosti odborného servisu. Lze použít výrobky ekvivalentních vlastností jiných výrobců.  Nedílnou součástí Rozpočtu a Výkazu výměr je projektová dokumentace. Nabídkové ceny mohou být vytvářeny dle Výkazu výměr pouze s projektem a jeho Výkazem výměr.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</si>
  <si>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</si>
  <si>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</si>
  <si>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</si>
  <si>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</si>
  <si>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</si>
  <si>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</si>
  <si>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</si>
  <si>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práce-bourání</t>
  </si>
  <si>
    <t xml:space="preserve">    94 - Lešení a stavební výtahy</t>
  </si>
  <si>
    <t xml:space="preserve">    998 - Přesun hmot</t>
  </si>
  <si>
    <t>PSV - Práce a dodávky PSV</t>
  </si>
  <si>
    <t xml:space="preserve">    713 - Izolace tepelné</t>
  </si>
  <si>
    <t xml:space="preserve">    783 - Dokončovací práce - nátěry</t>
  </si>
  <si>
    <t>OST - Ostatní</t>
  </si>
  <si>
    <t xml:space="preserve">    O01 - HZS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</si>
  <si>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</si>
  <si>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</si>
  <si>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</si>
  <si>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</si>
  <si>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</si>
  <si>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</si>
  <si>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</si>
  <si>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</si>
  <si>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</si>
  <si>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</si>
  <si>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</si>
  <si>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</si>
  <si>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</si>
  <si>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</si>
  <si>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</si>
  <si>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</si>
  <si>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</si>
  <si>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</si>
  <si>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</si>
  <si>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</si>
  <si>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</si>
  <si>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</si>
  <si>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</si>
  <si>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K</t>
  </si>
  <si>
    <t>629991011</t>
  </si>
  <si>
    <t>Zakrytí výplní otvorů a svislých ploch fólií přilepenou lepící páskou</t>
  </si>
  <si>
    <t>m2</t>
  </si>
  <si>
    <t>CS ÚRS 2017 02</t>
  </si>
  <si>
    <t>4</t>
  </si>
  <si>
    <t>267889961</t>
  </si>
  <si>
    <t>PP</t>
  </si>
  <si>
    <t>Zakrytí vnějších ploch před znečištěním včetně pozdějšího odkrytí výplní otvorů a svislých ploch fólií přilepenou lepící páskou</t>
  </si>
  <si>
    <t>VV</t>
  </si>
  <si>
    <t>"chrana svítidel" 9</t>
  </si>
  <si>
    <t>True</t>
  </si>
  <si>
    <t>"ochrana vitráží"5*2</t>
  </si>
  <si>
    <t>619996111</t>
  </si>
  <si>
    <t>Zřízení ochrany stavebních konstrukcí a předmětů bedněním</t>
  </si>
  <si>
    <t>-1358246131</t>
  </si>
  <si>
    <t>Ochrana stavebních konstrukcí a předmětů bedněním zřízení</t>
  </si>
  <si>
    <t>" ochrana pramene" 3,14*2,0*1,0+3,14*2,0*2,0</t>
  </si>
  <si>
    <t>3</t>
  </si>
  <si>
    <t>619996121</t>
  </si>
  <si>
    <t>Odstranění ochrany stavebních konstrukcí a předmětů bedněním</t>
  </si>
  <si>
    <t>-2119269529</t>
  </si>
  <si>
    <t>Ochrana stavebních konstrukcí a předmětů bedněním odstranění</t>
  </si>
  <si>
    <t>9</t>
  </si>
  <si>
    <t>Ostatní konstrukce a práce-bourání</t>
  </si>
  <si>
    <t>952901114</t>
  </si>
  <si>
    <t>Vyčištění budov bytové a občanské výstavby při výšce podlaží přes 4 m</t>
  </si>
  <si>
    <t>-1867916970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</si>
  <si>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přes 4 m</t>
  </si>
  <si>
    <t>5</t>
  </si>
  <si>
    <t>985131111</t>
  </si>
  <si>
    <t>Očištění ploch stěn, rubu kleneb a podlah tlakovou vodou</t>
  </si>
  <si>
    <t>528597509</t>
  </si>
  <si>
    <t>"sokl" 16*1</t>
  </si>
  <si>
    <t>985131311</t>
  </si>
  <si>
    <t>Ruční dočištění ploch stěn, rubu kleneb a podlah ocelových kartáči</t>
  </si>
  <si>
    <t>-1451869397</t>
  </si>
  <si>
    <t>Očištění ploch stěn, rubu kleneb a podlah ruční dočištění ocelovými kartáči</t>
  </si>
  <si>
    <t>94</t>
  </si>
  <si>
    <t>Lešení a stavební výtahy</t>
  </si>
  <si>
    <t>7</t>
  </si>
  <si>
    <t>941112111</t>
  </si>
  <si>
    <t>Montáž lešení řadového trubkového lehkého bez podlah zatížení do 200 kg/m2 š do 0,9 m v do 10 m</t>
  </si>
  <si>
    <t>213630219</t>
  </si>
  <si>
    <t>Montáž lešení řadového trubkového lehkého pracovního bez podlah s provozním zatížením tř. 3 do 200 kg/m2 šířky tř. W06 přes 0,6 do 0,9 m, výšky do 10 m</t>
  </si>
  <si>
    <t>(8,4+11,1)*6+8*1,5*0,5</t>
  </si>
  <si>
    <t>8</t>
  </si>
  <si>
    <t>941112211</t>
  </si>
  <si>
    <t>Příplatek k lešení řadovému trubkovému lehkému bez podlah š 0,9 m v 10m za první a ZKD den použití</t>
  </si>
  <si>
    <t>1320101185</t>
  </si>
  <si>
    <t>Montáž lešení řadového trubkového lehkého pracovního bez podlah s provozním zatížením tř. 3 do 200 kg/m2 Příplatek za první a každý další den použití lešení k ceně -2111</t>
  </si>
  <si>
    <t>123*60 'Přepočtené koeficientem množství</t>
  </si>
  <si>
    <t>941111811</t>
  </si>
  <si>
    <t>Demontáž lešení řadového trubkového lehkého s podlahami zatížení do 200 kg/m2 š do 0,9 m v do 10 m</t>
  </si>
  <si>
    <t>765105516</t>
  </si>
  <si>
    <t>Demontáž lešení řadového trubkového lehkého pracovního s podlahami s provozním zatížením tř. 3 do 200 kg/m2 šířky tř. W06 od 0,6 do 0,9 m, výšky do 10 m</t>
  </si>
  <si>
    <t>943311111</t>
  </si>
  <si>
    <t>Montáž lešení prostorového modulového lehkého bez podlah zatížení do 200 kg/m2 v do 10 m</t>
  </si>
  <si>
    <t>m3</t>
  </si>
  <si>
    <t>-1654355458</t>
  </si>
  <si>
    <t>Montáž lešení prostorového modulového lehkého pracovního bez podlah s provozním zatížením tř. 3 do 200 kg/m2, výšky do 10 m</t>
  </si>
  <si>
    <t>(9,6+11,1)*0,5*6,9*4,55</t>
  </si>
  <si>
    <t>8,5*6,2*7,2</t>
  </si>
  <si>
    <t>3,14*2,5*2,5*0,5*6</t>
  </si>
  <si>
    <t>11</t>
  </si>
  <si>
    <t>943311211</t>
  </si>
  <si>
    <t>Příplatek k lešení prostorovému modulovému lehkému bez podlah v do 10 m za první a ZKD den použití</t>
  </si>
  <si>
    <t>-1563701850</t>
  </si>
  <si>
    <t>Montáž lešení prostorového modulového lehkého pracovního bez podlah Příplatek za první a každý další den použití lešení k ceně -1111</t>
  </si>
  <si>
    <t>763,25325*30 'Přepočtené koeficientem množství</t>
  </si>
  <si>
    <t>12</t>
  </si>
  <si>
    <t>943311811</t>
  </si>
  <si>
    <t>Demontáž lešení prostorového modulového lehkého bez podlah zatížení do 200 kg/m2 v do 10 m</t>
  </si>
  <si>
    <t>1342030147</t>
  </si>
  <si>
    <t>Demontáž lešení prostorového modulového lehkého pracovního bez podlah s provozním zatížením tř. 3 do 200 kg/m2, výšky do 10 m</t>
  </si>
  <si>
    <t>13</t>
  </si>
  <si>
    <t>949221111</t>
  </si>
  <si>
    <t>Montáž lešeňové podlahy s příčníky pro dílcová lešení v do 10 m</t>
  </si>
  <si>
    <t>-1390641511</t>
  </si>
  <si>
    <t>Montáž lešeňové podlahy pro dílcová lešení s příčníky nebo podélníky, ve výšce do 10 m</t>
  </si>
  <si>
    <t>(9,6+11,1)*0,5*6,9*2</t>
  </si>
  <si>
    <t>(3,14*2,5*2,5*0,5*6)*3</t>
  </si>
  <si>
    <t>8,5*6,2*4</t>
  </si>
  <si>
    <t>14</t>
  </si>
  <si>
    <t>949221211</t>
  </si>
  <si>
    <t>Příplatek k lešeňové podlaze pro dílcová lešení za první a ZKD den použití</t>
  </si>
  <si>
    <t>981835786</t>
  </si>
  <si>
    <t>Montáž lešeňové podlahy pro dílcová lešení Příplatek za první a každý další den použití lešení k ceně -1111, -1112 nebo -1131</t>
  </si>
  <si>
    <t>530,255*30 'Přepočtené koeficientem množství</t>
  </si>
  <si>
    <t>949221831</t>
  </si>
  <si>
    <t>Demontáž lešeňové podlahy pro dílcová lešení ve světlíku o ploše do 6 m2 s příčníky</t>
  </si>
  <si>
    <t>1686002842</t>
  </si>
  <si>
    <t>Demontáž lešeňové podlahy pro dílcová lešení ve světlíku nebo šachtě o půdorysné ploše do 6 m2 s příčníky nebo podélníky</t>
  </si>
  <si>
    <t>16</t>
  </si>
  <si>
    <t>944511111</t>
  </si>
  <si>
    <t>Montáž ochranné sítě z textilie z umělých vláken</t>
  </si>
  <si>
    <t>1870369802</t>
  </si>
  <si>
    <t>Montáž ochranné sítě zavěšené na konstrukci lešení z textilie z umělých vláken</t>
  </si>
  <si>
    <t>"lešení fasádní" 123</t>
  </si>
  <si>
    <t>"lešení prostorové"8,5*5</t>
  </si>
  <si>
    <t>17</t>
  </si>
  <si>
    <t>944511211</t>
  </si>
  <si>
    <t>Příplatek k ochranné síti za první a ZKD den použití</t>
  </si>
  <si>
    <t>403082629</t>
  </si>
  <si>
    <t>Montáž ochranné sítě Příplatek za první a každý další den použití sítě k ceně -1111</t>
  </si>
  <si>
    <t>165,5*30 'Přepočtené koeficientem množství</t>
  </si>
  <si>
    <t>18</t>
  </si>
  <si>
    <t>944511811</t>
  </si>
  <si>
    <t>Demontáž ochranné sítě z textilie z umělých vláken</t>
  </si>
  <si>
    <t>976214066</t>
  </si>
  <si>
    <t>Demontáž ochranné sítě zavěšené na konstrukci lešení z textilie z umělých vláken</t>
  </si>
  <si>
    <t>19</t>
  </si>
  <si>
    <t>949101111</t>
  </si>
  <si>
    <t>Lešení pomocné pro objekty pozemních staveb s lešeňovou podlahou v do 1,9 m zatížení do 150 kg/m2</t>
  </si>
  <si>
    <t>552818946</t>
  </si>
  <si>
    <t>Lešení pomocné pracovní pro objekty pozemních staveb pro zatížení do 150 kg/m2, o výšce lešeňové podlahy do 1,9 m</t>
  </si>
  <si>
    <t>" pomocné lešení pro nátěr nadstřešních konstrukcí"10,0*2,0*2</t>
  </si>
  <si>
    <t>998</t>
  </si>
  <si>
    <t>Přesun hmot</t>
  </si>
  <si>
    <t>20</t>
  </si>
  <si>
    <t>998018002</t>
  </si>
  <si>
    <t>Přesun hmot ruční pro budovy v do 12 m</t>
  </si>
  <si>
    <t>t</t>
  </si>
  <si>
    <t>1252160416</t>
  </si>
  <si>
    <t>Přesun hmot pro budovy občanské výstavby, bydlení, výrobu a služby ruční - bez užití mechanizace vodorovná dopravní vzdálenost do 100 m pro budovy s jakoukoliv nosnou konstrukcí výšky přes 6 do 12 m</t>
  </si>
  <si>
    <t>PSV</t>
  </si>
  <si>
    <t>Práce a dodávky PSV</t>
  </si>
  <si>
    <t>713</t>
  </si>
  <si>
    <t>Izolace tepelné</t>
  </si>
  <si>
    <t>713191114</t>
  </si>
  <si>
    <t>Montáž izolace tepelné podlah, stropů vrchem nebo střech překrytí pásem asfaltovým položeným volně</t>
  </si>
  <si>
    <t>161202650</t>
  </si>
  <si>
    <t>Montáž tepelné izolace stavebních konstrukcí - doplňky a konstrukční součásti podlah, stropů vrchem nebo střech překrytím pásem asfaltovým položeném volně</t>
  </si>
  <si>
    <t>"ochrana podlahy" 145</t>
  </si>
  <si>
    <t>"ochrana střešní kce" 10*2*3</t>
  </si>
  <si>
    <t>22</t>
  </si>
  <si>
    <t>M</t>
  </si>
  <si>
    <t>628212280</t>
  </si>
  <si>
    <t>pás asfaltovaný R500 H</t>
  </si>
  <si>
    <t>32</t>
  </si>
  <si>
    <t>2013654891</t>
  </si>
  <si>
    <t>205*1,15 'Přepočtené koeficientem množství</t>
  </si>
  <si>
    <t>783</t>
  </si>
  <si>
    <t>Dokončovací práce - nátěry</t>
  </si>
  <si>
    <t>23</t>
  </si>
  <si>
    <t>783806807</t>
  </si>
  <si>
    <t>Odstranění nátěrů z omítek odstraňovačem nátěrů</t>
  </si>
  <si>
    <t>-1838105184</t>
  </si>
  <si>
    <t>Odstranění nátěrů z omítek odstraňovačem nátěrů s obroušením</t>
  </si>
  <si>
    <t>(9,5+0,65*2*2)*3,5+5+3,14*5*5/4</t>
  </si>
  <si>
    <t>6,2*7,2-(4,5*3,5+3,14*2,5*0,5)</t>
  </si>
  <si>
    <t>24</t>
  </si>
  <si>
    <t>783806811</t>
  </si>
  <si>
    <t>Odstranění nátěrů z omítek oškrábáním</t>
  </si>
  <si>
    <t>-1029758868</t>
  </si>
  <si>
    <t>25</t>
  </si>
  <si>
    <t>783806815</t>
  </si>
  <si>
    <t>Odstranění nátěrů z omítek tlakovou vodou</t>
  </si>
  <si>
    <t>446455802</t>
  </si>
  <si>
    <t>Odstranění nátěrů z omítek omytím tlakovou vodou</t>
  </si>
  <si>
    <t>26</t>
  </si>
  <si>
    <t>783822213</t>
  </si>
  <si>
    <t>Celoplošné vyrovnání omítky před provedením nátěru modifikovanou cementovou stěrkou tloušťky do 3 mm</t>
  </si>
  <si>
    <t>-1856963150</t>
  </si>
  <si>
    <t>Vyrovnání omítek před provedením nátěru celoplošné, tloušťky do 3 mm, stěrkou modifikovanou cementovou</t>
  </si>
  <si>
    <t>27</t>
  </si>
  <si>
    <t>783823183</t>
  </si>
  <si>
    <t>Penetrační silikátový nátěr omítek stupně členitosti 5</t>
  </si>
  <si>
    <t>1776858546</t>
  </si>
  <si>
    <t>Penetrační nátěr omítek hladkých omítek hladkých, zrnitých tenkovrstvých nebo štukových stupně členitosti 5 silikátový</t>
  </si>
  <si>
    <t>"pod vyspravení" 91,94</t>
  </si>
  <si>
    <t>"pod nátěr" 91,94</t>
  </si>
  <si>
    <t>28</t>
  </si>
  <si>
    <t>783826313</t>
  </si>
  <si>
    <t>Mikroarmovací silikátový nátěr omítek</t>
  </si>
  <si>
    <t>-190442592</t>
  </si>
  <si>
    <t>Nátěr omítek se schopností překlenutí trhlin mikroarmovací silikátový</t>
  </si>
  <si>
    <t>29</t>
  </si>
  <si>
    <t>783827483</t>
  </si>
  <si>
    <t>Krycí dvojnásobný silikátový nátěr omítek stupně členitosti 5</t>
  </si>
  <si>
    <t>-38020092</t>
  </si>
  <si>
    <t>Krycí (ochranný ) nátěr omítek dvojnásobný hladkých omítek hladkých, zrnitých tenkovrstvých nebo štukových stupně členitosti 5 silikátový</t>
  </si>
  <si>
    <t>30</t>
  </si>
  <si>
    <t>783106807</t>
  </si>
  <si>
    <t>Odstranění nátěrů z truhlářských konstrukcí odstraňovačem nátěrů</t>
  </si>
  <si>
    <t>270867357</t>
  </si>
  <si>
    <t>Odstranění nátěrů z truhlářských konstrukcí odstraňovačem nátěrů s obroušením</t>
  </si>
  <si>
    <t xml:space="preserve">***vnitřní, vnější boční stěna - vrchní část </t>
  </si>
  <si>
    <t>(6,9*1,5*0,5+1,8*1,25*0,5*2-(3,1*0,85*0,5))*2,35</t>
  </si>
  <si>
    <t xml:space="preserve">***vnitřní boční a zadní stěna vnitřní část - k okapu část </t>
  </si>
  <si>
    <t>(6,9+9,5+8*0,1*2)*4,55*1,35</t>
  </si>
  <si>
    <t>***podhled od boční stěny k vikýři 10,5 m</t>
  </si>
  <si>
    <t>10,5*4,5+10,5*0,25*2*3</t>
  </si>
  <si>
    <t>***podhled přesahu střechy 11,1+9,5m</t>
  </si>
  <si>
    <t>(11,1*0,95+9,5*0,55)*1,5</t>
  </si>
  <si>
    <t>***vnitřní krajková výplň vč.kce 7x</t>
  </si>
  <si>
    <t>(6,9*1,5*0,5+1,8*1,25*0,5*2-(3,1*1,05*0,5))*2,35*7</t>
  </si>
  <si>
    <t>***vnitřní krajková výplň vikýř 5x</t>
  </si>
  <si>
    <t>(6,2*1,5*0,5+1,8*1,25*0,5*2-(3,1*1,05*0,5))*2,35*5</t>
  </si>
  <si>
    <t>***pohledové pole 3,7m ( 2 sloupy + krajková kce) - 2x</t>
  </si>
  <si>
    <t>(4,55*0,2*4*2+1,4*0,15*4+3,4*0,12*4+(1*1*1,5+2,6*1*0,5)*2)*2</t>
  </si>
  <si>
    <t>***boční pole k okapu 1,1 m</t>
  </si>
  <si>
    <t>(4,55*0,2*4*2+1,4*0,15*4+1*1*1,5*2)*4</t>
  </si>
  <si>
    <t>***boční stěny vikýře nad okapem 2x</t>
  </si>
  <si>
    <t>(8,5*2,65-6,9*1,5*0,5)*2*1,35</t>
  </si>
  <si>
    <t>***podhled vikýř včetně přesahů</t>
  </si>
  <si>
    <t>9,5*4,5*2*1,5+9,5*0,25*2*3</t>
  </si>
  <si>
    <t xml:space="preserve">***štít velkého vikýře  6,2</t>
  </si>
  <si>
    <t>(6,2*1,9*0,5+6,2*2,7)*2,35+4,5*2*2*0,25*2,35</t>
  </si>
  <si>
    <t>***zábradlí - 8,4+12,1 m</t>
  </si>
  <si>
    <t>(1,1+6,2+1,1+7,4+1,1+1,8*2)*1*2</t>
  </si>
  <si>
    <t>***parapet zábradlí 8,4+12,1 m</t>
  </si>
  <si>
    <t>(1,1+6,2+1,1+7,4+1,1+1,8*2)*(0,10+0,08)*2</t>
  </si>
  <si>
    <t>31</t>
  </si>
  <si>
    <t>783101203</t>
  </si>
  <si>
    <t>Jemné obroušení podkladu truhlářských konstrukcí před provedením nátěru</t>
  </si>
  <si>
    <t>1201172750</t>
  </si>
  <si>
    <t>Příprava podkladu truhlářských konstrukcí před provedením nátěru broušení smirkovým papírem nebo plátnem jemné</t>
  </si>
  <si>
    <t>783132121</t>
  </si>
  <si>
    <t>Lokální tmelení truhlářských konstrukcí včetně přebroušení epoxidovým tmelem plochy do 50%</t>
  </si>
  <si>
    <t>-393600177</t>
  </si>
  <si>
    <t>Tmelení truhlářských konstrukcí lokální, včetně přebroušení tmelených míst rozsahu přes 30 do 50% plochy, tmelem epoxidovým</t>
  </si>
  <si>
    <t>33</t>
  </si>
  <si>
    <t>783113101</t>
  </si>
  <si>
    <t>Jednonásobný napouštěcí syntetický nátěr truhlářských konstrukcí</t>
  </si>
  <si>
    <t>-2079122897</t>
  </si>
  <si>
    <t>Napouštěcí nátěr truhlářských konstrukcí jednonásobný syntetický</t>
  </si>
  <si>
    <t>34</t>
  </si>
  <si>
    <t>783118211</t>
  </si>
  <si>
    <t>Lakovací dvojnásobný syntetický nátěr truhlářských konstrukcí s mezibroušením</t>
  </si>
  <si>
    <t>-697049881</t>
  </si>
  <si>
    <t>Lakovací nátěr truhlářských konstrukcí dvojnásobný s mezibroušením syntetický</t>
  </si>
  <si>
    <t>35</t>
  </si>
  <si>
    <t>783306807</t>
  </si>
  <si>
    <t>Odstranění nátěru ze zámečnických konstrukcí odstraňovačem nátěrů</t>
  </si>
  <si>
    <t>-1479334169</t>
  </si>
  <si>
    <t>Odstranění nátěrů ze zámečnických konstrukcí odstraňovačem nátěrů s obroušením</t>
  </si>
  <si>
    <t>táhla</t>
  </si>
  <si>
    <t>(3,1+1)*11*3,14*0,05+11*0,3</t>
  </si>
  <si>
    <t>36</t>
  </si>
  <si>
    <t>783306809</t>
  </si>
  <si>
    <t>Odstranění nátěru ze zámečnických konstrukcí okartáčováním</t>
  </si>
  <si>
    <t>-1830039006</t>
  </si>
  <si>
    <t>Odstranění nátěrů ze zámečnických konstrukcí okartáčováním</t>
  </si>
  <si>
    <t>37</t>
  </si>
  <si>
    <t>783301311</t>
  </si>
  <si>
    <t>Odmaštění zámečnických konstrukcí vodou ředitelným odmašťovačem</t>
  </si>
  <si>
    <t>-1379026559</t>
  </si>
  <si>
    <t>Příprava podkladu zámečnických konstrukcí před provedením nátěru odmaštění odmašťovačem vodou ředitelným</t>
  </si>
  <si>
    <t>38</t>
  </si>
  <si>
    <t>783314201</t>
  </si>
  <si>
    <t>Základní antikorozní jednonásobný syntetický standardní nátěr zámečnických konstrukcí</t>
  </si>
  <si>
    <t>196727580</t>
  </si>
  <si>
    <t>Základní antikorozní nátěr zámečnických konstrukcí jednonásobný syntetický standardní</t>
  </si>
  <si>
    <t>39</t>
  </si>
  <si>
    <t>783317101</t>
  </si>
  <si>
    <t>Krycí jednonásobný syntetický standardní nátěr zámečnických konstrukcí</t>
  </si>
  <si>
    <t>841904510</t>
  </si>
  <si>
    <t>Krycí nátěr (email) zámečnických konstrukcí jednonásobný syntetický standardní</t>
  </si>
  <si>
    <t>P</t>
  </si>
  <si>
    <t>Poznámka k položce:
dvojnásobný</t>
  </si>
  <si>
    <t>10,381*2 'Přepočtené koeficientem množství</t>
  </si>
  <si>
    <t>40</t>
  </si>
  <si>
    <t>78396001</t>
  </si>
  <si>
    <t>Konzervační nátěr kamenného objkladu</t>
  </si>
  <si>
    <t>1538384959</t>
  </si>
  <si>
    <t>OST</t>
  </si>
  <si>
    <t>Ostatní</t>
  </si>
  <si>
    <t>O01</t>
  </si>
  <si>
    <t>HZS</t>
  </si>
  <si>
    <t>41</t>
  </si>
  <si>
    <t>HZS2312</t>
  </si>
  <si>
    <t>Hodinová zúčtovací sazba malíř, natěrač, lakýrník specialista</t>
  </si>
  <si>
    <t>hod</t>
  </si>
  <si>
    <t>512</t>
  </si>
  <si>
    <t>-181586652</t>
  </si>
  <si>
    <t>Hodinové zúčtovací sazby profesí PSV úpravy povrchů a podlahy malíř, natěrač, lakýrník specialista</t>
  </si>
  <si>
    <t>"příplatek za pracnost členitých dřevěných prvků pro odstranění i nové nátěry"</t>
  </si>
  <si>
    <t>245</t>
  </si>
  <si>
    <t>VRN</t>
  </si>
  <si>
    <t>Vedlejší rozpočtové náklady</t>
  </si>
  <si>
    <t>VRN3</t>
  </si>
  <si>
    <t>Zařízení staveniště</t>
  </si>
  <si>
    <t>42</t>
  </si>
  <si>
    <t>030001000</t>
  </si>
  <si>
    <t>Kč</t>
  </si>
  <si>
    <t>1024</t>
  </si>
  <si>
    <t>-476516864</t>
  </si>
  <si>
    <t>Základní rozdělení průvodních činností a nákladů zařízení staveniště</t>
  </si>
  <si>
    <t>Poznámka k položce:
Montáž a demontáž zařízení staveniště včetně poplatků za vjezd do LÚ KV, pronájmu ploch</t>
  </si>
  <si>
    <t>VRN6</t>
  </si>
  <si>
    <t>Územní vlivy</t>
  </si>
  <si>
    <t>43</t>
  </si>
  <si>
    <t>065002000</t>
  </si>
  <si>
    <t>Mimostaveništní doprava materiálů</t>
  </si>
  <si>
    <t>-1468242096</t>
  </si>
  <si>
    <t>Hlavní tituly průvodních činností a nákladů územní vlivy mimostaveništní doprava materiálů a výrobků</t>
  </si>
  <si>
    <t>VRN7</t>
  </si>
  <si>
    <t>Provozní vlivy</t>
  </si>
  <si>
    <t>44</t>
  </si>
  <si>
    <t>071002000</t>
  </si>
  <si>
    <t>Provoz investora, třetích osob</t>
  </si>
  <si>
    <t>1467894359</t>
  </si>
  <si>
    <t>Hlavní tituly průvodních činností a nákladů provozní vlivy provoz investora, třetích osob</t>
  </si>
  <si>
    <t>Poznámka k položce:
Opatření pro zachování provozu kolonády po celou dobu stavebních úprav.
Provizorní vyčlenění opravované části prkenným bedněním, označené osvětlením.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</si>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</sst>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4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0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2" borderId="1" xfId="0" applyFont="1" applyFill="1" applyBorder="1" applyAlignment="1">
      <alignment horizontal="left" vertical="center"/>
      <protection locked="0"/>
    </xf>
    <xf numFmtId="0" fontId="41" fillId="2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ht="36.96" customHeight="1">
      <c r="AR2"/>
      <c r="BS2" s="22" t="s">
        <v>8</v>
      </c>
      <c r="BT2" s="22" t="s">
        <v>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ht="36.96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ht="14.4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" t="s">
        <v>16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9"/>
      <c r="BE5" s="34" t="s">
        <v>17</v>
      </c>
      <c r="BS5" s="22" t="s">
        <v>8</v>
      </c>
    </row>
    <row r="6" ht="36.96" customHeight="1">
      <c r="B6" s="26"/>
      <c r="C6" s="27"/>
      <c r="D6" s="35" t="s">
        <v>18</v>
      </c>
      <c r="E6" s="27"/>
      <c r="F6" s="27"/>
      <c r="G6" s="27"/>
      <c r="H6" s="27"/>
      <c r="I6" s="27"/>
      <c r="J6" s="27"/>
      <c r="K6" s="36" t="s">
        <v>19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9"/>
      <c r="BE6" s="37"/>
      <c r="BS6" s="22" t="s">
        <v>20</v>
      </c>
    </row>
    <row r="7" ht="14.4" customHeight="1">
      <c r="B7" s="26"/>
      <c r="C7" s="27"/>
      <c r="D7" s="38" t="s">
        <v>21</v>
      </c>
      <c r="E7" s="27"/>
      <c r="F7" s="27"/>
      <c r="G7" s="27"/>
      <c r="H7" s="27"/>
      <c r="I7" s="27"/>
      <c r="J7" s="27"/>
      <c r="K7" s="33" t="s">
        <v>22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8" t="s">
        <v>23</v>
      </c>
      <c r="AL7" s="27"/>
      <c r="AM7" s="27"/>
      <c r="AN7" s="33" t="s">
        <v>22</v>
      </c>
      <c r="AO7" s="27"/>
      <c r="AP7" s="27"/>
      <c r="AQ7" s="29"/>
      <c r="BE7" s="37"/>
      <c r="BS7" s="22" t="s">
        <v>24</v>
      </c>
    </row>
    <row r="8" ht="14.4" customHeight="1">
      <c r="B8" s="26"/>
      <c r="C8" s="27"/>
      <c r="D8" s="38" t="s">
        <v>25</v>
      </c>
      <c r="E8" s="27"/>
      <c r="F8" s="27"/>
      <c r="G8" s="27"/>
      <c r="H8" s="27"/>
      <c r="I8" s="27"/>
      <c r="J8" s="27"/>
      <c r="K8" s="33" t="s">
        <v>26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 t="s">
        <v>27</v>
      </c>
      <c r="AL8" s="27"/>
      <c r="AM8" s="27"/>
      <c r="AN8" s="39" t="s">
        <v>28</v>
      </c>
      <c r="AO8" s="27"/>
      <c r="AP8" s="27"/>
      <c r="AQ8" s="29"/>
      <c r="BE8" s="37"/>
      <c r="BS8" s="22" t="s">
        <v>29</v>
      </c>
    </row>
    <row r="9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7"/>
      <c r="BS9" s="22" t="s">
        <v>30</v>
      </c>
    </row>
    <row r="10" ht="14.4" customHeight="1">
      <c r="B10" s="26"/>
      <c r="C10" s="27"/>
      <c r="D10" s="38" t="s">
        <v>31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8" t="s">
        <v>32</v>
      </c>
      <c r="AL10" s="27"/>
      <c r="AM10" s="27"/>
      <c r="AN10" s="33" t="s">
        <v>22</v>
      </c>
      <c r="AO10" s="27"/>
      <c r="AP10" s="27"/>
      <c r="AQ10" s="29"/>
      <c r="BE10" s="37"/>
      <c r="BS10" s="22" t="s">
        <v>20</v>
      </c>
    </row>
    <row r="11" ht="18.48" customHeight="1">
      <c r="B11" s="26"/>
      <c r="C11" s="27"/>
      <c r="D11" s="27"/>
      <c r="E11" s="33" t="s">
        <v>33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8" t="s">
        <v>34</v>
      </c>
      <c r="AL11" s="27"/>
      <c r="AM11" s="27"/>
      <c r="AN11" s="33" t="s">
        <v>22</v>
      </c>
      <c r="AO11" s="27"/>
      <c r="AP11" s="27"/>
      <c r="AQ11" s="29"/>
      <c r="BE11" s="37"/>
      <c r="BS11" s="22" t="s">
        <v>20</v>
      </c>
    </row>
    <row r="12" ht="6.96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7"/>
      <c r="BS12" s="22" t="s">
        <v>20</v>
      </c>
    </row>
    <row r="13" ht="14.4" customHeight="1">
      <c r="B13" s="26"/>
      <c r="C13" s="27"/>
      <c r="D13" s="38" t="s">
        <v>35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8" t="s">
        <v>32</v>
      </c>
      <c r="AL13" s="27"/>
      <c r="AM13" s="27"/>
      <c r="AN13" s="40" t="s">
        <v>36</v>
      </c>
      <c r="AO13" s="27"/>
      <c r="AP13" s="27"/>
      <c r="AQ13" s="29"/>
      <c r="BE13" s="37"/>
      <c r="BS13" s="22" t="s">
        <v>20</v>
      </c>
    </row>
    <row r="14">
      <c r="B14" s="26"/>
      <c r="C14" s="27"/>
      <c r="D14" s="27"/>
      <c r="E14" s="40" t="s">
        <v>36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34</v>
      </c>
      <c r="AL14" s="27"/>
      <c r="AM14" s="27"/>
      <c r="AN14" s="40" t="s">
        <v>36</v>
      </c>
      <c r="AO14" s="27"/>
      <c r="AP14" s="27"/>
      <c r="AQ14" s="29"/>
      <c r="BE14" s="37"/>
      <c r="BS14" s="22" t="s">
        <v>20</v>
      </c>
    </row>
    <row r="15" ht="6.96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7"/>
      <c r="BS15" s="22" t="s">
        <v>6</v>
      </c>
    </row>
    <row r="16" ht="14.4" customHeight="1">
      <c r="B16" s="26"/>
      <c r="C16" s="27"/>
      <c r="D16" s="38" t="s">
        <v>37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8" t="s">
        <v>32</v>
      </c>
      <c r="AL16" s="27"/>
      <c r="AM16" s="27"/>
      <c r="AN16" s="33" t="s">
        <v>22</v>
      </c>
      <c r="AO16" s="27"/>
      <c r="AP16" s="27"/>
      <c r="AQ16" s="29"/>
      <c r="BE16" s="37"/>
      <c r="BS16" s="22" t="s">
        <v>6</v>
      </c>
    </row>
    <row r="17" ht="18.48" customHeight="1">
      <c r="B17" s="26"/>
      <c r="C17" s="27"/>
      <c r="D17" s="27"/>
      <c r="E17" s="33" t="s">
        <v>38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8" t="s">
        <v>34</v>
      </c>
      <c r="AL17" s="27"/>
      <c r="AM17" s="27"/>
      <c r="AN17" s="33" t="s">
        <v>22</v>
      </c>
      <c r="AO17" s="27"/>
      <c r="AP17" s="27"/>
      <c r="AQ17" s="29"/>
      <c r="BE17" s="37"/>
      <c r="BS17" s="22" t="s">
        <v>6</v>
      </c>
    </row>
    <row r="18" ht="6.96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7"/>
      <c r="BS18" s="22" t="s">
        <v>8</v>
      </c>
    </row>
    <row r="19" ht="14.4" customHeight="1">
      <c r="B19" s="26"/>
      <c r="C19" s="27"/>
      <c r="D19" s="38" t="s">
        <v>39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7"/>
      <c r="BS19" s="22" t="s">
        <v>8</v>
      </c>
    </row>
    <row r="20" ht="142.5" customHeight="1">
      <c r="B20" s="26"/>
      <c r="C20" s="27"/>
      <c r="D20" s="27"/>
      <c r="E20" s="42" t="s">
        <v>40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7"/>
      <c r="AP20" s="27"/>
      <c r="AQ20" s="29"/>
      <c r="BE20" s="37"/>
      <c r="BS20" s="22" t="s">
        <v>6</v>
      </c>
    </row>
    <row r="21" ht="6.96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7"/>
    </row>
    <row r="22" ht="6.96" customHeight="1">
      <c r="B22" s="26"/>
      <c r="C22" s="2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7"/>
      <c r="AQ22" s="29"/>
      <c r="BE22" s="37"/>
    </row>
    <row r="23" s="1" customFormat="1" ht="25.92" customHeight="1">
      <c r="B23" s="44"/>
      <c r="C23" s="45"/>
      <c r="D23" s="46" t="s">
        <v>41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>
        <f>ROUND(AG51,2)</f>
        <v>0</v>
      </c>
      <c r="AL23" s="47"/>
      <c r="AM23" s="47"/>
      <c r="AN23" s="47"/>
      <c r="AO23" s="47"/>
      <c r="AP23" s="45"/>
      <c r="AQ23" s="49"/>
      <c r="BE23" s="37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9"/>
      <c r="BE24" s="37"/>
    </row>
    <row r="25" s="1" customForma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50" t="s">
        <v>42</v>
      </c>
      <c r="M25" s="50"/>
      <c r="N25" s="50"/>
      <c r="O25" s="50"/>
      <c r="P25" s="45"/>
      <c r="Q25" s="45"/>
      <c r="R25" s="45"/>
      <c r="S25" s="45"/>
      <c r="T25" s="45"/>
      <c r="U25" s="45"/>
      <c r="V25" s="45"/>
      <c r="W25" s="50" t="s">
        <v>43</v>
      </c>
      <c r="X25" s="50"/>
      <c r="Y25" s="50"/>
      <c r="Z25" s="50"/>
      <c r="AA25" s="50"/>
      <c r="AB25" s="50"/>
      <c r="AC25" s="50"/>
      <c r="AD25" s="50"/>
      <c r="AE25" s="50"/>
      <c r="AF25" s="45"/>
      <c r="AG25" s="45"/>
      <c r="AH25" s="45"/>
      <c r="AI25" s="45"/>
      <c r="AJ25" s="45"/>
      <c r="AK25" s="50" t="s">
        <v>44</v>
      </c>
      <c r="AL25" s="50"/>
      <c r="AM25" s="50"/>
      <c r="AN25" s="50"/>
      <c r="AO25" s="50"/>
      <c r="AP25" s="45"/>
      <c r="AQ25" s="49"/>
      <c r="BE25" s="37"/>
    </row>
    <row r="26" s="2" customFormat="1" ht="14.4" customHeight="1">
      <c r="B26" s="51"/>
      <c r="C26" s="52"/>
      <c r="D26" s="53" t="s">
        <v>45</v>
      </c>
      <c r="E26" s="52"/>
      <c r="F26" s="53" t="s">
        <v>46</v>
      </c>
      <c r="G26" s="52"/>
      <c r="H26" s="52"/>
      <c r="I26" s="52"/>
      <c r="J26" s="52"/>
      <c r="K26" s="52"/>
      <c r="L26" s="54">
        <v>0.20999999999999999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5">
        <f>ROUND(AZ51,2)</f>
        <v>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5">
        <f>ROUND(AV51,2)</f>
        <v>0</v>
      </c>
      <c r="AL26" s="52"/>
      <c r="AM26" s="52"/>
      <c r="AN26" s="52"/>
      <c r="AO26" s="52"/>
      <c r="AP26" s="52"/>
      <c r="AQ26" s="56"/>
      <c r="BE26" s="37"/>
    </row>
    <row r="27" s="2" customFormat="1" ht="14.4" customHeight="1">
      <c r="B27" s="51"/>
      <c r="C27" s="52"/>
      <c r="D27" s="52"/>
      <c r="E27" s="52"/>
      <c r="F27" s="53" t="s">
        <v>47</v>
      </c>
      <c r="G27" s="52"/>
      <c r="H27" s="52"/>
      <c r="I27" s="52"/>
      <c r="J27" s="52"/>
      <c r="K27" s="52"/>
      <c r="L27" s="54">
        <v>0.14999999999999999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5">
        <f>ROUND(BA51,2)</f>
        <v>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5">
        <f>ROUND(AW51,2)</f>
        <v>0</v>
      </c>
      <c r="AL27" s="52"/>
      <c r="AM27" s="52"/>
      <c r="AN27" s="52"/>
      <c r="AO27" s="52"/>
      <c r="AP27" s="52"/>
      <c r="AQ27" s="56"/>
      <c r="BE27" s="37"/>
    </row>
    <row r="28" hidden="1" s="2" customFormat="1" ht="14.4" customHeight="1">
      <c r="B28" s="51"/>
      <c r="C28" s="52"/>
      <c r="D28" s="52"/>
      <c r="E28" s="52"/>
      <c r="F28" s="53" t="s">
        <v>48</v>
      </c>
      <c r="G28" s="52"/>
      <c r="H28" s="52"/>
      <c r="I28" s="52"/>
      <c r="J28" s="52"/>
      <c r="K28" s="52"/>
      <c r="L28" s="54">
        <v>0.20999999999999999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5">
        <f>ROUND(BB51,2)</f>
        <v>0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5">
        <v>0</v>
      </c>
      <c r="AL28" s="52"/>
      <c r="AM28" s="52"/>
      <c r="AN28" s="52"/>
      <c r="AO28" s="52"/>
      <c r="AP28" s="52"/>
      <c r="AQ28" s="56"/>
      <c r="BE28" s="37"/>
    </row>
    <row r="29" hidden="1" s="2" customFormat="1" ht="14.4" customHeight="1">
      <c r="B29" s="51"/>
      <c r="C29" s="52"/>
      <c r="D29" s="52"/>
      <c r="E29" s="52"/>
      <c r="F29" s="53" t="s">
        <v>49</v>
      </c>
      <c r="G29" s="52"/>
      <c r="H29" s="52"/>
      <c r="I29" s="52"/>
      <c r="J29" s="52"/>
      <c r="K29" s="52"/>
      <c r="L29" s="54">
        <v>0.14999999999999999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5">
        <f>ROUND(BC51,2)</f>
        <v>0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5">
        <v>0</v>
      </c>
      <c r="AL29" s="52"/>
      <c r="AM29" s="52"/>
      <c r="AN29" s="52"/>
      <c r="AO29" s="52"/>
      <c r="AP29" s="52"/>
      <c r="AQ29" s="56"/>
      <c r="BE29" s="37"/>
    </row>
    <row r="30" hidden="1" s="2" customFormat="1" ht="14.4" customHeight="1">
      <c r="B30" s="51"/>
      <c r="C30" s="52"/>
      <c r="D30" s="52"/>
      <c r="E30" s="52"/>
      <c r="F30" s="53" t="s">
        <v>50</v>
      </c>
      <c r="G30" s="52"/>
      <c r="H30" s="52"/>
      <c r="I30" s="52"/>
      <c r="J30" s="52"/>
      <c r="K30" s="52"/>
      <c r="L30" s="54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>
        <f>ROUND(BD51,2)</f>
        <v>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5">
        <v>0</v>
      </c>
      <c r="AL30" s="52"/>
      <c r="AM30" s="52"/>
      <c r="AN30" s="52"/>
      <c r="AO30" s="52"/>
      <c r="AP30" s="52"/>
      <c r="AQ30" s="56"/>
      <c r="BE30" s="37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9"/>
      <c r="BE31" s="37"/>
    </row>
    <row r="32" s="1" customFormat="1" ht="25.92" customHeight="1">
      <c r="B32" s="44"/>
      <c r="C32" s="57"/>
      <c r="D32" s="58" t="s">
        <v>51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">
        <v>52</v>
      </c>
      <c r="U32" s="59"/>
      <c r="V32" s="59"/>
      <c r="W32" s="59"/>
      <c r="X32" s="61" t="s">
        <v>53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2">
        <f>SUM(AK23:AK30)</f>
        <v>0</v>
      </c>
      <c r="AL32" s="59"/>
      <c r="AM32" s="59"/>
      <c r="AN32" s="59"/>
      <c r="AO32" s="63"/>
      <c r="AP32" s="57"/>
      <c r="AQ32" s="64"/>
      <c r="BE32" s="37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9"/>
    </row>
    <row r="34" s="1" customFormat="1" ht="6.96" customHeight="1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8" s="1" customFormat="1" ht="6.9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="1" customFormat="1" ht="36.96" customHeight="1">
      <c r="B39" s="44"/>
      <c r="C39" s="71" t="s">
        <v>54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0"/>
    </row>
    <row r="40" s="1" customFormat="1" ht="6.96" customHeight="1">
      <c r="B40" s="44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0"/>
    </row>
    <row r="41" s="3" customFormat="1" ht="14.4" customHeight="1">
      <c r="B41" s="73"/>
      <c r="C41" s="74" t="s">
        <v>15</v>
      </c>
      <c r="D41" s="75"/>
      <c r="E41" s="75"/>
      <c r="F41" s="75"/>
      <c r="G41" s="75"/>
      <c r="H41" s="75"/>
      <c r="I41" s="75"/>
      <c r="J41" s="75"/>
      <c r="K41" s="75"/>
      <c r="L41" s="75" t="str">
        <f>K5</f>
        <v>668e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="4" customFormat="1" ht="36.96" customHeight="1">
      <c r="B42" s="77"/>
      <c r="C42" s="78" t="s">
        <v>18</v>
      </c>
      <c r="D42" s="79"/>
      <c r="E42" s="79"/>
      <c r="F42" s="79"/>
      <c r="G42" s="79"/>
      <c r="H42" s="79"/>
      <c r="I42" s="79"/>
      <c r="J42" s="79"/>
      <c r="K42" s="79"/>
      <c r="L42" s="80" t="str">
        <f>K6</f>
        <v>Karlovy Vary, Tržní kolonáda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1"/>
    </row>
    <row r="43" s="1" customFormat="1" ht="6.96" customHeight="1">
      <c r="B43" s="44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0"/>
    </row>
    <row r="44" s="1" customFormat="1">
      <c r="B44" s="44"/>
      <c r="C44" s="74" t="s">
        <v>25</v>
      </c>
      <c r="D44" s="72"/>
      <c r="E44" s="72"/>
      <c r="F44" s="72"/>
      <c r="G44" s="72"/>
      <c r="H44" s="72"/>
      <c r="I44" s="72"/>
      <c r="J44" s="72"/>
      <c r="K44" s="72"/>
      <c r="L44" s="82" t="str">
        <f>IF(K8="","",K8)</f>
        <v>Karlovy Vary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4" t="s">
        <v>27</v>
      </c>
      <c r="AJ44" s="72"/>
      <c r="AK44" s="72"/>
      <c r="AL44" s="72"/>
      <c r="AM44" s="83" t="str">
        <f>IF(AN8= "","",AN8)</f>
        <v>31.7.2017</v>
      </c>
      <c r="AN44" s="83"/>
      <c r="AO44" s="72"/>
      <c r="AP44" s="72"/>
      <c r="AQ44" s="72"/>
      <c r="AR44" s="70"/>
    </row>
    <row r="45" s="1" customFormat="1" ht="6.96" customHeight="1">
      <c r="B45" s="4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0"/>
    </row>
    <row r="46" s="1" customFormat="1">
      <c r="B46" s="44"/>
      <c r="C46" s="74" t="s">
        <v>31</v>
      </c>
      <c r="D46" s="72"/>
      <c r="E46" s="72"/>
      <c r="F46" s="72"/>
      <c r="G46" s="72"/>
      <c r="H46" s="72"/>
      <c r="I46" s="72"/>
      <c r="J46" s="72"/>
      <c r="K46" s="72"/>
      <c r="L46" s="75" t="str">
        <f>IF(E11= "","",E11)</f>
        <v>Statutární město Karlovy Vary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4" t="s">
        <v>37</v>
      </c>
      <c r="AJ46" s="72"/>
      <c r="AK46" s="72"/>
      <c r="AL46" s="72"/>
      <c r="AM46" s="75" t="str">
        <f>IF(E17="","",E17)</f>
        <v>G.PROJEKT - Ing. Roman Gajdoš</v>
      </c>
      <c r="AN46" s="75"/>
      <c r="AO46" s="75"/>
      <c r="AP46" s="75"/>
      <c r="AQ46" s="72"/>
      <c r="AR46" s="70"/>
      <c r="AS46" s="84" t="s">
        <v>55</v>
      </c>
      <c r="AT46" s="85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="1" customFormat="1">
      <c r="B47" s="44"/>
      <c r="C47" s="74" t="s">
        <v>35</v>
      </c>
      <c r="D47" s="72"/>
      <c r="E47" s="72"/>
      <c r="F47" s="72"/>
      <c r="G47" s="72"/>
      <c r="H47" s="72"/>
      <c r="I47" s="72"/>
      <c r="J47" s="72"/>
      <c r="K47" s="72"/>
      <c r="L47" s="75" t="str">
        <f>IF(E14= "Vyplň údaj","",E14)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88"/>
      <c r="AT47" s="89"/>
      <c r="AU47" s="90"/>
      <c r="AV47" s="90"/>
      <c r="AW47" s="90"/>
      <c r="AX47" s="90"/>
      <c r="AY47" s="90"/>
      <c r="AZ47" s="90"/>
      <c r="BA47" s="90"/>
      <c r="BB47" s="90"/>
      <c r="BC47" s="90"/>
      <c r="BD47" s="91"/>
    </row>
    <row r="48" s="1" customFormat="1" ht="10.8" customHeight="1">
      <c r="B48" s="4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0"/>
      <c r="AS48" s="92"/>
      <c r="AT48" s="53"/>
      <c r="AU48" s="45"/>
      <c r="AV48" s="45"/>
      <c r="AW48" s="45"/>
      <c r="AX48" s="45"/>
      <c r="AY48" s="45"/>
      <c r="AZ48" s="45"/>
      <c r="BA48" s="45"/>
      <c r="BB48" s="45"/>
      <c r="BC48" s="45"/>
      <c r="BD48" s="93"/>
    </row>
    <row r="49" s="1" customFormat="1" ht="29.28" customHeight="1">
      <c r="B49" s="44"/>
      <c r="C49" s="94" t="s">
        <v>56</v>
      </c>
      <c r="D49" s="95"/>
      <c r="E49" s="95"/>
      <c r="F49" s="95"/>
      <c r="G49" s="95"/>
      <c r="H49" s="96"/>
      <c r="I49" s="97" t="s">
        <v>57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8" t="s">
        <v>58</v>
      </c>
      <c r="AH49" s="95"/>
      <c r="AI49" s="95"/>
      <c r="AJ49" s="95"/>
      <c r="AK49" s="95"/>
      <c r="AL49" s="95"/>
      <c r="AM49" s="95"/>
      <c r="AN49" s="97" t="s">
        <v>59</v>
      </c>
      <c r="AO49" s="95"/>
      <c r="AP49" s="95"/>
      <c r="AQ49" s="99" t="s">
        <v>60</v>
      </c>
      <c r="AR49" s="70"/>
      <c r="AS49" s="100" t="s">
        <v>61</v>
      </c>
      <c r="AT49" s="101" t="s">
        <v>62</v>
      </c>
      <c r="AU49" s="101" t="s">
        <v>63</v>
      </c>
      <c r="AV49" s="101" t="s">
        <v>64</v>
      </c>
      <c r="AW49" s="101" t="s">
        <v>65</v>
      </c>
      <c r="AX49" s="101" t="s">
        <v>66</v>
      </c>
      <c r="AY49" s="101" t="s">
        <v>67</v>
      </c>
      <c r="AZ49" s="101" t="s">
        <v>68</v>
      </c>
      <c r="BA49" s="101" t="s">
        <v>69</v>
      </c>
      <c r="BB49" s="101" t="s">
        <v>70</v>
      </c>
      <c r="BC49" s="101" t="s">
        <v>71</v>
      </c>
      <c r="BD49" s="102" t="s">
        <v>72</v>
      </c>
    </row>
    <row r="50" s="1" customFormat="1" ht="10.8" customHeight="1">
      <c r="B50" s="44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0"/>
      <c r="AS50" s="103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5"/>
    </row>
    <row r="51" s="4" customFormat="1" ht="32.4" customHeight="1">
      <c r="B51" s="77"/>
      <c r="C51" s="106" t="s">
        <v>73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>
        <f>ROUND(AG52,2)</f>
        <v>0</v>
      </c>
      <c r="AH51" s="108"/>
      <c r="AI51" s="108"/>
      <c r="AJ51" s="108"/>
      <c r="AK51" s="108"/>
      <c r="AL51" s="108"/>
      <c r="AM51" s="108"/>
      <c r="AN51" s="109">
        <f>SUM(AG51,AT51)</f>
        <v>0</v>
      </c>
      <c r="AO51" s="109"/>
      <c r="AP51" s="109"/>
      <c r="AQ51" s="110" t="s">
        <v>22</v>
      </c>
      <c r="AR51" s="81"/>
      <c r="AS51" s="111">
        <f>ROUND(AS52,2)</f>
        <v>0</v>
      </c>
      <c r="AT51" s="112">
        <f>ROUND(SUM(AV51:AW51),2)</f>
        <v>0</v>
      </c>
      <c r="AU51" s="113">
        <f>ROUND(AU52,5)</f>
        <v>0</v>
      </c>
      <c r="AV51" s="112">
        <f>ROUND(AZ51*L26,2)</f>
        <v>0</v>
      </c>
      <c r="AW51" s="112">
        <f>ROUND(BA51*L27,2)</f>
        <v>0</v>
      </c>
      <c r="AX51" s="112">
        <f>ROUND(BB51*L26,2)</f>
        <v>0</v>
      </c>
      <c r="AY51" s="112">
        <f>ROUND(BC51*L27,2)</f>
        <v>0</v>
      </c>
      <c r="AZ51" s="112">
        <f>ROUND(AZ52,2)</f>
        <v>0</v>
      </c>
      <c r="BA51" s="112">
        <f>ROUND(BA52,2)</f>
        <v>0</v>
      </c>
      <c r="BB51" s="112">
        <f>ROUND(BB52,2)</f>
        <v>0</v>
      </c>
      <c r="BC51" s="112">
        <f>ROUND(BC52,2)</f>
        <v>0</v>
      </c>
      <c r="BD51" s="114">
        <f>ROUND(BD52,2)</f>
        <v>0</v>
      </c>
      <c r="BS51" s="115" t="s">
        <v>74</v>
      </c>
      <c r="BT51" s="115" t="s">
        <v>75</v>
      </c>
      <c r="BU51" s="116" t="s">
        <v>76</v>
      </c>
      <c r="BV51" s="115" t="s">
        <v>77</v>
      </c>
      <c r="BW51" s="115" t="s">
        <v>7</v>
      </c>
      <c r="BX51" s="115" t="s">
        <v>78</v>
      </c>
      <c r="CL51" s="115" t="s">
        <v>22</v>
      </c>
    </row>
    <row r="52" s="5" customFormat="1" ht="31.5" customHeight="1">
      <c r="A52" s="117" t="s">
        <v>79</v>
      </c>
      <c r="B52" s="118"/>
      <c r="C52" s="119"/>
      <c r="D52" s="120" t="s">
        <v>80</v>
      </c>
      <c r="E52" s="120"/>
      <c r="F52" s="120"/>
      <c r="G52" s="120"/>
      <c r="H52" s="120"/>
      <c r="I52" s="121"/>
      <c r="J52" s="120" t="s">
        <v>81</v>
      </c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2">
        <f>'SO 02 - Tržní kolonáda - ...'!J27</f>
        <v>0</v>
      </c>
      <c r="AH52" s="121"/>
      <c r="AI52" s="121"/>
      <c r="AJ52" s="121"/>
      <c r="AK52" s="121"/>
      <c r="AL52" s="121"/>
      <c r="AM52" s="121"/>
      <c r="AN52" s="122">
        <f>SUM(AG52,AT52)</f>
        <v>0</v>
      </c>
      <c r="AO52" s="121"/>
      <c r="AP52" s="121"/>
      <c r="AQ52" s="123" t="s">
        <v>82</v>
      </c>
      <c r="AR52" s="124"/>
      <c r="AS52" s="125">
        <v>0</v>
      </c>
      <c r="AT52" s="126">
        <f>ROUND(SUM(AV52:AW52),2)</f>
        <v>0</v>
      </c>
      <c r="AU52" s="127">
        <f>'SO 02 - Tržní kolonáda - ...'!P90</f>
        <v>0</v>
      </c>
      <c r="AV52" s="126">
        <f>'SO 02 - Tržní kolonáda - ...'!J30</f>
        <v>0</v>
      </c>
      <c r="AW52" s="126">
        <f>'SO 02 - Tržní kolonáda - ...'!J31</f>
        <v>0</v>
      </c>
      <c r="AX52" s="126">
        <f>'SO 02 - Tržní kolonáda - ...'!J32</f>
        <v>0</v>
      </c>
      <c r="AY52" s="126">
        <f>'SO 02 - Tržní kolonáda - ...'!J33</f>
        <v>0</v>
      </c>
      <c r="AZ52" s="126">
        <f>'SO 02 - Tržní kolonáda - ...'!F30</f>
        <v>0</v>
      </c>
      <c r="BA52" s="126">
        <f>'SO 02 - Tržní kolonáda - ...'!F31</f>
        <v>0</v>
      </c>
      <c r="BB52" s="126">
        <f>'SO 02 - Tržní kolonáda - ...'!F32</f>
        <v>0</v>
      </c>
      <c r="BC52" s="126">
        <f>'SO 02 - Tržní kolonáda - ...'!F33</f>
        <v>0</v>
      </c>
      <c r="BD52" s="128">
        <f>'SO 02 - Tržní kolonáda - ...'!F34</f>
        <v>0</v>
      </c>
      <c r="BT52" s="129" t="s">
        <v>24</v>
      </c>
      <c r="BV52" s="129" t="s">
        <v>77</v>
      </c>
      <c r="BW52" s="129" t="s">
        <v>83</v>
      </c>
      <c r="BX52" s="129" t="s">
        <v>7</v>
      </c>
      <c r="CL52" s="129" t="s">
        <v>22</v>
      </c>
      <c r="CM52" s="129" t="s">
        <v>84</v>
      </c>
    </row>
    <row r="53" s="1" customFormat="1" ht="30" customHeight="1">
      <c r="B53" s="44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0"/>
    </row>
    <row r="54" s="1" customFormat="1" ht="6.96" customHeight="1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70"/>
    </row>
  </sheetData>
  <sheetProtection sheet="1" formatColumns="0" formatRows="0" objects="1" scenarios="1" spinCount="100000" saltValue="L16fXLBuDqFjn49BARU8QKj4FjwGpL7yBfl78Xwnv9ebKOHa2xOSz06uZETemxhhLvFsYlLC7xSuhjBvsunY9A==" hashValue="Fx3HQbgfxgAZUu57DD6RtrgG1hvWFyf6gGcFMUOQYN76eHWR2gx3yf3VE5CJH0fAl5COh3DxkcbkOanfLXyLxQ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O 02 - Tržní kolonáda - 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9"/>
      <c r="B1" s="131"/>
      <c r="C1" s="131"/>
      <c r="D1" s="132" t="s">
        <v>1</v>
      </c>
      <c r="E1" s="131"/>
      <c r="F1" s="133" t="s">
        <v>85</v>
      </c>
      <c r="G1" s="133" t="s">
        <v>86</v>
      </c>
      <c r="H1" s="133"/>
      <c r="I1" s="134"/>
      <c r="J1" s="133" t="s">
        <v>87</v>
      </c>
      <c r="K1" s="132" t="s">
        <v>88</v>
      </c>
      <c r="L1" s="133" t="s">
        <v>89</v>
      </c>
      <c r="M1" s="133"/>
      <c r="N1" s="133"/>
      <c r="O1" s="133"/>
      <c r="P1" s="133"/>
      <c r="Q1" s="133"/>
      <c r="R1" s="133"/>
      <c r="S1" s="133"/>
      <c r="T1" s="133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83</v>
      </c>
    </row>
    <row r="3" ht="6.96" customHeight="1">
      <c r="B3" s="23"/>
      <c r="C3" s="24"/>
      <c r="D3" s="24"/>
      <c r="E3" s="24"/>
      <c r="F3" s="24"/>
      <c r="G3" s="24"/>
      <c r="H3" s="24"/>
      <c r="I3" s="135"/>
      <c r="J3" s="24"/>
      <c r="K3" s="25"/>
      <c r="AT3" s="22" t="s">
        <v>84</v>
      </c>
    </row>
    <row r="4" ht="36.96" customHeight="1">
      <c r="B4" s="26"/>
      <c r="C4" s="27"/>
      <c r="D4" s="28" t="s">
        <v>90</v>
      </c>
      <c r="E4" s="27"/>
      <c r="F4" s="27"/>
      <c r="G4" s="27"/>
      <c r="H4" s="27"/>
      <c r="I4" s="136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36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36"/>
      <c r="J6" s="27"/>
      <c r="K6" s="29"/>
    </row>
    <row r="7" ht="16.5" customHeight="1">
      <c r="B7" s="26"/>
      <c r="C7" s="27"/>
      <c r="D7" s="27"/>
      <c r="E7" s="137" t="str">
        <f>'Rekapitulace stavby'!K6</f>
        <v>Karlovy Vary, Tržní kolonáda</v>
      </c>
      <c r="F7" s="38"/>
      <c r="G7" s="38"/>
      <c r="H7" s="38"/>
      <c r="I7" s="136"/>
      <c r="J7" s="27"/>
      <c r="K7" s="29"/>
    </row>
    <row r="8" s="1" customFormat="1">
      <c r="B8" s="44"/>
      <c r="C8" s="45"/>
      <c r="D8" s="38" t="s">
        <v>91</v>
      </c>
      <c r="E8" s="45"/>
      <c r="F8" s="45"/>
      <c r="G8" s="45"/>
      <c r="H8" s="45"/>
      <c r="I8" s="138"/>
      <c r="J8" s="45"/>
      <c r="K8" s="49"/>
    </row>
    <row r="9" s="1" customFormat="1" ht="36.96" customHeight="1">
      <c r="B9" s="44"/>
      <c r="C9" s="45"/>
      <c r="D9" s="45"/>
      <c r="E9" s="139" t="s">
        <v>92</v>
      </c>
      <c r="F9" s="45"/>
      <c r="G9" s="45"/>
      <c r="H9" s="45"/>
      <c r="I9" s="138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38"/>
      <c r="J10" s="45"/>
      <c r="K10" s="49"/>
    </row>
    <row r="11" s="1" customFormat="1" ht="14.4" customHeight="1">
      <c r="B11" s="44"/>
      <c r="C11" s="45"/>
      <c r="D11" s="38" t="s">
        <v>21</v>
      </c>
      <c r="E11" s="45"/>
      <c r="F11" s="33" t="s">
        <v>22</v>
      </c>
      <c r="G11" s="45"/>
      <c r="H11" s="45"/>
      <c r="I11" s="140" t="s">
        <v>23</v>
      </c>
      <c r="J11" s="33" t="s">
        <v>22</v>
      </c>
      <c r="K11" s="49"/>
    </row>
    <row r="12" s="1" customFormat="1" ht="14.4" customHeight="1">
      <c r="B12" s="44"/>
      <c r="C12" s="45"/>
      <c r="D12" s="38" t="s">
        <v>25</v>
      </c>
      <c r="E12" s="45"/>
      <c r="F12" s="33" t="s">
        <v>26</v>
      </c>
      <c r="G12" s="45"/>
      <c r="H12" s="45"/>
      <c r="I12" s="140" t="s">
        <v>27</v>
      </c>
      <c r="J12" s="141" t="str">
        <f>'Rekapitulace stavby'!AN8</f>
        <v>31.7.2017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38"/>
      <c r="J13" s="45"/>
      <c r="K13" s="49"/>
    </row>
    <row r="14" s="1" customFormat="1" ht="14.4" customHeight="1">
      <c r="B14" s="44"/>
      <c r="C14" s="45"/>
      <c r="D14" s="38" t="s">
        <v>31</v>
      </c>
      <c r="E14" s="45"/>
      <c r="F14" s="45"/>
      <c r="G14" s="45"/>
      <c r="H14" s="45"/>
      <c r="I14" s="140" t="s">
        <v>32</v>
      </c>
      <c r="J14" s="33" t="s">
        <v>22</v>
      </c>
      <c r="K14" s="49"/>
    </row>
    <row r="15" s="1" customFormat="1" ht="18" customHeight="1">
      <c r="B15" s="44"/>
      <c r="C15" s="45"/>
      <c r="D15" s="45"/>
      <c r="E15" s="33" t="s">
        <v>33</v>
      </c>
      <c r="F15" s="45"/>
      <c r="G15" s="45"/>
      <c r="H15" s="45"/>
      <c r="I15" s="140" t="s">
        <v>34</v>
      </c>
      <c r="J15" s="33" t="s">
        <v>22</v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38"/>
      <c r="J16" s="45"/>
      <c r="K16" s="49"/>
    </row>
    <row r="17" s="1" customFormat="1" ht="14.4" customHeight="1">
      <c r="B17" s="44"/>
      <c r="C17" s="45"/>
      <c r="D17" s="38" t="s">
        <v>35</v>
      </c>
      <c r="E17" s="45"/>
      <c r="F17" s="45"/>
      <c r="G17" s="45"/>
      <c r="H17" s="45"/>
      <c r="I17" s="140" t="s">
        <v>32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0" t="s">
        <v>34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38"/>
      <c r="J19" s="45"/>
      <c r="K19" s="49"/>
    </row>
    <row r="20" s="1" customFormat="1" ht="14.4" customHeight="1">
      <c r="B20" s="44"/>
      <c r="C20" s="45"/>
      <c r="D20" s="38" t="s">
        <v>37</v>
      </c>
      <c r="E20" s="45"/>
      <c r="F20" s="45"/>
      <c r="G20" s="45"/>
      <c r="H20" s="45"/>
      <c r="I20" s="140" t="s">
        <v>32</v>
      </c>
      <c r="J20" s="33" t="s">
        <v>22</v>
      </c>
      <c r="K20" s="49"/>
    </row>
    <row r="21" s="1" customFormat="1" ht="18" customHeight="1">
      <c r="B21" s="44"/>
      <c r="C21" s="45"/>
      <c r="D21" s="45"/>
      <c r="E21" s="33" t="s">
        <v>38</v>
      </c>
      <c r="F21" s="45"/>
      <c r="G21" s="45"/>
      <c r="H21" s="45"/>
      <c r="I21" s="140" t="s">
        <v>34</v>
      </c>
      <c r="J21" s="33" t="s">
        <v>22</v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38"/>
      <c r="J22" s="45"/>
      <c r="K22" s="49"/>
    </row>
    <row r="23" s="1" customFormat="1" ht="14.4" customHeight="1">
      <c r="B23" s="44"/>
      <c r="C23" s="45"/>
      <c r="D23" s="38" t="s">
        <v>39</v>
      </c>
      <c r="E23" s="45"/>
      <c r="F23" s="45"/>
      <c r="G23" s="45"/>
      <c r="H23" s="45"/>
      <c r="I23" s="138"/>
      <c r="J23" s="45"/>
      <c r="K23" s="49"/>
    </row>
    <row r="24" s="6" customFormat="1" ht="128.25" customHeight="1">
      <c r="B24" s="142"/>
      <c r="C24" s="143"/>
      <c r="D24" s="143"/>
      <c r="E24" s="42" t="s">
        <v>93</v>
      </c>
      <c r="F24" s="42"/>
      <c r="G24" s="42"/>
      <c r="H24" s="42"/>
      <c r="I24" s="144"/>
      <c r="J24" s="143"/>
      <c r="K24" s="145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38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46"/>
      <c r="J26" s="104"/>
      <c r="K26" s="147"/>
    </row>
    <row r="27" s="1" customFormat="1" ht="25.44" customHeight="1">
      <c r="B27" s="44"/>
      <c r="C27" s="45"/>
      <c r="D27" s="148" t="s">
        <v>41</v>
      </c>
      <c r="E27" s="45"/>
      <c r="F27" s="45"/>
      <c r="G27" s="45"/>
      <c r="H27" s="45"/>
      <c r="I27" s="138"/>
      <c r="J27" s="149">
        <f>ROUND(J90,2)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46"/>
      <c r="J28" s="104"/>
      <c r="K28" s="147"/>
    </row>
    <row r="29" s="1" customFormat="1" ht="14.4" customHeight="1">
      <c r="B29" s="44"/>
      <c r="C29" s="45"/>
      <c r="D29" s="45"/>
      <c r="E29" s="45"/>
      <c r="F29" s="50" t="s">
        <v>43</v>
      </c>
      <c r="G29" s="45"/>
      <c r="H29" s="45"/>
      <c r="I29" s="150" t="s">
        <v>42</v>
      </c>
      <c r="J29" s="50" t="s">
        <v>44</v>
      </c>
      <c r="K29" s="49"/>
    </row>
    <row r="30" s="1" customFormat="1" ht="14.4" customHeight="1">
      <c r="B30" s="44"/>
      <c r="C30" s="45"/>
      <c r="D30" s="53" t="s">
        <v>45</v>
      </c>
      <c r="E30" s="53" t="s">
        <v>46</v>
      </c>
      <c r="F30" s="151">
        <f>ROUND(SUM(BE90:BE259), 2)</f>
        <v>0</v>
      </c>
      <c r="G30" s="45"/>
      <c r="H30" s="45"/>
      <c r="I30" s="152">
        <v>0.20999999999999999</v>
      </c>
      <c r="J30" s="151">
        <f>ROUND(ROUND((SUM(BE90:BE259)), 2)*I30, 2)</f>
        <v>0</v>
      </c>
      <c r="K30" s="49"/>
    </row>
    <row r="31" s="1" customFormat="1" ht="14.4" customHeight="1">
      <c r="B31" s="44"/>
      <c r="C31" s="45"/>
      <c r="D31" s="45"/>
      <c r="E31" s="53" t="s">
        <v>47</v>
      </c>
      <c r="F31" s="151">
        <f>ROUND(SUM(BF90:BF259), 2)</f>
        <v>0</v>
      </c>
      <c r="G31" s="45"/>
      <c r="H31" s="45"/>
      <c r="I31" s="152">
        <v>0.14999999999999999</v>
      </c>
      <c r="J31" s="151">
        <f>ROUND(ROUND((SUM(BF90:BF259)),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48</v>
      </c>
      <c r="F32" s="151">
        <f>ROUND(SUM(BG90:BG259), 2)</f>
        <v>0</v>
      </c>
      <c r="G32" s="45"/>
      <c r="H32" s="45"/>
      <c r="I32" s="152">
        <v>0.20999999999999999</v>
      </c>
      <c r="J32" s="151">
        <v>0</v>
      </c>
      <c r="K32" s="49"/>
    </row>
    <row r="33" hidden="1" s="1" customFormat="1" ht="14.4" customHeight="1">
      <c r="B33" s="44"/>
      <c r="C33" s="45"/>
      <c r="D33" s="45"/>
      <c r="E33" s="53" t="s">
        <v>49</v>
      </c>
      <c r="F33" s="151">
        <f>ROUND(SUM(BH90:BH259), 2)</f>
        <v>0</v>
      </c>
      <c r="G33" s="45"/>
      <c r="H33" s="45"/>
      <c r="I33" s="152">
        <v>0.14999999999999999</v>
      </c>
      <c r="J33" s="151">
        <v>0</v>
      </c>
      <c r="K33" s="49"/>
    </row>
    <row r="34" hidden="1" s="1" customFormat="1" ht="14.4" customHeight="1">
      <c r="B34" s="44"/>
      <c r="C34" s="45"/>
      <c r="D34" s="45"/>
      <c r="E34" s="53" t="s">
        <v>50</v>
      </c>
      <c r="F34" s="151">
        <f>ROUND(SUM(BI90:BI259), 2)</f>
        <v>0</v>
      </c>
      <c r="G34" s="45"/>
      <c r="H34" s="45"/>
      <c r="I34" s="152">
        <v>0</v>
      </c>
      <c r="J34" s="151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38"/>
      <c r="J35" s="45"/>
      <c r="K35" s="49"/>
    </row>
    <row r="36" s="1" customFormat="1" ht="25.44" customHeight="1">
      <c r="B36" s="44"/>
      <c r="C36" s="153"/>
      <c r="D36" s="154" t="s">
        <v>51</v>
      </c>
      <c r="E36" s="96"/>
      <c r="F36" s="96"/>
      <c r="G36" s="155" t="s">
        <v>52</v>
      </c>
      <c r="H36" s="156" t="s">
        <v>53</v>
      </c>
      <c r="I36" s="157"/>
      <c r="J36" s="158">
        <f>SUM(J27:J34)</f>
        <v>0</v>
      </c>
      <c r="K36" s="159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0"/>
      <c r="J37" s="66"/>
      <c r="K37" s="67"/>
    </row>
    <row r="41" s="1" customFormat="1" ht="6.96" customHeight="1">
      <c r="B41" s="161"/>
      <c r="C41" s="162"/>
      <c r="D41" s="162"/>
      <c r="E41" s="162"/>
      <c r="F41" s="162"/>
      <c r="G41" s="162"/>
      <c r="H41" s="162"/>
      <c r="I41" s="163"/>
      <c r="J41" s="162"/>
      <c r="K41" s="164"/>
    </row>
    <row r="42" s="1" customFormat="1" ht="36.96" customHeight="1">
      <c r="B42" s="44"/>
      <c r="C42" s="28" t="s">
        <v>94</v>
      </c>
      <c r="D42" s="45"/>
      <c r="E42" s="45"/>
      <c r="F42" s="45"/>
      <c r="G42" s="45"/>
      <c r="H42" s="45"/>
      <c r="I42" s="138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38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38"/>
      <c r="J44" s="45"/>
      <c r="K44" s="49"/>
    </row>
    <row r="45" s="1" customFormat="1" ht="16.5" customHeight="1">
      <c r="B45" s="44"/>
      <c r="C45" s="45"/>
      <c r="D45" s="45"/>
      <c r="E45" s="137" t="str">
        <f>E7</f>
        <v>Karlovy Vary, Tržní kolonáda</v>
      </c>
      <c r="F45" s="38"/>
      <c r="G45" s="38"/>
      <c r="H45" s="38"/>
      <c r="I45" s="138"/>
      <c r="J45" s="45"/>
      <c r="K45" s="49"/>
    </row>
    <row r="46" s="1" customFormat="1" ht="14.4" customHeight="1">
      <c r="B46" s="44"/>
      <c r="C46" s="38" t="s">
        <v>91</v>
      </c>
      <c r="D46" s="45"/>
      <c r="E46" s="45"/>
      <c r="F46" s="45"/>
      <c r="G46" s="45"/>
      <c r="H46" s="45"/>
      <c r="I46" s="138"/>
      <c r="J46" s="45"/>
      <c r="K46" s="49"/>
    </row>
    <row r="47" s="1" customFormat="1" ht="17.25" customHeight="1">
      <c r="B47" s="44"/>
      <c r="C47" s="45"/>
      <c r="D47" s="45"/>
      <c r="E47" s="139" t="str">
        <f>E9</f>
        <v xml:space="preserve">SO 02 - Tržní kolonáda - 5.etapa. Obnova nátěrů </v>
      </c>
      <c r="F47" s="45"/>
      <c r="G47" s="45"/>
      <c r="H47" s="45"/>
      <c r="I47" s="138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38"/>
      <c r="J48" s="45"/>
      <c r="K48" s="49"/>
    </row>
    <row r="49" s="1" customFormat="1" ht="18" customHeight="1">
      <c r="B49" s="44"/>
      <c r="C49" s="38" t="s">
        <v>25</v>
      </c>
      <c r="D49" s="45"/>
      <c r="E49" s="45"/>
      <c r="F49" s="33" t="str">
        <f>F12</f>
        <v>Karlovy Vary</v>
      </c>
      <c r="G49" s="45"/>
      <c r="H49" s="45"/>
      <c r="I49" s="140" t="s">
        <v>27</v>
      </c>
      <c r="J49" s="141" t="str">
        <f>IF(J12="","",J12)</f>
        <v>31.7.2017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38"/>
      <c r="J50" s="45"/>
      <c r="K50" s="49"/>
    </row>
    <row r="51" s="1" customFormat="1">
      <c r="B51" s="44"/>
      <c r="C51" s="38" t="s">
        <v>31</v>
      </c>
      <c r="D51" s="45"/>
      <c r="E51" s="45"/>
      <c r="F51" s="33" t="str">
        <f>E15</f>
        <v>Statutární město Karlovy Vary</v>
      </c>
      <c r="G51" s="45"/>
      <c r="H51" s="45"/>
      <c r="I51" s="140" t="s">
        <v>37</v>
      </c>
      <c r="J51" s="42" t="str">
        <f>E21</f>
        <v>G.PROJEKT - Ing. Roman Gajdoš</v>
      </c>
      <c r="K51" s="49"/>
    </row>
    <row r="52" s="1" customFormat="1" ht="14.4" customHeight="1">
      <c r="B52" s="44"/>
      <c r="C52" s="38" t="s">
        <v>35</v>
      </c>
      <c r="D52" s="45"/>
      <c r="E52" s="45"/>
      <c r="F52" s="33" t="str">
        <f>IF(E18="","",E18)</f>
        <v/>
      </c>
      <c r="G52" s="45"/>
      <c r="H52" s="45"/>
      <c r="I52" s="138"/>
      <c r="J52" s="165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38"/>
      <c r="J53" s="45"/>
      <c r="K53" s="49"/>
    </row>
    <row r="54" s="1" customFormat="1" ht="29.28" customHeight="1">
      <c r="B54" s="44"/>
      <c r="C54" s="166" t="s">
        <v>95</v>
      </c>
      <c r="D54" s="153"/>
      <c r="E54" s="153"/>
      <c r="F54" s="153"/>
      <c r="G54" s="153"/>
      <c r="H54" s="153"/>
      <c r="I54" s="167"/>
      <c r="J54" s="168" t="s">
        <v>96</v>
      </c>
      <c r="K54" s="169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38"/>
      <c r="J55" s="45"/>
      <c r="K55" s="49"/>
    </row>
    <row r="56" s="1" customFormat="1" ht="29.28" customHeight="1">
      <c r="B56" s="44"/>
      <c r="C56" s="170" t="s">
        <v>97</v>
      </c>
      <c r="D56" s="45"/>
      <c r="E56" s="45"/>
      <c r="F56" s="45"/>
      <c r="G56" s="45"/>
      <c r="H56" s="45"/>
      <c r="I56" s="138"/>
      <c r="J56" s="149">
        <f>J90</f>
        <v>0</v>
      </c>
      <c r="K56" s="49"/>
      <c r="AU56" s="22" t="s">
        <v>98</v>
      </c>
    </row>
    <row r="57" s="7" customFormat="1" ht="24.96" customHeight="1">
      <c r="B57" s="171"/>
      <c r="C57" s="172"/>
      <c r="D57" s="173" t="s">
        <v>99</v>
      </c>
      <c r="E57" s="174"/>
      <c r="F57" s="174"/>
      <c r="G57" s="174"/>
      <c r="H57" s="174"/>
      <c r="I57" s="175"/>
      <c r="J57" s="176">
        <f>J91</f>
        <v>0</v>
      </c>
      <c r="K57" s="177"/>
    </row>
    <row r="58" s="8" customFormat="1" ht="19.92" customHeight="1">
      <c r="B58" s="178"/>
      <c r="C58" s="179"/>
      <c r="D58" s="180" t="s">
        <v>100</v>
      </c>
      <c r="E58" s="181"/>
      <c r="F58" s="181"/>
      <c r="G58" s="181"/>
      <c r="H58" s="181"/>
      <c r="I58" s="182"/>
      <c r="J58" s="183">
        <f>J92</f>
        <v>0</v>
      </c>
      <c r="K58" s="184"/>
    </row>
    <row r="59" s="8" customFormat="1" ht="19.92" customHeight="1">
      <c r="B59" s="178"/>
      <c r="C59" s="179"/>
      <c r="D59" s="180" t="s">
        <v>101</v>
      </c>
      <c r="E59" s="181"/>
      <c r="F59" s="181"/>
      <c r="G59" s="181"/>
      <c r="H59" s="181"/>
      <c r="I59" s="182"/>
      <c r="J59" s="183">
        <f>J102</f>
        <v>0</v>
      </c>
      <c r="K59" s="184"/>
    </row>
    <row r="60" s="8" customFormat="1" ht="19.92" customHeight="1">
      <c r="B60" s="178"/>
      <c r="C60" s="179"/>
      <c r="D60" s="180" t="s">
        <v>102</v>
      </c>
      <c r="E60" s="181"/>
      <c r="F60" s="181"/>
      <c r="G60" s="181"/>
      <c r="H60" s="181"/>
      <c r="I60" s="182"/>
      <c r="J60" s="183">
        <f>J111</f>
        <v>0</v>
      </c>
      <c r="K60" s="184"/>
    </row>
    <row r="61" s="8" customFormat="1" ht="19.92" customHeight="1">
      <c r="B61" s="178"/>
      <c r="C61" s="179"/>
      <c r="D61" s="180" t="s">
        <v>103</v>
      </c>
      <c r="E61" s="181"/>
      <c r="F61" s="181"/>
      <c r="G61" s="181"/>
      <c r="H61" s="181"/>
      <c r="I61" s="182"/>
      <c r="J61" s="183">
        <f>J152</f>
        <v>0</v>
      </c>
      <c r="K61" s="184"/>
    </row>
    <row r="62" s="7" customFormat="1" ht="24.96" customHeight="1">
      <c r="B62" s="171"/>
      <c r="C62" s="172"/>
      <c r="D62" s="173" t="s">
        <v>104</v>
      </c>
      <c r="E62" s="174"/>
      <c r="F62" s="174"/>
      <c r="G62" s="174"/>
      <c r="H62" s="174"/>
      <c r="I62" s="175"/>
      <c r="J62" s="176">
        <f>J155</f>
        <v>0</v>
      </c>
      <c r="K62" s="177"/>
    </row>
    <row r="63" s="8" customFormat="1" ht="19.92" customHeight="1">
      <c r="B63" s="178"/>
      <c r="C63" s="179"/>
      <c r="D63" s="180" t="s">
        <v>105</v>
      </c>
      <c r="E63" s="181"/>
      <c r="F63" s="181"/>
      <c r="G63" s="181"/>
      <c r="H63" s="181"/>
      <c r="I63" s="182"/>
      <c r="J63" s="183">
        <f>J156</f>
        <v>0</v>
      </c>
      <c r="K63" s="184"/>
    </row>
    <row r="64" s="8" customFormat="1" ht="19.92" customHeight="1">
      <c r="B64" s="178"/>
      <c r="C64" s="179"/>
      <c r="D64" s="180" t="s">
        <v>106</v>
      </c>
      <c r="E64" s="181"/>
      <c r="F64" s="181"/>
      <c r="G64" s="181"/>
      <c r="H64" s="181"/>
      <c r="I64" s="182"/>
      <c r="J64" s="183">
        <f>J164</f>
        <v>0</v>
      </c>
      <c r="K64" s="184"/>
    </row>
    <row r="65" s="7" customFormat="1" ht="24.96" customHeight="1">
      <c r="B65" s="171"/>
      <c r="C65" s="172"/>
      <c r="D65" s="173" t="s">
        <v>107</v>
      </c>
      <c r="E65" s="174"/>
      <c r="F65" s="174"/>
      <c r="G65" s="174"/>
      <c r="H65" s="174"/>
      <c r="I65" s="175"/>
      <c r="J65" s="176">
        <f>J242</f>
        <v>0</v>
      </c>
      <c r="K65" s="177"/>
    </row>
    <row r="66" s="8" customFormat="1" ht="19.92" customHeight="1">
      <c r="B66" s="178"/>
      <c r="C66" s="179"/>
      <c r="D66" s="180" t="s">
        <v>108</v>
      </c>
      <c r="E66" s="181"/>
      <c r="F66" s="181"/>
      <c r="G66" s="181"/>
      <c r="H66" s="181"/>
      <c r="I66" s="182"/>
      <c r="J66" s="183">
        <f>J243</f>
        <v>0</v>
      </c>
      <c r="K66" s="184"/>
    </row>
    <row r="67" s="7" customFormat="1" ht="24.96" customHeight="1">
      <c r="B67" s="171"/>
      <c r="C67" s="172"/>
      <c r="D67" s="173" t="s">
        <v>109</v>
      </c>
      <c r="E67" s="174"/>
      <c r="F67" s="174"/>
      <c r="G67" s="174"/>
      <c r="H67" s="174"/>
      <c r="I67" s="175"/>
      <c r="J67" s="176">
        <f>J248</f>
        <v>0</v>
      </c>
      <c r="K67" s="177"/>
    </row>
    <row r="68" s="8" customFormat="1" ht="19.92" customHeight="1">
      <c r="B68" s="178"/>
      <c r="C68" s="179"/>
      <c r="D68" s="180" t="s">
        <v>110</v>
      </c>
      <c r="E68" s="181"/>
      <c r="F68" s="181"/>
      <c r="G68" s="181"/>
      <c r="H68" s="181"/>
      <c r="I68" s="182"/>
      <c r="J68" s="183">
        <f>J249</f>
        <v>0</v>
      </c>
      <c r="K68" s="184"/>
    </row>
    <row r="69" s="8" customFormat="1" ht="19.92" customHeight="1">
      <c r="B69" s="178"/>
      <c r="C69" s="179"/>
      <c r="D69" s="180" t="s">
        <v>111</v>
      </c>
      <c r="E69" s="181"/>
      <c r="F69" s="181"/>
      <c r="G69" s="181"/>
      <c r="H69" s="181"/>
      <c r="I69" s="182"/>
      <c r="J69" s="183">
        <f>J253</f>
        <v>0</v>
      </c>
      <c r="K69" s="184"/>
    </row>
    <row r="70" s="8" customFormat="1" ht="19.92" customHeight="1">
      <c r="B70" s="178"/>
      <c r="C70" s="179"/>
      <c r="D70" s="180" t="s">
        <v>112</v>
      </c>
      <c r="E70" s="181"/>
      <c r="F70" s="181"/>
      <c r="G70" s="181"/>
      <c r="H70" s="181"/>
      <c r="I70" s="182"/>
      <c r="J70" s="183">
        <f>J256</f>
        <v>0</v>
      </c>
      <c r="K70" s="184"/>
    </row>
    <row r="71" s="1" customFormat="1" ht="21.84" customHeight="1">
      <c r="B71" s="44"/>
      <c r="C71" s="45"/>
      <c r="D71" s="45"/>
      <c r="E71" s="45"/>
      <c r="F71" s="45"/>
      <c r="G71" s="45"/>
      <c r="H71" s="45"/>
      <c r="I71" s="138"/>
      <c r="J71" s="45"/>
      <c r="K71" s="49"/>
    </row>
    <row r="72" s="1" customFormat="1" ht="6.96" customHeight="1">
      <c r="B72" s="65"/>
      <c r="C72" s="66"/>
      <c r="D72" s="66"/>
      <c r="E72" s="66"/>
      <c r="F72" s="66"/>
      <c r="G72" s="66"/>
      <c r="H72" s="66"/>
      <c r="I72" s="160"/>
      <c r="J72" s="66"/>
      <c r="K72" s="67"/>
    </row>
    <row r="76" s="1" customFormat="1" ht="6.96" customHeight="1">
      <c r="B76" s="68"/>
      <c r="C76" s="69"/>
      <c r="D76" s="69"/>
      <c r="E76" s="69"/>
      <c r="F76" s="69"/>
      <c r="G76" s="69"/>
      <c r="H76" s="69"/>
      <c r="I76" s="163"/>
      <c r="J76" s="69"/>
      <c r="K76" s="69"/>
      <c r="L76" s="70"/>
    </row>
    <row r="77" s="1" customFormat="1" ht="36.96" customHeight="1">
      <c r="B77" s="44"/>
      <c r="C77" s="71" t="s">
        <v>113</v>
      </c>
      <c r="D77" s="72"/>
      <c r="E77" s="72"/>
      <c r="F77" s="72"/>
      <c r="G77" s="72"/>
      <c r="H77" s="72"/>
      <c r="I77" s="185"/>
      <c r="J77" s="72"/>
      <c r="K77" s="72"/>
      <c r="L77" s="70"/>
    </row>
    <row r="78" s="1" customFormat="1" ht="6.96" customHeight="1">
      <c r="B78" s="44"/>
      <c r="C78" s="72"/>
      <c r="D78" s="72"/>
      <c r="E78" s="72"/>
      <c r="F78" s="72"/>
      <c r="G78" s="72"/>
      <c r="H78" s="72"/>
      <c r="I78" s="185"/>
      <c r="J78" s="72"/>
      <c r="K78" s="72"/>
      <c r="L78" s="70"/>
    </row>
    <row r="79" s="1" customFormat="1" ht="14.4" customHeight="1">
      <c r="B79" s="44"/>
      <c r="C79" s="74" t="s">
        <v>18</v>
      </c>
      <c r="D79" s="72"/>
      <c r="E79" s="72"/>
      <c r="F79" s="72"/>
      <c r="G79" s="72"/>
      <c r="H79" s="72"/>
      <c r="I79" s="185"/>
      <c r="J79" s="72"/>
      <c r="K79" s="72"/>
      <c r="L79" s="70"/>
    </row>
    <row r="80" s="1" customFormat="1" ht="16.5" customHeight="1">
      <c r="B80" s="44"/>
      <c r="C80" s="72"/>
      <c r="D80" s="72"/>
      <c r="E80" s="186" t="str">
        <f>E7</f>
        <v>Karlovy Vary, Tržní kolonáda</v>
      </c>
      <c r="F80" s="74"/>
      <c r="G80" s="74"/>
      <c r="H80" s="74"/>
      <c r="I80" s="185"/>
      <c r="J80" s="72"/>
      <c r="K80" s="72"/>
      <c r="L80" s="70"/>
    </row>
    <row r="81" s="1" customFormat="1" ht="14.4" customHeight="1">
      <c r="B81" s="44"/>
      <c r="C81" s="74" t="s">
        <v>91</v>
      </c>
      <c r="D81" s="72"/>
      <c r="E81" s="72"/>
      <c r="F81" s="72"/>
      <c r="G81" s="72"/>
      <c r="H81" s="72"/>
      <c r="I81" s="185"/>
      <c r="J81" s="72"/>
      <c r="K81" s="72"/>
      <c r="L81" s="70"/>
    </row>
    <row r="82" s="1" customFormat="1" ht="17.25" customHeight="1">
      <c r="B82" s="44"/>
      <c r="C82" s="72"/>
      <c r="D82" s="72"/>
      <c r="E82" s="80" t="str">
        <f>E9</f>
        <v xml:space="preserve">SO 02 - Tržní kolonáda - 5.etapa. Obnova nátěrů </v>
      </c>
      <c r="F82" s="72"/>
      <c r="G82" s="72"/>
      <c r="H82" s="72"/>
      <c r="I82" s="185"/>
      <c r="J82" s="72"/>
      <c r="K82" s="72"/>
      <c r="L82" s="70"/>
    </row>
    <row r="83" s="1" customFormat="1" ht="6.96" customHeight="1">
      <c r="B83" s="44"/>
      <c r="C83" s="72"/>
      <c r="D83" s="72"/>
      <c r="E83" s="72"/>
      <c r="F83" s="72"/>
      <c r="G83" s="72"/>
      <c r="H83" s="72"/>
      <c r="I83" s="185"/>
      <c r="J83" s="72"/>
      <c r="K83" s="72"/>
      <c r="L83" s="70"/>
    </row>
    <row r="84" s="1" customFormat="1" ht="18" customHeight="1">
      <c r="B84" s="44"/>
      <c r="C84" s="74" t="s">
        <v>25</v>
      </c>
      <c r="D84" s="72"/>
      <c r="E84" s="72"/>
      <c r="F84" s="187" t="str">
        <f>F12</f>
        <v>Karlovy Vary</v>
      </c>
      <c r="G84" s="72"/>
      <c r="H84" s="72"/>
      <c r="I84" s="188" t="s">
        <v>27</v>
      </c>
      <c r="J84" s="83" t="str">
        <f>IF(J12="","",J12)</f>
        <v>31.7.2017</v>
      </c>
      <c r="K84" s="72"/>
      <c r="L84" s="70"/>
    </row>
    <row r="85" s="1" customFormat="1" ht="6.96" customHeight="1">
      <c r="B85" s="44"/>
      <c r="C85" s="72"/>
      <c r="D85" s="72"/>
      <c r="E85" s="72"/>
      <c r="F85" s="72"/>
      <c r="G85" s="72"/>
      <c r="H85" s="72"/>
      <c r="I85" s="185"/>
      <c r="J85" s="72"/>
      <c r="K85" s="72"/>
      <c r="L85" s="70"/>
    </row>
    <row r="86" s="1" customFormat="1">
      <c r="B86" s="44"/>
      <c r="C86" s="74" t="s">
        <v>31</v>
      </c>
      <c r="D86" s="72"/>
      <c r="E86" s="72"/>
      <c r="F86" s="187" t="str">
        <f>E15</f>
        <v>Statutární město Karlovy Vary</v>
      </c>
      <c r="G86" s="72"/>
      <c r="H86" s="72"/>
      <c r="I86" s="188" t="s">
        <v>37</v>
      </c>
      <c r="J86" s="187" t="str">
        <f>E21</f>
        <v>G.PROJEKT - Ing. Roman Gajdoš</v>
      </c>
      <c r="K86" s="72"/>
      <c r="L86" s="70"/>
    </row>
    <row r="87" s="1" customFormat="1" ht="14.4" customHeight="1">
      <c r="B87" s="44"/>
      <c r="C87" s="74" t="s">
        <v>35</v>
      </c>
      <c r="D87" s="72"/>
      <c r="E87" s="72"/>
      <c r="F87" s="187" t="str">
        <f>IF(E18="","",E18)</f>
        <v/>
      </c>
      <c r="G87" s="72"/>
      <c r="H87" s="72"/>
      <c r="I87" s="185"/>
      <c r="J87" s="72"/>
      <c r="K87" s="72"/>
      <c r="L87" s="70"/>
    </row>
    <row r="88" s="1" customFormat="1" ht="10.32" customHeight="1">
      <c r="B88" s="44"/>
      <c r="C88" s="72"/>
      <c r="D88" s="72"/>
      <c r="E88" s="72"/>
      <c r="F88" s="72"/>
      <c r="G88" s="72"/>
      <c r="H88" s="72"/>
      <c r="I88" s="185"/>
      <c r="J88" s="72"/>
      <c r="K88" s="72"/>
      <c r="L88" s="70"/>
    </row>
    <row r="89" s="9" customFormat="1" ht="29.28" customHeight="1">
      <c r="B89" s="189"/>
      <c r="C89" s="190" t="s">
        <v>114</v>
      </c>
      <c r="D89" s="191" t="s">
        <v>60</v>
      </c>
      <c r="E89" s="191" t="s">
        <v>56</v>
      </c>
      <c r="F89" s="191" t="s">
        <v>115</v>
      </c>
      <c r="G89" s="191" t="s">
        <v>116</v>
      </c>
      <c r="H89" s="191" t="s">
        <v>117</v>
      </c>
      <c r="I89" s="192" t="s">
        <v>118</v>
      </c>
      <c r="J89" s="191" t="s">
        <v>96</v>
      </c>
      <c r="K89" s="193" t="s">
        <v>119</v>
      </c>
      <c r="L89" s="194"/>
      <c r="M89" s="100" t="s">
        <v>120</v>
      </c>
      <c r="N89" s="101" t="s">
        <v>45</v>
      </c>
      <c r="O89" s="101" t="s">
        <v>121</v>
      </c>
      <c r="P89" s="101" t="s">
        <v>122</v>
      </c>
      <c r="Q89" s="101" t="s">
        <v>123</v>
      </c>
      <c r="R89" s="101" t="s">
        <v>124</v>
      </c>
      <c r="S89" s="101" t="s">
        <v>125</v>
      </c>
      <c r="T89" s="102" t="s">
        <v>126</v>
      </c>
    </row>
    <row r="90" s="1" customFormat="1" ht="29.28" customHeight="1">
      <c r="B90" s="44"/>
      <c r="C90" s="106" t="s">
        <v>97</v>
      </c>
      <c r="D90" s="72"/>
      <c r="E90" s="72"/>
      <c r="F90" s="72"/>
      <c r="G90" s="72"/>
      <c r="H90" s="72"/>
      <c r="I90" s="185"/>
      <c r="J90" s="195">
        <f>BK90</f>
        <v>0</v>
      </c>
      <c r="K90" s="72"/>
      <c r="L90" s="70"/>
      <c r="M90" s="103"/>
      <c r="N90" s="104"/>
      <c r="O90" s="104"/>
      <c r="P90" s="196">
        <f>P91+P155+P242+P248</f>
        <v>0</v>
      </c>
      <c r="Q90" s="104"/>
      <c r="R90" s="196">
        <f>R91+R155+R242+R248</f>
        <v>7.6615636999999985</v>
      </c>
      <c r="S90" s="104"/>
      <c r="T90" s="197">
        <f>T91+T155+T242+T248</f>
        <v>0</v>
      </c>
      <c r="AT90" s="22" t="s">
        <v>74</v>
      </c>
      <c r="AU90" s="22" t="s">
        <v>98</v>
      </c>
      <c r="BK90" s="198">
        <f>BK91+BK155+BK242+BK248</f>
        <v>0</v>
      </c>
    </row>
    <row r="91" s="10" customFormat="1" ht="37.44" customHeight="1">
      <c r="B91" s="199"/>
      <c r="C91" s="200"/>
      <c r="D91" s="201" t="s">
        <v>74</v>
      </c>
      <c r="E91" s="202" t="s">
        <v>127</v>
      </c>
      <c r="F91" s="202" t="s">
        <v>128</v>
      </c>
      <c r="G91" s="200"/>
      <c r="H91" s="200"/>
      <c r="I91" s="203"/>
      <c r="J91" s="204">
        <f>BK91</f>
        <v>0</v>
      </c>
      <c r="K91" s="200"/>
      <c r="L91" s="205"/>
      <c r="M91" s="206"/>
      <c r="N91" s="207"/>
      <c r="O91" s="207"/>
      <c r="P91" s="208">
        <f>P92+P102+P111+P152</f>
        <v>0</v>
      </c>
      <c r="Q91" s="207"/>
      <c r="R91" s="208">
        <f>R92+R102+R111+R152</f>
        <v>0.19037600000000002</v>
      </c>
      <c r="S91" s="207"/>
      <c r="T91" s="209">
        <f>T92+T102+T111+T152</f>
        <v>0</v>
      </c>
      <c r="AR91" s="210" t="s">
        <v>24</v>
      </c>
      <c r="AT91" s="211" t="s">
        <v>74</v>
      </c>
      <c r="AU91" s="211" t="s">
        <v>75</v>
      </c>
      <c r="AY91" s="210" t="s">
        <v>129</v>
      </c>
      <c r="BK91" s="212">
        <f>BK92+BK102+BK111+BK152</f>
        <v>0</v>
      </c>
    </row>
    <row r="92" s="10" customFormat="1" ht="19.92" customHeight="1">
      <c r="B92" s="199"/>
      <c r="C92" s="200"/>
      <c r="D92" s="201" t="s">
        <v>74</v>
      </c>
      <c r="E92" s="213" t="s">
        <v>130</v>
      </c>
      <c r="F92" s="213" t="s">
        <v>131</v>
      </c>
      <c r="G92" s="200"/>
      <c r="H92" s="200"/>
      <c r="I92" s="203"/>
      <c r="J92" s="214">
        <f>BK92</f>
        <v>0</v>
      </c>
      <c r="K92" s="200"/>
      <c r="L92" s="205"/>
      <c r="M92" s="206"/>
      <c r="N92" s="207"/>
      <c r="O92" s="207"/>
      <c r="P92" s="208">
        <f>SUM(P93:P101)</f>
        <v>0</v>
      </c>
      <c r="Q92" s="207"/>
      <c r="R92" s="208">
        <f>SUM(R93:R101)</f>
        <v>0.17937600000000001</v>
      </c>
      <c r="S92" s="207"/>
      <c r="T92" s="209">
        <f>SUM(T93:T101)</f>
        <v>0</v>
      </c>
      <c r="AR92" s="210" t="s">
        <v>24</v>
      </c>
      <c r="AT92" s="211" t="s">
        <v>74</v>
      </c>
      <c r="AU92" s="211" t="s">
        <v>24</v>
      </c>
      <c r="AY92" s="210" t="s">
        <v>129</v>
      </c>
      <c r="BK92" s="212">
        <f>SUM(BK93:BK101)</f>
        <v>0</v>
      </c>
    </row>
    <row r="93" s="1" customFormat="1" ht="16.5" customHeight="1">
      <c r="B93" s="44"/>
      <c r="C93" s="215" t="s">
        <v>24</v>
      </c>
      <c r="D93" s="215" t="s">
        <v>132</v>
      </c>
      <c r="E93" s="216" t="s">
        <v>133</v>
      </c>
      <c r="F93" s="217" t="s">
        <v>134</v>
      </c>
      <c r="G93" s="218" t="s">
        <v>135</v>
      </c>
      <c r="H93" s="219">
        <v>19</v>
      </c>
      <c r="I93" s="220"/>
      <c r="J93" s="221">
        <f>ROUND(I93*H93,2)</f>
        <v>0</v>
      </c>
      <c r="K93" s="217" t="s">
        <v>136</v>
      </c>
      <c r="L93" s="70"/>
      <c r="M93" s="222" t="s">
        <v>22</v>
      </c>
      <c r="N93" s="223" t="s">
        <v>46</v>
      </c>
      <c r="O93" s="45"/>
      <c r="P93" s="224">
        <f>O93*H93</f>
        <v>0</v>
      </c>
      <c r="Q93" s="224">
        <v>0.00012</v>
      </c>
      <c r="R93" s="224">
        <f>Q93*H93</f>
        <v>0.0022799999999999999</v>
      </c>
      <c r="S93" s="224">
        <v>0</v>
      </c>
      <c r="T93" s="225">
        <f>S93*H93</f>
        <v>0</v>
      </c>
      <c r="AR93" s="22" t="s">
        <v>137</v>
      </c>
      <c r="AT93" s="22" t="s">
        <v>132</v>
      </c>
      <c r="AU93" s="22" t="s">
        <v>84</v>
      </c>
      <c r="AY93" s="22" t="s">
        <v>129</v>
      </c>
      <c r="BE93" s="226">
        <f>IF(N93="základní",J93,0)</f>
        <v>0</v>
      </c>
      <c r="BF93" s="226">
        <f>IF(N93="snížená",J93,0)</f>
        <v>0</v>
      </c>
      <c r="BG93" s="226">
        <f>IF(N93="zákl. přenesená",J93,0)</f>
        <v>0</v>
      </c>
      <c r="BH93" s="226">
        <f>IF(N93="sníž. přenesená",J93,0)</f>
        <v>0</v>
      </c>
      <c r="BI93" s="226">
        <f>IF(N93="nulová",J93,0)</f>
        <v>0</v>
      </c>
      <c r="BJ93" s="22" t="s">
        <v>24</v>
      </c>
      <c r="BK93" s="226">
        <f>ROUND(I93*H93,2)</f>
        <v>0</v>
      </c>
      <c r="BL93" s="22" t="s">
        <v>137</v>
      </c>
      <c r="BM93" s="22" t="s">
        <v>138</v>
      </c>
    </row>
    <row r="94" s="1" customFormat="1">
      <c r="B94" s="44"/>
      <c r="C94" s="72"/>
      <c r="D94" s="227" t="s">
        <v>139</v>
      </c>
      <c r="E94" s="72"/>
      <c r="F94" s="228" t="s">
        <v>140</v>
      </c>
      <c r="G94" s="72"/>
      <c r="H94" s="72"/>
      <c r="I94" s="185"/>
      <c r="J94" s="72"/>
      <c r="K94" s="72"/>
      <c r="L94" s="70"/>
      <c r="M94" s="229"/>
      <c r="N94" s="45"/>
      <c r="O94" s="45"/>
      <c r="P94" s="45"/>
      <c r="Q94" s="45"/>
      <c r="R94" s="45"/>
      <c r="S94" s="45"/>
      <c r="T94" s="93"/>
      <c r="AT94" s="22" t="s">
        <v>139</v>
      </c>
      <c r="AU94" s="22" t="s">
        <v>84</v>
      </c>
    </row>
    <row r="95" s="11" customFormat="1">
      <c r="B95" s="230"/>
      <c r="C95" s="231"/>
      <c r="D95" s="227" t="s">
        <v>141</v>
      </c>
      <c r="E95" s="232" t="s">
        <v>22</v>
      </c>
      <c r="F95" s="233" t="s">
        <v>142</v>
      </c>
      <c r="G95" s="231"/>
      <c r="H95" s="234">
        <v>9</v>
      </c>
      <c r="I95" s="235"/>
      <c r="J95" s="231"/>
      <c r="K95" s="231"/>
      <c r="L95" s="236"/>
      <c r="M95" s="237"/>
      <c r="N95" s="238"/>
      <c r="O95" s="238"/>
      <c r="P95" s="238"/>
      <c r="Q95" s="238"/>
      <c r="R95" s="238"/>
      <c r="S95" s="238"/>
      <c r="T95" s="239"/>
      <c r="AT95" s="240" t="s">
        <v>141</v>
      </c>
      <c r="AU95" s="240" t="s">
        <v>84</v>
      </c>
      <c r="AV95" s="11" t="s">
        <v>84</v>
      </c>
      <c r="AW95" s="11" t="s">
        <v>143</v>
      </c>
      <c r="AX95" s="11" t="s">
        <v>75</v>
      </c>
      <c r="AY95" s="240" t="s">
        <v>129</v>
      </c>
    </row>
    <row r="96" s="11" customFormat="1">
      <c r="B96" s="230"/>
      <c r="C96" s="231"/>
      <c r="D96" s="227" t="s">
        <v>141</v>
      </c>
      <c r="E96" s="232" t="s">
        <v>22</v>
      </c>
      <c r="F96" s="233" t="s">
        <v>144</v>
      </c>
      <c r="G96" s="231"/>
      <c r="H96" s="234">
        <v>10</v>
      </c>
      <c r="I96" s="235"/>
      <c r="J96" s="231"/>
      <c r="K96" s="231"/>
      <c r="L96" s="236"/>
      <c r="M96" s="237"/>
      <c r="N96" s="238"/>
      <c r="O96" s="238"/>
      <c r="P96" s="238"/>
      <c r="Q96" s="238"/>
      <c r="R96" s="238"/>
      <c r="S96" s="238"/>
      <c r="T96" s="239"/>
      <c r="AT96" s="240" t="s">
        <v>141</v>
      </c>
      <c r="AU96" s="240" t="s">
        <v>84</v>
      </c>
      <c r="AV96" s="11" t="s">
        <v>84</v>
      </c>
      <c r="AW96" s="11" t="s">
        <v>143</v>
      </c>
      <c r="AX96" s="11" t="s">
        <v>75</v>
      </c>
      <c r="AY96" s="240" t="s">
        <v>129</v>
      </c>
    </row>
    <row r="97" s="1" customFormat="1" ht="16.5" customHeight="1">
      <c r="B97" s="44"/>
      <c r="C97" s="215" t="s">
        <v>84</v>
      </c>
      <c r="D97" s="215" t="s">
        <v>132</v>
      </c>
      <c r="E97" s="216" t="s">
        <v>145</v>
      </c>
      <c r="F97" s="217" t="s">
        <v>146</v>
      </c>
      <c r="G97" s="218" t="s">
        <v>135</v>
      </c>
      <c r="H97" s="219">
        <v>18.84</v>
      </c>
      <c r="I97" s="220"/>
      <c r="J97" s="221">
        <f>ROUND(I97*H97,2)</f>
        <v>0</v>
      </c>
      <c r="K97" s="217" t="s">
        <v>136</v>
      </c>
      <c r="L97" s="70"/>
      <c r="M97" s="222" t="s">
        <v>22</v>
      </c>
      <c r="N97" s="223" t="s">
        <v>46</v>
      </c>
      <c r="O97" s="45"/>
      <c r="P97" s="224">
        <f>O97*H97</f>
        <v>0</v>
      </c>
      <c r="Q97" s="224">
        <v>0.0094000000000000004</v>
      </c>
      <c r="R97" s="224">
        <f>Q97*H97</f>
        <v>0.177096</v>
      </c>
      <c r="S97" s="224">
        <v>0</v>
      </c>
      <c r="T97" s="225">
        <f>S97*H97</f>
        <v>0</v>
      </c>
      <c r="AR97" s="22" t="s">
        <v>137</v>
      </c>
      <c r="AT97" s="22" t="s">
        <v>132</v>
      </c>
      <c r="AU97" s="22" t="s">
        <v>84</v>
      </c>
      <c r="AY97" s="22" t="s">
        <v>129</v>
      </c>
      <c r="BE97" s="226">
        <f>IF(N97="základní",J97,0)</f>
        <v>0</v>
      </c>
      <c r="BF97" s="226">
        <f>IF(N97="snížená",J97,0)</f>
        <v>0</v>
      </c>
      <c r="BG97" s="226">
        <f>IF(N97="zákl. přenesená",J97,0)</f>
        <v>0</v>
      </c>
      <c r="BH97" s="226">
        <f>IF(N97="sníž. přenesená",J97,0)</f>
        <v>0</v>
      </c>
      <c r="BI97" s="226">
        <f>IF(N97="nulová",J97,0)</f>
        <v>0</v>
      </c>
      <c r="BJ97" s="22" t="s">
        <v>24</v>
      </c>
      <c r="BK97" s="226">
        <f>ROUND(I97*H97,2)</f>
        <v>0</v>
      </c>
      <c r="BL97" s="22" t="s">
        <v>137</v>
      </c>
      <c r="BM97" s="22" t="s">
        <v>147</v>
      </c>
    </row>
    <row r="98" s="1" customFormat="1">
      <c r="B98" s="44"/>
      <c r="C98" s="72"/>
      <c r="D98" s="227" t="s">
        <v>139</v>
      </c>
      <c r="E98" s="72"/>
      <c r="F98" s="228" t="s">
        <v>148</v>
      </c>
      <c r="G98" s="72"/>
      <c r="H98" s="72"/>
      <c r="I98" s="185"/>
      <c r="J98" s="72"/>
      <c r="K98" s="72"/>
      <c r="L98" s="70"/>
      <c r="M98" s="229"/>
      <c r="N98" s="45"/>
      <c r="O98" s="45"/>
      <c r="P98" s="45"/>
      <c r="Q98" s="45"/>
      <c r="R98" s="45"/>
      <c r="S98" s="45"/>
      <c r="T98" s="93"/>
      <c r="AT98" s="22" t="s">
        <v>139</v>
      </c>
      <c r="AU98" s="22" t="s">
        <v>84</v>
      </c>
    </row>
    <row r="99" s="11" customFormat="1">
      <c r="B99" s="230"/>
      <c r="C99" s="231"/>
      <c r="D99" s="227" t="s">
        <v>141</v>
      </c>
      <c r="E99" s="232" t="s">
        <v>22</v>
      </c>
      <c r="F99" s="233" t="s">
        <v>149</v>
      </c>
      <c r="G99" s="231"/>
      <c r="H99" s="234">
        <v>18.84</v>
      </c>
      <c r="I99" s="235"/>
      <c r="J99" s="231"/>
      <c r="K99" s="231"/>
      <c r="L99" s="236"/>
      <c r="M99" s="237"/>
      <c r="N99" s="238"/>
      <c r="O99" s="238"/>
      <c r="P99" s="238"/>
      <c r="Q99" s="238"/>
      <c r="R99" s="238"/>
      <c r="S99" s="238"/>
      <c r="T99" s="239"/>
      <c r="AT99" s="240" t="s">
        <v>141</v>
      </c>
      <c r="AU99" s="240" t="s">
        <v>84</v>
      </c>
      <c r="AV99" s="11" t="s">
        <v>84</v>
      </c>
      <c r="AW99" s="11" t="s">
        <v>143</v>
      </c>
      <c r="AX99" s="11" t="s">
        <v>75</v>
      </c>
      <c r="AY99" s="240" t="s">
        <v>129</v>
      </c>
    </row>
    <row r="100" s="1" customFormat="1" ht="16.5" customHeight="1">
      <c r="B100" s="44"/>
      <c r="C100" s="215" t="s">
        <v>150</v>
      </c>
      <c r="D100" s="215" t="s">
        <v>132</v>
      </c>
      <c r="E100" s="216" t="s">
        <v>151</v>
      </c>
      <c r="F100" s="217" t="s">
        <v>152</v>
      </c>
      <c r="G100" s="218" t="s">
        <v>135</v>
      </c>
      <c r="H100" s="219">
        <v>18.84</v>
      </c>
      <c r="I100" s="220"/>
      <c r="J100" s="221">
        <f>ROUND(I100*H100,2)</f>
        <v>0</v>
      </c>
      <c r="K100" s="217" t="s">
        <v>136</v>
      </c>
      <c r="L100" s="70"/>
      <c r="M100" s="222" t="s">
        <v>22</v>
      </c>
      <c r="N100" s="223" t="s">
        <v>46</v>
      </c>
      <c r="O100" s="45"/>
      <c r="P100" s="224">
        <f>O100*H100</f>
        <v>0</v>
      </c>
      <c r="Q100" s="224">
        <v>0</v>
      </c>
      <c r="R100" s="224">
        <f>Q100*H100</f>
        <v>0</v>
      </c>
      <c r="S100" s="224">
        <v>0</v>
      </c>
      <c r="T100" s="225">
        <f>S100*H100</f>
        <v>0</v>
      </c>
      <c r="AR100" s="22" t="s">
        <v>137</v>
      </c>
      <c r="AT100" s="22" t="s">
        <v>132</v>
      </c>
      <c r="AU100" s="22" t="s">
        <v>84</v>
      </c>
      <c r="AY100" s="22" t="s">
        <v>129</v>
      </c>
      <c r="BE100" s="226">
        <f>IF(N100="základní",J100,0)</f>
        <v>0</v>
      </c>
      <c r="BF100" s="226">
        <f>IF(N100="snížená",J100,0)</f>
        <v>0</v>
      </c>
      <c r="BG100" s="226">
        <f>IF(N100="zákl. přenesená",J100,0)</f>
        <v>0</v>
      </c>
      <c r="BH100" s="226">
        <f>IF(N100="sníž. přenesená",J100,0)</f>
        <v>0</v>
      </c>
      <c r="BI100" s="226">
        <f>IF(N100="nulová",J100,0)</f>
        <v>0</v>
      </c>
      <c r="BJ100" s="22" t="s">
        <v>24</v>
      </c>
      <c r="BK100" s="226">
        <f>ROUND(I100*H100,2)</f>
        <v>0</v>
      </c>
      <c r="BL100" s="22" t="s">
        <v>137</v>
      </c>
      <c r="BM100" s="22" t="s">
        <v>153</v>
      </c>
    </row>
    <row r="101" s="1" customFormat="1">
      <c r="B101" s="44"/>
      <c r="C101" s="72"/>
      <c r="D101" s="227" t="s">
        <v>139</v>
      </c>
      <c r="E101" s="72"/>
      <c r="F101" s="228" t="s">
        <v>154</v>
      </c>
      <c r="G101" s="72"/>
      <c r="H101" s="72"/>
      <c r="I101" s="185"/>
      <c r="J101" s="72"/>
      <c r="K101" s="72"/>
      <c r="L101" s="70"/>
      <c r="M101" s="229"/>
      <c r="N101" s="45"/>
      <c r="O101" s="45"/>
      <c r="P101" s="45"/>
      <c r="Q101" s="45"/>
      <c r="R101" s="45"/>
      <c r="S101" s="45"/>
      <c r="T101" s="93"/>
      <c r="AT101" s="22" t="s">
        <v>139</v>
      </c>
      <c r="AU101" s="22" t="s">
        <v>84</v>
      </c>
    </row>
    <row r="102" s="10" customFormat="1" ht="29.88" customHeight="1">
      <c r="B102" s="199"/>
      <c r="C102" s="200"/>
      <c r="D102" s="201" t="s">
        <v>74</v>
      </c>
      <c r="E102" s="213" t="s">
        <v>155</v>
      </c>
      <c r="F102" s="213" t="s">
        <v>156</v>
      </c>
      <c r="G102" s="200"/>
      <c r="H102" s="200"/>
      <c r="I102" s="203"/>
      <c r="J102" s="214">
        <f>BK102</f>
        <v>0</v>
      </c>
      <c r="K102" s="200"/>
      <c r="L102" s="205"/>
      <c r="M102" s="206"/>
      <c r="N102" s="207"/>
      <c r="O102" s="207"/>
      <c r="P102" s="208">
        <f>SUM(P103:P110)</f>
        <v>0</v>
      </c>
      <c r="Q102" s="207"/>
      <c r="R102" s="208">
        <f>SUM(R103:R110)</f>
        <v>0.0058000000000000005</v>
      </c>
      <c r="S102" s="207"/>
      <c r="T102" s="209">
        <f>SUM(T103:T110)</f>
        <v>0</v>
      </c>
      <c r="AR102" s="210" t="s">
        <v>24</v>
      </c>
      <c r="AT102" s="211" t="s">
        <v>74</v>
      </c>
      <c r="AU102" s="211" t="s">
        <v>24</v>
      </c>
      <c r="AY102" s="210" t="s">
        <v>129</v>
      </c>
      <c r="BK102" s="212">
        <f>SUM(BK103:BK110)</f>
        <v>0</v>
      </c>
    </row>
    <row r="103" s="1" customFormat="1" ht="16.5" customHeight="1">
      <c r="B103" s="44"/>
      <c r="C103" s="215" t="s">
        <v>137</v>
      </c>
      <c r="D103" s="215" t="s">
        <v>132</v>
      </c>
      <c r="E103" s="216" t="s">
        <v>157</v>
      </c>
      <c r="F103" s="217" t="s">
        <v>158</v>
      </c>
      <c r="G103" s="218" t="s">
        <v>135</v>
      </c>
      <c r="H103" s="219">
        <v>145</v>
      </c>
      <c r="I103" s="220"/>
      <c r="J103" s="221">
        <f>ROUND(I103*H103,2)</f>
        <v>0</v>
      </c>
      <c r="K103" s="217" t="s">
        <v>136</v>
      </c>
      <c r="L103" s="70"/>
      <c r="M103" s="222" t="s">
        <v>22</v>
      </c>
      <c r="N103" s="223" t="s">
        <v>46</v>
      </c>
      <c r="O103" s="45"/>
      <c r="P103" s="224">
        <f>O103*H103</f>
        <v>0</v>
      </c>
      <c r="Q103" s="224">
        <v>4.0000000000000003E-05</v>
      </c>
      <c r="R103" s="224">
        <f>Q103*H103</f>
        <v>0.0058000000000000005</v>
      </c>
      <c r="S103" s="224">
        <v>0</v>
      </c>
      <c r="T103" s="225">
        <f>S103*H103</f>
        <v>0</v>
      </c>
      <c r="AR103" s="22" t="s">
        <v>137</v>
      </c>
      <c r="AT103" s="22" t="s">
        <v>132</v>
      </c>
      <c r="AU103" s="22" t="s">
        <v>84</v>
      </c>
      <c r="AY103" s="22" t="s">
        <v>129</v>
      </c>
      <c r="BE103" s="226">
        <f>IF(N103="základní",J103,0)</f>
        <v>0</v>
      </c>
      <c r="BF103" s="226">
        <f>IF(N103="snížená",J103,0)</f>
        <v>0</v>
      </c>
      <c r="BG103" s="226">
        <f>IF(N103="zákl. přenesená",J103,0)</f>
        <v>0</v>
      </c>
      <c r="BH103" s="226">
        <f>IF(N103="sníž. přenesená",J103,0)</f>
        <v>0</v>
      </c>
      <c r="BI103" s="226">
        <f>IF(N103="nulová",J103,0)</f>
        <v>0</v>
      </c>
      <c r="BJ103" s="22" t="s">
        <v>24</v>
      </c>
      <c r="BK103" s="226">
        <f>ROUND(I103*H103,2)</f>
        <v>0</v>
      </c>
      <c r="BL103" s="22" t="s">
        <v>137</v>
      </c>
      <c r="BM103" s="22" t="s">
        <v>159</v>
      </c>
    </row>
    <row r="104" s="1" customFormat="1">
      <c r="B104" s="44"/>
      <c r="C104" s="72"/>
      <c r="D104" s="227" t="s">
        <v>139</v>
      </c>
      <c r="E104" s="72"/>
      <c r="F104" s="228" t="s">
        <v>160</v>
      </c>
      <c r="G104" s="72"/>
      <c r="H104" s="72"/>
      <c r="I104" s="185"/>
      <c r="J104" s="72"/>
      <c r="K104" s="72"/>
      <c r="L104" s="70"/>
      <c r="M104" s="229"/>
      <c r="N104" s="45"/>
      <c r="O104" s="45"/>
      <c r="P104" s="45"/>
      <c r="Q104" s="45"/>
      <c r="R104" s="45"/>
      <c r="S104" s="45"/>
      <c r="T104" s="93"/>
      <c r="AT104" s="22" t="s">
        <v>139</v>
      </c>
      <c r="AU104" s="22" t="s">
        <v>84</v>
      </c>
    </row>
    <row r="105" s="1" customFormat="1" ht="16.5" customHeight="1">
      <c r="B105" s="44"/>
      <c r="C105" s="215" t="s">
        <v>161</v>
      </c>
      <c r="D105" s="215" t="s">
        <v>132</v>
      </c>
      <c r="E105" s="216" t="s">
        <v>162</v>
      </c>
      <c r="F105" s="217" t="s">
        <v>163</v>
      </c>
      <c r="G105" s="218" t="s">
        <v>135</v>
      </c>
      <c r="H105" s="219">
        <v>16</v>
      </c>
      <c r="I105" s="220"/>
      <c r="J105" s="221">
        <f>ROUND(I105*H105,2)</f>
        <v>0</v>
      </c>
      <c r="K105" s="217" t="s">
        <v>136</v>
      </c>
      <c r="L105" s="70"/>
      <c r="M105" s="222" t="s">
        <v>22</v>
      </c>
      <c r="N105" s="223" t="s">
        <v>46</v>
      </c>
      <c r="O105" s="45"/>
      <c r="P105" s="224">
        <f>O105*H105</f>
        <v>0</v>
      </c>
      <c r="Q105" s="224">
        <v>0</v>
      </c>
      <c r="R105" s="224">
        <f>Q105*H105</f>
        <v>0</v>
      </c>
      <c r="S105" s="224">
        <v>0</v>
      </c>
      <c r="T105" s="225">
        <f>S105*H105</f>
        <v>0</v>
      </c>
      <c r="AR105" s="22" t="s">
        <v>137</v>
      </c>
      <c r="AT105" s="22" t="s">
        <v>132</v>
      </c>
      <c r="AU105" s="22" t="s">
        <v>84</v>
      </c>
      <c r="AY105" s="22" t="s">
        <v>129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22" t="s">
        <v>24</v>
      </c>
      <c r="BK105" s="226">
        <f>ROUND(I105*H105,2)</f>
        <v>0</v>
      </c>
      <c r="BL105" s="22" t="s">
        <v>137</v>
      </c>
      <c r="BM105" s="22" t="s">
        <v>164</v>
      </c>
    </row>
    <row r="106" s="1" customFormat="1">
      <c r="B106" s="44"/>
      <c r="C106" s="72"/>
      <c r="D106" s="227" t="s">
        <v>139</v>
      </c>
      <c r="E106" s="72"/>
      <c r="F106" s="228" t="s">
        <v>163</v>
      </c>
      <c r="G106" s="72"/>
      <c r="H106" s="72"/>
      <c r="I106" s="185"/>
      <c r="J106" s="72"/>
      <c r="K106" s="72"/>
      <c r="L106" s="70"/>
      <c r="M106" s="229"/>
      <c r="N106" s="45"/>
      <c r="O106" s="45"/>
      <c r="P106" s="45"/>
      <c r="Q106" s="45"/>
      <c r="R106" s="45"/>
      <c r="S106" s="45"/>
      <c r="T106" s="93"/>
      <c r="AT106" s="22" t="s">
        <v>139</v>
      </c>
      <c r="AU106" s="22" t="s">
        <v>84</v>
      </c>
    </row>
    <row r="107" s="11" customFormat="1">
      <c r="B107" s="230"/>
      <c r="C107" s="231"/>
      <c r="D107" s="227" t="s">
        <v>141</v>
      </c>
      <c r="E107" s="232" t="s">
        <v>22</v>
      </c>
      <c r="F107" s="233" t="s">
        <v>165</v>
      </c>
      <c r="G107" s="231"/>
      <c r="H107" s="234">
        <v>16</v>
      </c>
      <c r="I107" s="235"/>
      <c r="J107" s="231"/>
      <c r="K107" s="231"/>
      <c r="L107" s="236"/>
      <c r="M107" s="237"/>
      <c r="N107" s="238"/>
      <c r="O107" s="238"/>
      <c r="P107" s="238"/>
      <c r="Q107" s="238"/>
      <c r="R107" s="238"/>
      <c r="S107" s="238"/>
      <c r="T107" s="239"/>
      <c r="AT107" s="240" t="s">
        <v>141</v>
      </c>
      <c r="AU107" s="240" t="s">
        <v>84</v>
      </c>
      <c r="AV107" s="11" t="s">
        <v>84</v>
      </c>
      <c r="AW107" s="11" t="s">
        <v>143</v>
      </c>
      <c r="AX107" s="11" t="s">
        <v>24</v>
      </c>
      <c r="AY107" s="240" t="s">
        <v>129</v>
      </c>
    </row>
    <row r="108" s="1" customFormat="1" ht="16.5" customHeight="1">
      <c r="B108" s="44"/>
      <c r="C108" s="215" t="s">
        <v>130</v>
      </c>
      <c r="D108" s="215" t="s">
        <v>132</v>
      </c>
      <c r="E108" s="216" t="s">
        <v>166</v>
      </c>
      <c r="F108" s="217" t="s">
        <v>167</v>
      </c>
      <c r="G108" s="218" t="s">
        <v>135</v>
      </c>
      <c r="H108" s="219">
        <v>16</v>
      </c>
      <c r="I108" s="220"/>
      <c r="J108" s="221">
        <f>ROUND(I108*H108,2)</f>
        <v>0</v>
      </c>
      <c r="K108" s="217" t="s">
        <v>136</v>
      </c>
      <c r="L108" s="70"/>
      <c r="M108" s="222" t="s">
        <v>22</v>
      </c>
      <c r="N108" s="223" t="s">
        <v>46</v>
      </c>
      <c r="O108" s="45"/>
      <c r="P108" s="224">
        <f>O108*H108</f>
        <v>0</v>
      </c>
      <c r="Q108" s="224">
        <v>0</v>
      </c>
      <c r="R108" s="224">
        <f>Q108*H108</f>
        <v>0</v>
      </c>
      <c r="S108" s="224">
        <v>0</v>
      </c>
      <c r="T108" s="225">
        <f>S108*H108</f>
        <v>0</v>
      </c>
      <c r="AR108" s="22" t="s">
        <v>137</v>
      </c>
      <c r="AT108" s="22" t="s">
        <v>132</v>
      </c>
      <c r="AU108" s="22" t="s">
        <v>84</v>
      </c>
      <c r="AY108" s="22" t="s">
        <v>129</v>
      </c>
      <c r="BE108" s="226">
        <f>IF(N108="základní",J108,0)</f>
        <v>0</v>
      </c>
      <c r="BF108" s="226">
        <f>IF(N108="snížená",J108,0)</f>
        <v>0</v>
      </c>
      <c r="BG108" s="226">
        <f>IF(N108="zákl. přenesená",J108,0)</f>
        <v>0</v>
      </c>
      <c r="BH108" s="226">
        <f>IF(N108="sníž. přenesená",J108,0)</f>
        <v>0</v>
      </c>
      <c r="BI108" s="226">
        <f>IF(N108="nulová",J108,0)</f>
        <v>0</v>
      </c>
      <c r="BJ108" s="22" t="s">
        <v>24</v>
      </c>
      <c r="BK108" s="226">
        <f>ROUND(I108*H108,2)</f>
        <v>0</v>
      </c>
      <c r="BL108" s="22" t="s">
        <v>137</v>
      </c>
      <c r="BM108" s="22" t="s">
        <v>168</v>
      </c>
    </row>
    <row r="109" s="1" customFormat="1">
      <c r="B109" s="44"/>
      <c r="C109" s="72"/>
      <c r="D109" s="227" t="s">
        <v>139</v>
      </c>
      <c r="E109" s="72"/>
      <c r="F109" s="228" t="s">
        <v>169</v>
      </c>
      <c r="G109" s="72"/>
      <c r="H109" s="72"/>
      <c r="I109" s="185"/>
      <c r="J109" s="72"/>
      <c r="K109" s="72"/>
      <c r="L109" s="70"/>
      <c r="M109" s="229"/>
      <c r="N109" s="45"/>
      <c r="O109" s="45"/>
      <c r="P109" s="45"/>
      <c r="Q109" s="45"/>
      <c r="R109" s="45"/>
      <c r="S109" s="45"/>
      <c r="T109" s="93"/>
      <c r="AT109" s="22" t="s">
        <v>139</v>
      </c>
      <c r="AU109" s="22" t="s">
        <v>84</v>
      </c>
    </row>
    <row r="110" s="11" customFormat="1">
      <c r="B110" s="230"/>
      <c r="C110" s="231"/>
      <c r="D110" s="227" t="s">
        <v>141</v>
      </c>
      <c r="E110" s="232" t="s">
        <v>22</v>
      </c>
      <c r="F110" s="233" t="s">
        <v>165</v>
      </c>
      <c r="G110" s="231"/>
      <c r="H110" s="234">
        <v>16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141</v>
      </c>
      <c r="AU110" s="240" t="s">
        <v>84</v>
      </c>
      <c r="AV110" s="11" t="s">
        <v>84</v>
      </c>
      <c r="AW110" s="11" t="s">
        <v>143</v>
      </c>
      <c r="AX110" s="11" t="s">
        <v>24</v>
      </c>
      <c r="AY110" s="240" t="s">
        <v>129</v>
      </c>
    </row>
    <row r="111" s="10" customFormat="1" ht="29.88" customHeight="1">
      <c r="B111" s="199"/>
      <c r="C111" s="200"/>
      <c r="D111" s="201" t="s">
        <v>74</v>
      </c>
      <c r="E111" s="213" t="s">
        <v>170</v>
      </c>
      <c r="F111" s="213" t="s">
        <v>171</v>
      </c>
      <c r="G111" s="200"/>
      <c r="H111" s="200"/>
      <c r="I111" s="203"/>
      <c r="J111" s="214">
        <f>BK111</f>
        <v>0</v>
      </c>
      <c r="K111" s="200"/>
      <c r="L111" s="205"/>
      <c r="M111" s="206"/>
      <c r="N111" s="207"/>
      <c r="O111" s="207"/>
      <c r="P111" s="208">
        <f>SUM(P112:P151)</f>
        <v>0</v>
      </c>
      <c r="Q111" s="207"/>
      <c r="R111" s="208">
        <f>SUM(R112:R151)</f>
        <v>0.0051999999999999998</v>
      </c>
      <c r="S111" s="207"/>
      <c r="T111" s="209">
        <f>SUM(T112:T151)</f>
        <v>0</v>
      </c>
      <c r="AR111" s="210" t="s">
        <v>24</v>
      </c>
      <c r="AT111" s="211" t="s">
        <v>74</v>
      </c>
      <c r="AU111" s="211" t="s">
        <v>24</v>
      </c>
      <c r="AY111" s="210" t="s">
        <v>129</v>
      </c>
      <c r="BK111" s="212">
        <f>SUM(BK112:BK151)</f>
        <v>0</v>
      </c>
    </row>
    <row r="112" s="1" customFormat="1" ht="25.5" customHeight="1">
      <c r="B112" s="44"/>
      <c r="C112" s="215" t="s">
        <v>172</v>
      </c>
      <c r="D112" s="215" t="s">
        <v>132</v>
      </c>
      <c r="E112" s="216" t="s">
        <v>173</v>
      </c>
      <c r="F112" s="217" t="s">
        <v>174</v>
      </c>
      <c r="G112" s="218" t="s">
        <v>135</v>
      </c>
      <c r="H112" s="219">
        <v>123</v>
      </c>
      <c r="I112" s="220"/>
      <c r="J112" s="221">
        <f>ROUND(I112*H112,2)</f>
        <v>0</v>
      </c>
      <c r="K112" s="217" t="s">
        <v>136</v>
      </c>
      <c r="L112" s="70"/>
      <c r="M112" s="222" t="s">
        <v>22</v>
      </c>
      <c r="N112" s="223" t="s">
        <v>46</v>
      </c>
      <c r="O112" s="45"/>
      <c r="P112" s="224">
        <f>O112*H112</f>
        <v>0</v>
      </c>
      <c r="Q112" s="224">
        <v>0</v>
      </c>
      <c r="R112" s="224">
        <f>Q112*H112</f>
        <v>0</v>
      </c>
      <c r="S112" s="224">
        <v>0</v>
      </c>
      <c r="T112" s="225">
        <f>S112*H112</f>
        <v>0</v>
      </c>
      <c r="AR112" s="22" t="s">
        <v>137</v>
      </c>
      <c r="AT112" s="22" t="s">
        <v>132</v>
      </c>
      <c r="AU112" s="22" t="s">
        <v>84</v>
      </c>
      <c r="AY112" s="22" t="s">
        <v>129</v>
      </c>
      <c r="BE112" s="226">
        <f>IF(N112="základní",J112,0)</f>
        <v>0</v>
      </c>
      <c r="BF112" s="226">
        <f>IF(N112="snížená",J112,0)</f>
        <v>0</v>
      </c>
      <c r="BG112" s="226">
        <f>IF(N112="zákl. přenesená",J112,0)</f>
        <v>0</v>
      </c>
      <c r="BH112" s="226">
        <f>IF(N112="sníž. přenesená",J112,0)</f>
        <v>0</v>
      </c>
      <c r="BI112" s="226">
        <f>IF(N112="nulová",J112,0)</f>
        <v>0</v>
      </c>
      <c r="BJ112" s="22" t="s">
        <v>24</v>
      </c>
      <c r="BK112" s="226">
        <f>ROUND(I112*H112,2)</f>
        <v>0</v>
      </c>
      <c r="BL112" s="22" t="s">
        <v>137</v>
      </c>
      <c r="BM112" s="22" t="s">
        <v>175</v>
      </c>
    </row>
    <row r="113" s="1" customFormat="1">
      <c r="B113" s="44"/>
      <c r="C113" s="72"/>
      <c r="D113" s="227" t="s">
        <v>139</v>
      </c>
      <c r="E113" s="72"/>
      <c r="F113" s="228" t="s">
        <v>176</v>
      </c>
      <c r="G113" s="72"/>
      <c r="H113" s="72"/>
      <c r="I113" s="185"/>
      <c r="J113" s="72"/>
      <c r="K113" s="72"/>
      <c r="L113" s="70"/>
      <c r="M113" s="229"/>
      <c r="N113" s="45"/>
      <c r="O113" s="45"/>
      <c r="P113" s="45"/>
      <c r="Q113" s="45"/>
      <c r="R113" s="45"/>
      <c r="S113" s="45"/>
      <c r="T113" s="93"/>
      <c r="AT113" s="22" t="s">
        <v>139</v>
      </c>
      <c r="AU113" s="22" t="s">
        <v>84</v>
      </c>
    </row>
    <row r="114" s="11" customFormat="1">
      <c r="B114" s="230"/>
      <c r="C114" s="231"/>
      <c r="D114" s="227" t="s">
        <v>141</v>
      </c>
      <c r="E114" s="232" t="s">
        <v>22</v>
      </c>
      <c r="F114" s="233" t="s">
        <v>177</v>
      </c>
      <c r="G114" s="231"/>
      <c r="H114" s="234">
        <v>123</v>
      </c>
      <c r="I114" s="235"/>
      <c r="J114" s="231"/>
      <c r="K114" s="231"/>
      <c r="L114" s="236"/>
      <c r="M114" s="237"/>
      <c r="N114" s="238"/>
      <c r="O114" s="238"/>
      <c r="P114" s="238"/>
      <c r="Q114" s="238"/>
      <c r="R114" s="238"/>
      <c r="S114" s="238"/>
      <c r="T114" s="239"/>
      <c r="AT114" s="240" t="s">
        <v>141</v>
      </c>
      <c r="AU114" s="240" t="s">
        <v>84</v>
      </c>
      <c r="AV114" s="11" t="s">
        <v>84</v>
      </c>
      <c r="AW114" s="11" t="s">
        <v>143</v>
      </c>
      <c r="AX114" s="11" t="s">
        <v>75</v>
      </c>
      <c r="AY114" s="240" t="s">
        <v>129</v>
      </c>
    </row>
    <row r="115" s="1" customFormat="1" ht="25.5" customHeight="1">
      <c r="B115" s="44"/>
      <c r="C115" s="215" t="s">
        <v>178</v>
      </c>
      <c r="D115" s="215" t="s">
        <v>132</v>
      </c>
      <c r="E115" s="216" t="s">
        <v>179</v>
      </c>
      <c r="F115" s="217" t="s">
        <v>180</v>
      </c>
      <c r="G115" s="218" t="s">
        <v>135</v>
      </c>
      <c r="H115" s="219">
        <v>7380</v>
      </c>
      <c r="I115" s="220"/>
      <c r="J115" s="221">
        <f>ROUND(I115*H115,2)</f>
        <v>0</v>
      </c>
      <c r="K115" s="217" t="s">
        <v>136</v>
      </c>
      <c r="L115" s="70"/>
      <c r="M115" s="222" t="s">
        <v>22</v>
      </c>
      <c r="N115" s="223" t="s">
        <v>46</v>
      </c>
      <c r="O115" s="45"/>
      <c r="P115" s="224">
        <f>O115*H115</f>
        <v>0</v>
      </c>
      <c r="Q115" s="224">
        <v>0</v>
      </c>
      <c r="R115" s="224">
        <f>Q115*H115</f>
        <v>0</v>
      </c>
      <c r="S115" s="224">
        <v>0</v>
      </c>
      <c r="T115" s="225">
        <f>S115*H115</f>
        <v>0</v>
      </c>
      <c r="AR115" s="22" t="s">
        <v>137</v>
      </c>
      <c r="AT115" s="22" t="s">
        <v>132</v>
      </c>
      <c r="AU115" s="22" t="s">
        <v>84</v>
      </c>
      <c r="AY115" s="22" t="s">
        <v>129</v>
      </c>
      <c r="BE115" s="226">
        <f>IF(N115="základní",J115,0)</f>
        <v>0</v>
      </c>
      <c r="BF115" s="226">
        <f>IF(N115="snížená",J115,0)</f>
        <v>0</v>
      </c>
      <c r="BG115" s="226">
        <f>IF(N115="zákl. přenesená",J115,0)</f>
        <v>0</v>
      </c>
      <c r="BH115" s="226">
        <f>IF(N115="sníž. přenesená",J115,0)</f>
        <v>0</v>
      </c>
      <c r="BI115" s="226">
        <f>IF(N115="nulová",J115,0)</f>
        <v>0</v>
      </c>
      <c r="BJ115" s="22" t="s">
        <v>24</v>
      </c>
      <c r="BK115" s="226">
        <f>ROUND(I115*H115,2)</f>
        <v>0</v>
      </c>
      <c r="BL115" s="22" t="s">
        <v>137</v>
      </c>
      <c r="BM115" s="22" t="s">
        <v>181</v>
      </c>
    </row>
    <row r="116" s="1" customFormat="1">
      <c r="B116" s="44"/>
      <c r="C116" s="72"/>
      <c r="D116" s="227" t="s">
        <v>139</v>
      </c>
      <c r="E116" s="72"/>
      <c r="F116" s="228" t="s">
        <v>182</v>
      </c>
      <c r="G116" s="72"/>
      <c r="H116" s="72"/>
      <c r="I116" s="185"/>
      <c r="J116" s="72"/>
      <c r="K116" s="72"/>
      <c r="L116" s="70"/>
      <c r="M116" s="229"/>
      <c r="N116" s="45"/>
      <c r="O116" s="45"/>
      <c r="P116" s="45"/>
      <c r="Q116" s="45"/>
      <c r="R116" s="45"/>
      <c r="S116" s="45"/>
      <c r="T116" s="93"/>
      <c r="AT116" s="22" t="s">
        <v>139</v>
      </c>
      <c r="AU116" s="22" t="s">
        <v>84</v>
      </c>
    </row>
    <row r="117" s="11" customFormat="1">
      <c r="B117" s="230"/>
      <c r="C117" s="231"/>
      <c r="D117" s="227" t="s">
        <v>141</v>
      </c>
      <c r="E117" s="231"/>
      <c r="F117" s="233" t="s">
        <v>183</v>
      </c>
      <c r="G117" s="231"/>
      <c r="H117" s="234">
        <v>7380</v>
      </c>
      <c r="I117" s="235"/>
      <c r="J117" s="231"/>
      <c r="K117" s="231"/>
      <c r="L117" s="236"/>
      <c r="M117" s="237"/>
      <c r="N117" s="238"/>
      <c r="O117" s="238"/>
      <c r="P117" s="238"/>
      <c r="Q117" s="238"/>
      <c r="R117" s="238"/>
      <c r="S117" s="238"/>
      <c r="T117" s="239"/>
      <c r="AT117" s="240" t="s">
        <v>141</v>
      </c>
      <c r="AU117" s="240" t="s">
        <v>84</v>
      </c>
      <c r="AV117" s="11" t="s">
        <v>84</v>
      </c>
      <c r="AW117" s="11" t="s">
        <v>6</v>
      </c>
      <c r="AX117" s="11" t="s">
        <v>24</v>
      </c>
      <c r="AY117" s="240" t="s">
        <v>129</v>
      </c>
    </row>
    <row r="118" s="1" customFormat="1" ht="25.5" customHeight="1">
      <c r="B118" s="44"/>
      <c r="C118" s="215" t="s">
        <v>155</v>
      </c>
      <c r="D118" s="215" t="s">
        <v>132</v>
      </c>
      <c r="E118" s="216" t="s">
        <v>184</v>
      </c>
      <c r="F118" s="217" t="s">
        <v>185</v>
      </c>
      <c r="G118" s="218" t="s">
        <v>135</v>
      </c>
      <c r="H118" s="219">
        <v>123</v>
      </c>
      <c r="I118" s="220"/>
      <c r="J118" s="221">
        <f>ROUND(I118*H118,2)</f>
        <v>0</v>
      </c>
      <c r="K118" s="217" t="s">
        <v>136</v>
      </c>
      <c r="L118" s="70"/>
      <c r="M118" s="222" t="s">
        <v>22</v>
      </c>
      <c r="N118" s="223" t="s">
        <v>46</v>
      </c>
      <c r="O118" s="45"/>
      <c r="P118" s="224">
        <f>O118*H118</f>
        <v>0</v>
      </c>
      <c r="Q118" s="224">
        <v>0</v>
      </c>
      <c r="R118" s="224">
        <f>Q118*H118</f>
        <v>0</v>
      </c>
      <c r="S118" s="224">
        <v>0</v>
      </c>
      <c r="T118" s="225">
        <f>S118*H118</f>
        <v>0</v>
      </c>
      <c r="AR118" s="22" t="s">
        <v>137</v>
      </c>
      <c r="AT118" s="22" t="s">
        <v>132</v>
      </c>
      <c r="AU118" s="22" t="s">
        <v>84</v>
      </c>
      <c r="AY118" s="22" t="s">
        <v>129</v>
      </c>
      <c r="BE118" s="226">
        <f>IF(N118="základní",J118,0)</f>
        <v>0</v>
      </c>
      <c r="BF118" s="226">
        <f>IF(N118="snížená",J118,0)</f>
        <v>0</v>
      </c>
      <c r="BG118" s="226">
        <f>IF(N118="zákl. přenesená",J118,0)</f>
        <v>0</v>
      </c>
      <c r="BH118" s="226">
        <f>IF(N118="sníž. přenesená",J118,0)</f>
        <v>0</v>
      </c>
      <c r="BI118" s="226">
        <f>IF(N118="nulová",J118,0)</f>
        <v>0</v>
      </c>
      <c r="BJ118" s="22" t="s">
        <v>24</v>
      </c>
      <c r="BK118" s="226">
        <f>ROUND(I118*H118,2)</f>
        <v>0</v>
      </c>
      <c r="BL118" s="22" t="s">
        <v>137</v>
      </c>
      <c r="BM118" s="22" t="s">
        <v>186</v>
      </c>
    </row>
    <row r="119" s="1" customFormat="1">
      <c r="B119" s="44"/>
      <c r="C119" s="72"/>
      <c r="D119" s="227" t="s">
        <v>139</v>
      </c>
      <c r="E119" s="72"/>
      <c r="F119" s="228" t="s">
        <v>187</v>
      </c>
      <c r="G119" s="72"/>
      <c r="H119" s="72"/>
      <c r="I119" s="185"/>
      <c r="J119" s="72"/>
      <c r="K119" s="72"/>
      <c r="L119" s="70"/>
      <c r="M119" s="229"/>
      <c r="N119" s="45"/>
      <c r="O119" s="45"/>
      <c r="P119" s="45"/>
      <c r="Q119" s="45"/>
      <c r="R119" s="45"/>
      <c r="S119" s="45"/>
      <c r="T119" s="93"/>
      <c r="AT119" s="22" t="s">
        <v>139</v>
      </c>
      <c r="AU119" s="22" t="s">
        <v>84</v>
      </c>
    </row>
    <row r="120" s="1" customFormat="1" ht="25.5" customHeight="1">
      <c r="B120" s="44"/>
      <c r="C120" s="215" t="s">
        <v>29</v>
      </c>
      <c r="D120" s="215" t="s">
        <v>132</v>
      </c>
      <c r="E120" s="216" t="s">
        <v>188</v>
      </c>
      <c r="F120" s="217" t="s">
        <v>189</v>
      </c>
      <c r="G120" s="218" t="s">
        <v>190</v>
      </c>
      <c r="H120" s="219">
        <v>763.25300000000004</v>
      </c>
      <c r="I120" s="220"/>
      <c r="J120" s="221">
        <f>ROUND(I120*H120,2)</f>
        <v>0</v>
      </c>
      <c r="K120" s="217" t="s">
        <v>136</v>
      </c>
      <c r="L120" s="70"/>
      <c r="M120" s="222" t="s">
        <v>22</v>
      </c>
      <c r="N120" s="223" t="s">
        <v>46</v>
      </c>
      <c r="O120" s="45"/>
      <c r="P120" s="224">
        <f>O120*H120</f>
        <v>0</v>
      </c>
      <c r="Q120" s="224">
        <v>0</v>
      </c>
      <c r="R120" s="224">
        <f>Q120*H120</f>
        <v>0</v>
      </c>
      <c r="S120" s="224">
        <v>0</v>
      </c>
      <c r="T120" s="225">
        <f>S120*H120</f>
        <v>0</v>
      </c>
      <c r="AR120" s="22" t="s">
        <v>137</v>
      </c>
      <c r="AT120" s="22" t="s">
        <v>132</v>
      </c>
      <c r="AU120" s="22" t="s">
        <v>84</v>
      </c>
      <c r="AY120" s="22" t="s">
        <v>129</v>
      </c>
      <c r="BE120" s="226">
        <f>IF(N120="základní",J120,0)</f>
        <v>0</v>
      </c>
      <c r="BF120" s="226">
        <f>IF(N120="snížená",J120,0)</f>
        <v>0</v>
      </c>
      <c r="BG120" s="226">
        <f>IF(N120="zákl. přenesená",J120,0)</f>
        <v>0</v>
      </c>
      <c r="BH120" s="226">
        <f>IF(N120="sníž. přenesená",J120,0)</f>
        <v>0</v>
      </c>
      <c r="BI120" s="226">
        <f>IF(N120="nulová",J120,0)</f>
        <v>0</v>
      </c>
      <c r="BJ120" s="22" t="s">
        <v>24</v>
      </c>
      <c r="BK120" s="226">
        <f>ROUND(I120*H120,2)</f>
        <v>0</v>
      </c>
      <c r="BL120" s="22" t="s">
        <v>137</v>
      </c>
      <c r="BM120" s="22" t="s">
        <v>191</v>
      </c>
    </row>
    <row r="121" s="1" customFormat="1">
      <c r="B121" s="44"/>
      <c r="C121" s="72"/>
      <c r="D121" s="227" t="s">
        <v>139</v>
      </c>
      <c r="E121" s="72"/>
      <c r="F121" s="228" t="s">
        <v>192</v>
      </c>
      <c r="G121" s="72"/>
      <c r="H121" s="72"/>
      <c r="I121" s="185"/>
      <c r="J121" s="72"/>
      <c r="K121" s="72"/>
      <c r="L121" s="70"/>
      <c r="M121" s="229"/>
      <c r="N121" s="45"/>
      <c r="O121" s="45"/>
      <c r="P121" s="45"/>
      <c r="Q121" s="45"/>
      <c r="R121" s="45"/>
      <c r="S121" s="45"/>
      <c r="T121" s="93"/>
      <c r="AT121" s="22" t="s">
        <v>139</v>
      </c>
      <c r="AU121" s="22" t="s">
        <v>84</v>
      </c>
    </row>
    <row r="122" s="11" customFormat="1">
      <c r="B122" s="230"/>
      <c r="C122" s="231"/>
      <c r="D122" s="227" t="s">
        <v>141</v>
      </c>
      <c r="E122" s="232" t="s">
        <v>22</v>
      </c>
      <c r="F122" s="233" t="s">
        <v>193</v>
      </c>
      <c r="G122" s="231"/>
      <c r="H122" s="234">
        <v>324.93824999999998</v>
      </c>
      <c r="I122" s="235"/>
      <c r="J122" s="231"/>
      <c r="K122" s="231"/>
      <c r="L122" s="236"/>
      <c r="M122" s="237"/>
      <c r="N122" s="238"/>
      <c r="O122" s="238"/>
      <c r="P122" s="238"/>
      <c r="Q122" s="238"/>
      <c r="R122" s="238"/>
      <c r="S122" s="238"/>
      <c r="T122" s="239"/>
      <c r="AT122" s="240" t="s">
        <v>141</v>
      </c>
      <c r="AU122" s="240" t="s">
        <v>84</v>
      </c>
      <c r="AV122" s="11" t="s">
        <v>84</v>
      </c>
      <c r="AW122" s="11" t="s">
        <v>143</v>
      </c>
      <c r="AX122" s="11" t="s">
        <v>75</v>
      </c>
      <c r="AY122" s="240" t="s">
        <v>129</v>
      </c>
    </row>
    <row r="123" s="11" customFormat="1">
      <c r="B123" s="230"/>
      <c r="C123" s="231"/>
      <c r="D123" s="227" t="s">
        <v>141</v>
      </c>
      <c r="E123" s="232" t="s">
        <v>22</v>
      </c>
      <c r="F123" s="233" t="s">
        <v>194</v>
      </c>
      <c r="G123" s="231"/>
      <c r="H123" s="234">
        <v>379.44</v>
      </c>
      <c r="I123" s="235"/>
      <c r="J123" s="231"/>
      <c r="K123" s="231"/>
      <c r="L123" s="236"/>
      <c r="M123" s="237"/>
      <c r="N123" s="238"/>
      <c r="O123" s="238"/>
      <c r="P123" s="238"/>
      <c r="Q123" s="238"/>
      <c r="R123" s="238"/>
      <c r="S123" s="238"/>
      <c r="T123" s="239"/>
      <c r="AT123" s="240" t="s">
        <v>141</v>
      </c>
      <c r="AU123" s="240" t="s">
        <v>84</v>
      </c>
      <c r="AV123" s="11" t="s">
        <v>84</v>
      </c>
      <c r="AW123" s="11" t="s">
        <v>143</v>
      </c>
      <c r="AX123" s="11" t="s">
        <v>75</v>
      </c>
      <c r="AY123" s="240" t="s">
        <v>129</v>
      </c>
    </row>
    <row r="124" s="11" customFormat="1">
      <c r="B124" s="230"/>
      <c r="C124" s="231"/>
      <c r="D124" s="227" t="s">
        <v>141</v>
      </c>
      <c r="E124" s="232" t="s">
        <v>22</v>
      </c>
      <c r="F124" s="233" t="s">
        <v>195</v>
      </c>
      <c r="G124" s="231"/>
      <c r="H124" s="234">
        <v>58.875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141</v>
      </c>
      <c r="AU124" s="240" t="s">
        <v>84</v>
      </c>
      <c r="AV124" s="11" t="s">
        <v>84</v>
      </c>
      <c r="AW124" s="11" t="s">
        <v>143</v>
      </c>
      <c r="AX124" s="11" t="s">
        <v>75</v>
      </c>
      <c r="AY124" s="240" t="s">
        <v>129</v>
      </c>
    </row>
    <row r="125" s="1" customFormat="1" ht="25.5" customHeight="1">
      <c r="B125" s="44"/>
      <c r="C125" s="215" t="s">
        <v>196</v>
      </c>
      <c r="D125" s="215" t="s">
        <v>132</v>
      </c>
      <c r="E125" s="216" t="s">
        <v>197</v>
      </c>
      <c r="F125" s="217" t="s">
        <v>198</v>
      </c>
      <c r="G125" s="218" t="s">
        <v>190</v>
      </c>
      <c r="H125" s="219">
        <v>22897.598000000002</v>
      </c>
      <c r="I125" s="220"/>
      <c r="J125" s="221">
        <f>ROUND(I125*H125,2)</f>
        <v>0</v>
      </c>
      <c r="K125" s="217" t="s">
        <v>136</v>
      </c>
      <c r="L125" s="70"/>
      <c r="M125" s="222" t="s">
        <v>22</v>
      </c>
      <c r="N125" s="223" t="s">
        <v>46</v>
      </c>
      <c r="O125" s="45"/>
      <c r="P125" s="224">
        <f>O125*H125</f>
        <v>0</v>
      </c>
      <c r="Q125" s="224">
        <v>0</v>
      </c>
      <c r="R125" s="224">
        <f>Q125*H125</f>
        <v>0</v>
      </c>
      <c r="S125" s="224">
        <v>0</v>
      </c>
      <c r="T125" s="225">
        <f>S125*H125</f>
        <v>0</v>
      </c>
      <c r="AR125" s="22" t="s">
        <v>137</v>
      </c>
      <c r="AT125" s="22" t="s">
        <v>132</v>
      </c>
      <c r="AU125" s="22" t="s">
        <v>84</v>
      </c>
      <c r="AY125" s="22" t="s">
        <v>129</v>
      </c>
      <c r="BE125" s="226">
        <f>IF(N125="základní",J125,0)</f>
        <v>0</v>
      </c>
      <c r="BF125" s="226">
        <f>IF(N125="snížená",J125,0)</f>
        <v>0</v>
      </c>
      <c r="BG125" s="226">
        <f>IF(N125="zákl. přenesená",J125,0)</f>
        <v>0</v>
      </c>
      <c r="BH125" s="226">
        <f>IF(N125="sníž. přenesená",J125,0)</f>
        <v>0</v>
      </c>
      <c r="BI125" s="226">
        <f>IF(N125="nulová",J125,0)</f>
        <v>0</v>
      </c>
      <c r="BJ125" s="22" t="s">
        <v>24</v>
      </c>
      <c r="BK125" s="226">
        <f>ROUND(I125*H125,2)</f>
        <v>0</v>
      </c>
      <c r="BL125" s="22" t="s">
        <v>137</v>
      </c>
      <c r="BM125" s="22" t="s">
        <v>199</v>
      </c>
    </row>
    <row r="126" s="1" customFormat="1">
      <c r="B126" s="44"/>
      <c r="C126" s="72"/>
      <c r="D126" s="227" t="s">
        <v>139</v>
      </c>
      <c r="E126" s="72"/>
      <c r="F126" s="228" t="s">
        <v>200</v>
      </c>
      <c r="G126" s="72"/>
      <c r="H126" s="72"/>
      <c r="I126" s="185"/>
      <c r="J126" s="72"/>
      <c r="K126" s="72"/>
      <c r="L126" s="70"/>
      <c r="M126" s="229"/>
      <c r="N126" s="45"/>
      <c r="O126" s="45"/>
      <c r="P126" s="45"/>
      <c r="Q126" s="45"/>
      <c r="R126" s="45"/>
      <c r="S126" s="45"/>
      <c r="T126" s="93"/>
      <c r="AT126" s="22" t="s">
        <v>139</v>
      </c>
      <c r="AU126" s="22" t="s">
        <v>84</v>
      </c>
    </row>
    <row r="127" s="11" customFormat="1">
      <c r="B127" s="230"/>
      <c r="C127" s="231"/>
      <c r="D127" s="227" t="s">
        <v>141</v>
      </c>
      <c r="E127" s="231"/>
      <c r="F127" s="233" t="s">
        <v>201</v>
      </c>
      <c r="G127" s="231"/>
      <c r="H127" s="234">
        <v>22897.598000000002</v>
      </c>
      <c r="I127" s="235"/>
      <c r="J127" s="231"/>
      <c r="K127" s="231"/>
      <c r="L127" s="236"/>
      <c r="M127" s="237"/>
      <c r="N127" s="238"/>
      <c r="O127" s="238"/>
      <c r="P127" s="238"/>
      <c r="Q127" s="238"/>
      <c r="R127" s="238"/>
      <c r="S127" s="238"/>
      <c r="T127" s="239"/>
      <c r="AT127" s="240" t="s">
        <v>141</v>
      </c>
      <c r="AU127" s="240" t="s">
        <v>84</v>
      </c>
      <c r="AV127" s="11" t="s">
        <v>84</v>
      </c>
      <c r="AW127" s="11" t="s">
        <v>6</v>
      </c>
      <c r="AX127" s="11" t="s">
        <v>24</v>
      </c>
      <c r="AY127" s="240" t="s">
        <v>129</v>
      </c>
    </row>
    <row r="128" s="1" customFormat="1" ht="25.5" customHeight="1">
      <c r="B128" s="44"/>
      <c r="C128" s="215" t="s">
        <v>202</v>
      </c>
      <c r="D128" s="215" t="s">
        <v>132</v>
      </c>
      <c r="E128" s="216" t="s">
        <v>203</v>
      </c>
      <c r="F128" s="217" t="s">
        <v>204</v>
      </c>
      <c r="G128" s="218" t="s">
        <v>190</v>
      </c>
      <c r="H128" s="219">
        <v>763.25300000000004</v>
      </c>
      <c r="I128" s="220"/>
      <c r="J128" s="221">
        <f>ROUND(I128*H128,2)</f>
        <v>0</v>
      </c>
      <c r="K128" s="217" t="s">
        <v>136</v>
      </c>
      <c r="L128" s="70"/>
      <c r="M128" s="222" t="s">
        <v>22</v>
      </c>
      <c r="N128" s="223" t="s">
        <v>46</v>
      </c>
      <c r="O128" s="45"/>
      <c r="P128" s="224">
        <f>O128*H128</f>
        <v>0</v>
      </c>
      <c r="Q128" s="224">
        <v>0</v>
      </c>
      <c r="R128" s="224">
        <f>Q128*H128</f>
        <v>0</v>
      </c>
      <c r="S128" s="224">
        <v>0</v>
      </c>
      <c r="T128" s="225">
        <f>S128*H128</f>
        <v>0</v>
      </c>
      <c r="AR128" s="22" t="s">
        <v>137</v>
      </c>
      <c r="AT128" s="22" t="s">
        <v>132</v>
      </c>
      <c r="AU128" s="22" t="s">
        <v>84</v>
      </c>
      <c r="AY128" s="22" t="s">
        <v>129</v>
      </c>
      <c r="BE128" s="226">
        <f>IF(N128="základní",J128,0)</f>
        <v>0</v>
      </c>
      <c r="BF128" s="226">
        <f>IF(N128="snížená",J128,0)</f>
        <v>0</v>
      </c>
      <c r="BG128" s="226">
        <f>IF(N128="zákl. přenesená",J128,0)</f>
        <v>0</v>
      </c>
      <c r="BH128" s="226">
        <f>IF(N128="sníž. přenesená",J128,0)</f>
        <v>0</v>
      </c>
      <c r="BI128" s="226">
        <f>IF(N128="nulová",J128,0)</f>
        <v>0</v>
      </c>
      <c r="BJ128" s="22" t="s">
        <v>24</v>
      </c>
      <c r="BK128" s="226">
        <f>ROUND(I128*H128,2)</f>
        <v>0</v>
      </c>
      <c r="BL128" s="22" t="s">
        <v>137</v>
      </c>
      <c r="BM128" s="22" t="s">
        <v>205</v>
      </c>
    </row>
    <row r="129" s="1" customFormat="1">
      <c r="B129" s="44"/>
      <c r="C129" s="72"/>
      <c r="D129" s="227" t="s">
        <v>139</v>
      </c>
      <c r="E129" s="72"/>
      <c r="F129" s="228" t="s">
        <v>206</v>
      </c>
      <c r="G129" s="72"/>
      <c r="H129" s="72"/>
      <c r="I129" s="185"/>
      <c r="J129" s="72"/>
      <c r="K129" s="72"/>
      <c r="L129" s="70"/>
      <c r="M129" s="229"/>
      <c r="N129" s="45"/>
      <c r="O129" s="45"/>
      <c r="P129" s="45"/>
      <c r="Q129" s="45"/>
      <c r="R129" s="45"/>
      <c r="S129" s="45"/>
      <c r="T129" s="93"/>
      <c r="AT129" s="22" t="s">
        <v>139</v>
      </c>
      <c r="AU129" s="22" t="s">
        <v>84</v>
      </c>
    </row>
    <row r="130" s="1" customFormat="1" ht="16.5" customHeight="1">
      <c r="B130" s="44"/>
      <c r="C130" s="215" t="s">
        <v>207</v>
      </c>
      <c r="D130" s="215" t="s">
        <v>132</v>
      </c>
      <c r="E130" s="216" t="s">
        <v>208</v>
      </c>
      <c r="F130" s="217" t="s">
        <v>209</v>
      </c>
      <c r="G130" s="218" t="s">
        <v>135</v>
      </c>
      <c r="H130" s="219">
        <v>530.255</v>
      </c>
      <c r="I130" s="220"/>
      <c r="J130" s="221">
        <f>ROUND(I130*H130,2)</f>
        <v>0</v>
      </c>
      <c r="K130" s="217" t="s">
        <v>136</v>
      </c>
      <c r="L130" s="70"/>
      <c r="M130" s="222" t="s">
        <v>22</v>
      </c>
      <c r="N130" s="223" t="s">
        <v>46</v>
      </c>
      <c r="O130" s="45"/>
      <c r="P130" s="224">
        <f>O130*H130</f>
        <v>0</v>
      </c>
      <c r="Q130" s="224">
        <v>0</v>
      </c>
      <c r="R130" s="224">
        <f>Q130*H130</f>
        <v>0</v>
      </c>
      <c r="S130" s="224">
        <v>0</v>
      </c>
      <c r="T130" s="225">
        <f>S130*H130</f>
        <v>0</v>
      </c>
      <c r="AR130" s="22" t="s">
        <v>137</v>
      </c>
      <c r="AT130" s="22" t="s">
        <v>132</v>
      </c>
      <c r="AU130" s="22" t="s">
        <v>84</v>
      </c>
      <c r="AY130" s="22" t="s">
        <v>129</v>
      </c>
      <c r="BE130" s="226">
        <f>IF(N130="základní",J130,0)</f>
        <v>0</v>
      </c>
      <c r="BF130" s="226">
        <f>IF(N130="snížená",J130,0)</f>
        <v>0</v>
      </c>
      <c r="BG130" s="226">
        <f>IF(N130="zákl. přenesená",J130,0)</f>
        <v>0</v>
      </c>
      <c r="BH130" s="226">
        <f>IF(N130="sníž. přenesená",J130,0)</f>
        <v>0</v>
      </c>
      <c r="BI130" s="226">
        <f>IF(N130="nulová",J130,0)</f>
        <v>0</v>
      </c>
      <c r="BJ130" s="22" t="s">
        <v>24</v>
      </c>
      <c r="BK130" s="226">
        <f>ROUND(I130*H130,2)</f>
        <v>0</v>
      </c>
      <c r="BL130" s="22" t="s">
        <v>137</v>
      </c>
      <c r="BM130" s="22" t="s">
        <v>210</v>
      </c>
    </row>
    <row r="131" s="1" customFormat="1">
      <c r="B131" s="44"/>
      <c r="C131" s="72"/>
      <c r="D131" s="227" t="s">
        <v>139</v>
      </c>
      <c r="E131" s="72"/>
      <c r="F131" s="228" t="s">
        <v>211</v>
      </c>
      <c r="G131" s="72"/>
      <c r="H131" s="72"/>
      <c r="I131" s="185"/>
      <c r="J131" s="72"/>
      <c r="K131" s="72"/>
      <c r="L131" s="70"/>
      <c r="M131" s="229"/>
      <c r="N131" s="45"/>
      <c r="O131" s="45"/>
      <c r="P131" s="45"/>
      <c r="Q131" s="45"/>
      <c r="R131" s="45"/>
      <c r="S131" s="45"/>
      <c r="T131" s="93"/>
      <c r="AT131" s="22" t="s">
        <v>139</v>
      </c>
      <c r="AU131" s="22" t="s">
        <v>84</v>
      </c>
    </row>
    <row r="132" s="11" customFormat="1">
      <c r="B132" s="230"/>
      <c r="C132" s="231"/>
      <c r="D132" s="227" t="s">
        <v>141</v>
      </c>
      <c r="E132" s="232" t="s">
        <v>22</v>
      </c>
      <c r="F132" s="233" t="s">
        <v>212</v>
      </c>
      <c r="G132" s="231"/>
      <c r="H132" s="234">
        <v>142.83000000000001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141</v>
      </c>
      <c r="AU132" s="240" t="s">
        <v>84</v>
      </c>
      <c r="AV132" s="11" t="s">
        <v>84</v>
      </c>
      <c r="AW132" s="11" t="s">
        <v>143</v>
      </c>
      <c r="AX132" s="11" t="s">
        <v>75</v>
      </c>
      <c r="AY132" s="240" t="s">
        <v>129</v>
      </c>
    </row>
    <row r="133" s="11" customFormat="1">
      <c r="B133" s="230"/>
      <c r="C133" s="231"/>
      <c r="D133" s="227" t="s">
        <v>141</v>
      </c>
      <c r="E133" s="232" t="s">
        <v>22</v>
      </c>
      <c r="F133" s="233" t="s">
        <v>213</v>
      </c>
      <c r="G133" s="231"/>
      <c r="H133" s="234">
        <v>176.625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AT133" s="240" t="s">
        <v>141</v>
      </c>
      <c r="AU133" s="240" t="s">
        <v>84</v>
      </c>
      <c r="AV133" s="11" t="s">
        <v>84</v>
      </c>
      <c r="AW133" s="11" t="s">
        <v>143</v>
      </c>
      <c r="AX133" s="11" t="s">
        <v>75</v>
      </c>
      <c r="AY133" s="240" t="s">
        <v>129</v>
      </c>
    </row>
    <row r="134" s="11" customFormat="1">
      <c r="B134" s="230"/>
      <c r="C134" s="231"/>
      <c r="D134" s="227" t="s">
        <v>141</v>
      </c>
      <c r="E134" s="232" t="s">
        <v>22</v>
      </c>
      <c r="F134" s="233" t="s">
        <v>214</v>
      </c>
      <c r="G134" s="231"/>
      <c r="H134" s="234">
        <v>210.80000000000001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141</v>
      </c>
      <c r="AU134" s="240" t="s">
        <v>84</v>
      </c>
      <c r="AV134" s="11" t="s">
        <v>84</v>
      </c>
      <c r="AW134" s="11" t="s">
        <v>143</v>
      </c>
      <c r="AX134" s="11" t="s">
        <v>75</v>
      </c>
      <c r="AY134" s="240" t="s">
        <v>129</v>
      </c>
    </row>
    <row r="135" s="1" customFormat="1" ht="16.5" customHeight="1">
      <c r="B135" s="44"/>
      <c r="C135" s="215" t="s">
        <v>215</v>
      </c>
      <c r="D135" s="215" t="s">
        <v>132</v>
      </c>
      <c r="E135" s="216" t="s">
        <v>216</v>
      </c>
      <c r="F135" s="217" t="s">
        <v>217</v>
      </c>
      <c r="G135" s="218" t="s">
        <v>135</v>
      </c>
      <c r="H135" s="219">
        <v>15907.65</v>
      </c>
      <c r="I135" s="220"/>
      <c r="J135" s="221">
        <f>ROUND(I135*H135,2)</f>
        <v>0</v>
      </c>
      <c r="K135" s="217" t="s">
        <v>136</v>
      </c>
      <c r="L135" s="70"/>
      <c r="M135" s="222" t="s">
        <v>22</v>
      </c>
      <c r="N135" s="223" t="s">
        <v>46</v>
      </c>
      <c r="O135" s="45"/>
      <c r="P135" s="224">
        <f>O135*H135</f>
        <v>0</v>
      </c>
      <c r="Q135" s="224">
        <v>0</v>
      </c>
      <c r="R135" s="224">
        <f>Q135*H135</f>
        <v>0</v>
      </c>
      <c r="S135" s="224">
        <v>0</v>
      </c>
      <c r="T135" s="225">
        <f>S135*H135</f>
        <v>0</v>
      </c>
      <c r="AR135" s="22" t="s">
        <v>137</v>
      </c>
      <c r="AT135" s="22" t="s">
        <v>132</v>
      </c>
      <c r="AU135" s="22" t="s">
        <v>84</v>
      </c>
      <c r="AY135" s="22" t="s">
        <v>129</v>
      </c>
      <c r="BE135" s="226">
        <f>IF(N135="základní",J135,0)</f>
        <v>0</v>
      </c>
      <c r="BF135" s="226">
        <f>IF(N135="snížená",J135,0)</f>
        <v>0</v>
      </c>
      <c r="BG135" s="226">
        <f>IF(N135="zákl. přenesená",J135,0)</f>
        <v>0</v>
      </c>
      <c r="BH135" s="226">
        <f>IF(N135="sníž. přenesená",J135,0)</f>
        <v>0</v>
      </c>
      <c r="BI135" s="226">
        <f>IF(N135="nulová",J135,0)</f>
        <v>0</v>
      </c>
      <c r="BJ135" s="22" t="s">
        <v>24</v>
      </c>
      <c r="BK135" s="226">
        <f>ROUND(I135*H135,2)</f>
        <v>0</v>
      </c>
      <c r="BL135" s="22" t="s">
        <v>137</v>
      </c>
      <c r="BM135" s="22" t="s">
        <v>218</v>
      </c>
    </row>
    <row r="136" s="1" customFormat="1">
      <c r="B136" s="44"/>
      <c r="C136" s="72"/>
      <c r="D136" s="227" t="s">
        <v>139</v>
      </c>
      <c r="E136" s="72"/>
      <c r="F136" s="228" t="s">
        <v>219</v>
      </c>
      <c r="G136" s="72"/>
      <c r="H136" s="72"/>
      <c r="I136" s="185"/>
      <c r="J136" s="72"/>
      <c r="K136" s="72"/>
      <c r="L136" s="70"/>
      <c r="M136" s="229"/>
      <c r="N136" s="45"/>
      <c r="O136" s="45"/>
      <c r="P136" s="45"/>
      <c r="Q136" s="45"/>
      <c r="R136" s="45"/>
      <c r="S136" s="45"/>
      <c r="T136" s="93"/>
      <c r="AT136" s="22" t="s">
        <v>139</v>
      </c>
      <c r="AU136" s="22" t="s">
        <v>84</v>
      </c>
    </row>
    <row r="137" s="11" customFormat="1">
      <c r="B137" s="230"/>
      <c r="C137" s="231"/>
      <c r="D137" s="227" t="s">
        <v>141</v>
      </c>
      <c r="E137" s="231"/>
      <c r="F137" s="233" t="s">
        <v>220</v>
      </c>
      <c r="G137" s="231"/>
      <c r="H137" s="234">
        <v>15907.65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141</v>
      </c>
      <c r="AU137" s="240" t="s">
        <v>84</v>
      </c>
      <c r="AV137" s="11" t="s">
        <v>84</v>
      </c>
      <c r="AW137" s="11" t="s">
        <v>6</v>
      </c>
      <c r="AX137" s="11" t="s">
        <v>24</v>
      </c>
      <c r="AY137" s="240" t="s">
        <v>129</v>
      </c>
    </row>
    <row r="138" s="1" customFormat="1" ht="25.5" customHeight="1">
      <c r="B138" s="44"/>
      <c r="C138" s="215" t="s">
        <v>10</v>
      </c>
      <c r="D138" s="215" t="s">
        <v>132</v>
      </c>
      <c r="E138" s="216" t="s">
        <v>221</v>
      </c>
      <c r="F138" s="217" t="s">
        <v>222</v>
      </c>
      <c r="G138" s="218" t="s">
        <v>135</v>
      </c>
      <c r="H138" s="219">
        <v>530.255</v>
      </c>
      <c r="I138" s="220"/>
      <c r="J138" s="221">
        <f>ROUND(I138*H138,2)</f>
        <v>0</v>
      </c>
      <c r="K138" s="217" t="s">
        <v>136</v>
      </c>
      <c r="L138" s="70"/>
      <c r="M138" s="222" t="s">
        <v>22</v>
      </c>
      <c r="N138" s="223" t="s">
        <v>46</v>
      </c>
      <c r="O138" s="45"/>
      <c r="P138" s="224">
        <f>O138*H138</f>
        <v>0</v>
      </c>
      <c r="Q138" s="224">
        <v>0</v>
      </c>
      <c r="R138" s="224">
        <f>Q138*H138</f>
        <v>0</v>
      </c>
      <c r="S138" s="224">
        <v>0</v>
      </c>
      <c r="T138" s="225">
        <f>S138*H138</f>
        <v>0</v>
      </c>
      <c r="AR138" s="22" t="s">
        <v>137</v>
      </c>
      <c r="AT138" s="22" t="s">
        <v>132</v>
      </c>
      <c r="AU138" s="22" t="s">
        <v>84</v>
      </c>
      <c r="AY138" s="22" t="s">
        <v>129</v>
      </c>
      <c r="BE138" s="226">
        <f>IF(N138="základní",J138,0)</f>
        <v>0</v>
      </c>
      <c r="BF138" s="226">
        <f>IF(N138="snížená",J138,0)</f>
        <v>0</v>
      </c>
      <c r="BG138" s="226">
        <f>IF(N138="zákl. přenesená",J138,0)</f>
        <v>0</v>
      </c>
      <c r="BH138" s="226">
        <f>IF(N138="sníž. přenesená",J138,0)</f>
        <v>0</v>
      </c>
      <c r="BI138" s="226">
        <f>IF(N138="nulová",J138,0)</f>
        <v>0</v>
      </c>
      <c r="BJ138" s="22" t="s">
        <v>24</v>
      </c>
      <c r="BK138" s="226">
        <f>ROUND(I138*H138,2)</f>
        <v>0</v>
      </c>
      <c r="BL138" s="22" t="s">
        <v>137</v>
      </c>
      <c r="BM138" s="22" t="s">
        <v>223</v>
      </c>
    </row>
    <row r="139" s="1" customFormat="1">
      <c r="B139" s="44"/>
      <c r="C139" s="72"/>
      <c r="D139" s="227" t="s">
        <v>139</v>
      </c>
      <c r="E139" s="72"/>
      <c r="F139" s="228" t="s">
        <v>224</v>
      </c>
      <c r="G139" s="72"/>
      <c r="H139" s="72"/>
      <c r="I139" s="185"/>
      <c r="J139" s="72"/>
      <c r="K139" s="72"/>
      <c r="L139" s="70"/>
      <c r="M139" s="229"/>
      <c r="N139" s="45"/>
      <c r="O139" s="45"/>
      <c r="P139" s="45"/>
      <c r="Q139" s="45"/>
      <c r="R139" s="45"/>
      <c r="S139" s="45"/>
      <c r="T139" s="93"/>
      <c r="AT139" s="22" t="s">
        <v>139</v>
      </c>
      <c r="AU139" s="22" t="s">
        <v>84</v>
      </c>
    </row>
    <row r="140" s="1" customFormat="1" ht="16.5" customHeight="1">
      <c r="B140" s="44"/>
      <c r="C140" s="215" t="s">
        <v>225</v>
      </c>
      <c r="D140" s="215" t="s">
        <v>132</v>
      </c>
      <c r="E140" s="216" t="s">
        <v>226</v>
      </c>
      <c r="F140" s="217" t="s">
        <v>227</v>
      </c>
      <c r="G140" s="218" t="s">
        <v>135</v>
      </c>
      <c r="H140" s="219">
        <v>165.5</v>
      </c>
      <c r="I140" s="220"/>
      <c r="J140" s="221">
        <f>ROUND(I140*H140,2)</f>
        <v>0</v>
      </c>
      <c r="K140" s="217" t="s">
        <v>136</v>
      </c>
      <c r="L140" s="70"/>
      <c r="M140" s="222" t="s">
        <v>22</v>
      </c>
      <c r="N140" s="223" t="s">
        <v>46</v>
      </c>
      <c r="O140" s="45"/>
      <c r="P140" s="224">
        <f>O140*H140</f>
        <v>0</v>
      </c>
      <c r="Q140" s="224">
        <v>0</v>
      </c>
      <c r="R140" s="224">
        <f>Q140*H140</f>
        <v>0</v>
      </c>
      <c r="S140" s="224">
        <v>0</v>
      </c>
      <c r="T140" s="225">
        <f>S140*H140</f>
        <v>0</v>
      </c>
      <c r="AR140" s="22" t="s">
        <v>137</v>
      </c>
      <c r="AT140" s="22" t="s">
        <v>132</v>
      </c>
      <c r="AU140" s="22" t="s">
        <v>84</v>
      </c>
      <c r="AY140" s="22" t="s">
        <v>129</v>
      </c>
      <c r="BE140" s="226">
        <f>IF(N140="základní",J140,0)</f>
        <v>0</v>
      </c>
      <c r="BF140" s="226">
        <f>IF(N140="snížená",J140,0)</f>
        <v>0</v>
      </c>
      <c r="BG140" s="226">
        <f>IF(N140="zákl. přenesená",J140,0)</f>
        <v>0</v>
      </c>
      <c r="BH140" s="226">
        <f>IF(N140="sníž. přenesená",J140,0)</f>
        <v>0</v>
      </c>
      <c r="BI140" s="226">
        <f>IF(N140="nulová",J140,0)</f>
        <v>0</v>
      </c>
      <c r="BJ140" s="22" t="s">
        <v>24</v>
      </c>
      <c r="BK140" s="226">
        <f>ROUND(I140*H140,2)</f>
        <v>0</v>
      </c>
      <c r="BL140" s="22" t="s">
        <v>137</v>
      </c>
      <c r="BM140" s="22" t="s">
        <v>228</v>
      </c>
    </row>
    <row r="141" s="1" customFormat="1">
      <c r="B141" s="44"/>
      <c r="C141" s="72"/>
      <c r="D141" s="227" t="s">
        <v>139</v>
      </c>
      <c r="E141" s="72"/>
      <c r="F141" s="228" t="s">
        <v>229</v>
      </c>
      <c r="G141" s="72"/>
      <c r="H141" s="72"/>
      <c r="I141" s="185"/>
      <c r="J141" s="72"/>
      <c r="K141" s="72"/>
      <c r="L141" s="70"/>
      <c r="M141" s="229"/>
      <c r="N141" s="45"/>
      <c r="O141" s="45"/>
      <c r="P141" s="45"/>
      <c r="Q141" s="45"/>
      <c r="R141" s="45"/>
      <c r="S141" s="45"/>
      <c r="T141" s="93"/>
      <c r="AT141" s="22" t="s">
        <v>139</v>
      </c>
      <c r="AU141" s="22" t="s">
        <v>84</v>
      </c>
    </row>
    <row r="142" s="11" customFormat="1">
      <c r="B142" s="230"/>
      <c r="C142" s="231"/>
      <c r="D142" s="227" t="s">
        <v>141</v>
      </c>
      <c r="E142" s="232" t="s">
        <v>22</v>
      </c>
      <c r="F142" s="233" t="s">
        <v>230</v>
      </c>
      <c r="G142" s="231"/>
      <c r="H142" s="234">
        <v>123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141</v>
      </c>
      <c r="AU142" s="240" t="s">
        <v>84</v>
      </c>
      <c r="AV142" s="11" t="s">
        <v>84</v>
      </c>
      <c r="AW142" s="11" t="s">
        <v>143</v>
      </c>
      <c r="AX142" s="11" t="s">
        <v>75</v>
      </c>
      <c r="AY142" s="240" t="s">
        <v>129</v>
      </c>
    </row>
    <row r="143" s="11" customFormat="1">
      <c r="B143" s="230"/>
      <c r="C143" s="231"/>
      <c r="D143" s="227" t="s">
        <v>141</v>
      </c>
      <c r="E143" s="232" t="s">
        <v>22</v>
      </c>
      <c r="F143" s="233" t="s">
        <v>231</v>
      </c>
      <c r="G143" s="231"/>
      <c r="H143" s="234">
        <v>42.5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141</v>
      </c>
      <c r="AU143" s="240" t="s">
        <v>84</v>
      </c>
      <c r="AV143" s="11" t="s">
        <v>84</v>
      </c>
      <c r="AW143" s="11" t="s">
        <v>143</v>
      </c>
      <c r="AX143" s="11" t="s">
        <v>75</v>
      </c>
      <c r="AY143" s="240" t="s">
        <v>129</v>
      </c>
    </row>
    <row r="144" s="1" customFormat="1" ht="16.5" customHeight="1">
      <c r="B144" s="44"/>
      <c r="C144" s="215" t="s">
        <v>232</v>
      </c>
      <c r="D144" s="215" t="s">
        <v>132</v>
      </c>
      <c r="E144" s="216" t="s">
        <v>233</v>
      </c>
      <c r="F144" s="217" t="s">
        <v>234</v>
      </c>
      <c r="G144" s="218" t="s">
        <v>135</v>
      </c>
      <c r="H144" s="219">
        <v>4965</v>
      </c>
      <c r="I144" s="220"/>
      <c r="J144" s="221">
        <f>ROUND(I144*H144,2)</f>
        <v>0</v>
      </c>
      <c r="K144" s="217" t="s">
        <v>136</v>
      </c>
      <c r="L144" s="70"/>
      <c r="M144" s="222" t="s">
        <v>22</v>
      </c>
      <c r="N144" s="223" t="s">
        <v>46</v>
      </c>
      <c r="O144" s="45"/>
      <c r="P144" s="224">
        <f>O144*H144</f>
        <v>0</v>
      </c>
      <c r="Q144" s="224">
        <v>0</v>
      </c>
      <c r="R144" s="224">
        <f>Q144*H144</f>
        <v>0</v>
      </c>
      <c r="S144" s="224">
        <v>0</v>
      </c>
      <c r="T144" s="225">
        <f>S144*H144</f>
        <v>0</v>
      </c>
      <c r="AR144" s="22" t="s">
        <v>137</v>
      </c>
      <c r="AT144" s="22" t="s">
        <v>132</v>
      </c>
      <c r="AU144" s="22" t="s">
        <v>84</v>
      </c>
      <c r="AY144" s="22" t="s">
        <v>129</v>
      </c>
      <c r="BE144" s="226">
        <f>IF(N144="základní",J144,0)</f>
        <v>0</v>
      </c>
      <c r="BF144" s="226">
        <f>IF(N144="snížená",J144,0)</f>
        <v>0</v>
      </c>
      <c r="BG144" s="226">
        <f>IF(N144="zákl. přenesená",J144,0)</f>
        <v>0</v>
      </c>
      <c r="BH144" s="226">
        <f>IF(N144="sníž. přenesená",J144,0)</f>
        <v>0</v>
      </c>
      <c r="BI144" s="226">
        <f>IF(N144="nulová",J144,0)</f>
        <v>0</v>
      </c>
      <c r="BJ144" s="22" t="s">
        <v>24</v>
      </c>
      <c r="BK144" s="226">
        <f>ROUND(I144*H144,2)</f>
        <v>0</v>
      </c>
      <c r="BL144" s="22" t="s">
        <v>137</v>
      </c>
      <c r="BM144" s="22" t="s">
        <v>235</v>
      </c>
    </row>
    <row r="145" s="1" customFormat="1">
      <c r="B145" s="44"/>
      <c r="C145" s="72"/>
      <c r="D145" s="227" t="s">
        <v>139</v>
      </c>
      <c r="E145" s="72"/>
      <c r="F145" s="228" t="s">
        <v>236</v>
      </c>
      <c r="G145" s="72"/>
      <c r="H145" s="72"/>
      <c r="I145" s="185"/>
      <c r="J145" s="72"/>
      <c r="K145" s="72"/>
      <c r="L145" s="70"/>
      <c r="M145" s="229"/>
      <c r="N145" s="45"/>
      <c r="O145" s="45"/>
      <c r="P145" s="45"/>
      <c r="Q145" s="45"/>
      <c r="R145" s="45"/>
      <c r="S145" s="45"/>
      <c r="T145" s="93"/>
      <c r="AT145" s="22" t="s">
        <v>139</v>
      </c>
      <c r="AU145" s="22" t="s">
        <v>84</v>
      </c>
    </row>
    <row r="146" s="11" customFormat="1">
      <c r="B146" s="230"/>
      <c r="C146" s="231"/>
      <c r="D146" s="227" t="s">
        <v>141</v>
      </c>
      <c r="E146" s="231"/>
      <c r="F146" s="233" t="s">
        <v>237</v>
      </c>
      <c r="G146" s="231"/>
      <c r="H146" s="234">
        <v>4965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141</v>
      </c>
      <c r="AU146" s="240" t="s">
        <v>84</v>
      </c>
      <c r="AV146" s="11" t="s">
        <v>84</v>
      </c>
      <c r="AW146" s="11" t="s">
        <v>6</v>
      </c>
      <c r="AX146" s="11" t="s">
        <v>24</v>
      </c>
      <c r="AY146" s="240" t="s">
        <v>129</v>
      </c>
    </row>
    <row r="147" s="1" customFormat="1" ht="16.5" customHeight="1">
      <c r="B147" s="44"/>
      <c r="C147" s="215" t="s">
        <v>238</v>
      </c>
      <c r="D147" s="215" t="s">
        <v>132</v>
      </c>
      <c r="E147" s="216" t="s">
        <v>239</v>
      </c>
      <c r="F147" s="217" t="s">
        <v>240</v>
      </c>
      <c r="G147" s="218" t="s">
        <v>135</v>
      </c>
      <c r="H147" s="219">
        <v>165.5</v>
      </c>
      <c r="I147" s="220"/>
      <c r="J147" s="221">
        <f>ROUND(I147*H147,2)</f>
        <v>0</v>
      </c>
      <c r="K147" s="217" t="s">
        <v>136</v>
      </c>
      <c r="L147" s="70"/>
      <c r="M147" s="222" t="s">
        <v>22</v>
      </c>
      <c r="N147" s="223" t="s">
        <v>46</v>
      </c>
      <c r="O147" s="45"/>
      <c r="P147" s="224">
        <f>O147*H147</f>
        <v>0</v>
      </c>
      <c r="Q147" s="224">
        <v>0</v>
      </c>
      <c r="R147" s="224">
        <f>Q147*H147</f>
        <v>0</v>
      </c>
      <c r="S147" s="224">
        <v>0</v>
      </c>
      <c r="T147" s="225">
        <f>S147*H147</f>
        <v>0</v>
      </c>
      <c r="AR147" s="22" t="s">
        <v>137</v>
      </c>
      <c r="AT147" s="22" t="s">
        <v>132</v>
      </c>
      <c r="AU147" s="22" t="s">
        <v>84</v>
      </c>
      <c r="AY147" s="22" t="s">
        <v>129</v>
      </c>
      <c r="BE147" s="226">
        <f>IF(N147="základní",J147,0)</f>
        <v>0</v>
      </c>
      <c r="BF147" s="226">
        <f>IF(N147="snížená",J147,0)</f>
        <v>0</v>
      </c>
      <c r="BG147" s="226">
        <f>IF(N147="zákl. přenesená",J147,0)</f>
        <v>0</v>
      </c>
      <c r="BH147" s="226">
        <f>IF(N147="sníž. přenesená",J147,0)</f>
        <v>0</v>
      </c>
      <c r="BI147" s="226">
        <f>IF(N147="nulová",J147,0)</f>
        <v>0</v>
      </c>
      <c r="BJ147" s="22" t="s">
        <v>24</v>
      </c>
      <c r="BK147" s="226">
        <f>ROUND(I147*H147,2)</f>
        <v>0</v>
      </c>
      <c r="BL147" s="22" t="s">
        <v>137</v>
      </c>
      <c r="BM147" s="22" t="s">
        <v>241</v>
      </c>
    </row>
    <row r="148" s="1" customFormat="1">
      <c r="B148" s="44"/>
      <c r="C148" s="72"/>
      <c r="D148" s="227" t="s">
        <v>139</v>
      </c>
      <c r="E148" s="72"/>
      <c r="F148" s="228" t="s">
        <v>242</v>
      </c>
      <c r="G148" s="72"/>
      <c r="H148" s="72"/>
      <c r="I148" s="185"/>
      <c r="J148" s="72"/>
      <c r="K148" s="72"/>
      <c r="L148" s="70"/>
      <c r="M148" s="229"/>
      <c r="N148" s="45"/>
      <c r="O148" s="45"/>
      <c r="P148" s="45"/>
      <c r="Q148" s="45"/>
      <c r="R148" s="45"/>
      <c r="S148" s="45"/>
      <c r="T148" s="93"/>
      <c r="AT148" s="22" t="s">
        <v>139</v>
      </c>
      <c r="AU148" s="22" t="s">
        <v>84</v>
      </c>
    </row>
    <row r="149" s="1" customFormat="1" ht="25.5" customHeight="1">
      <c r="B149" s="44"/>
      <c r="C149" s="215" t="s">
        <v>243</v>
      </c>
      <c r="D149" s="215" t="s">
        <v>132</v>
      </c>
      <c r="E149" s="216" t="s">
        <v>244</v>
      </c>
      <c r="F149" s="217" t="s">
        <v>245</v>
      </c>
      <c r="G149" s="218" t="s">
        <v>135</v>
      </c>
      <c r="H149" s="219">
        <v>40</v>
      </c>
      <c r="I149" s="220"/>
      <c r="J149" s="221">
        <f>ROUND(I149*H149,2)</f>
        <v>0</v>
      </c>
      <c r="K149" s="217" t="s">
        <v>136</v>
      </c>
      <c r="L149" s="70"/>
      <c r="M149" s="222" t="s">
        <v>22</v>
      </c>
      <c r="N149" s="223" t="s">
        <v>46</v>
      </c>
      <c r="O149" s="45"/>
      <c r="P149" s="224">
        <f>O149*H149</f>
        <v>0</v>
      </c>
      <c r="Q149" s="224">
        <v>0.00012999999999999999</v>
      </c>
      <c r="R149" s="224">
        <f>Q149*H149</f>
        <v>0.0051999999999999998</v>
      </c>
      <c r="S149" s="224">
        <v>0</v>
      </c>
      <c r="T149" s="225">
        <f>S149*H149</f>
        <v>0</v>
      </c>
      <c r="AR149" s="22" t="s">
        <v>137</v>
      </c>
      <c r="AT149" s="22" t="s">
        <v>132</v>
      </c>
      <c r="AU149" s="22" t="s">
        <v>84</v>
      </c>
      <c r="AY149" s="22" t="s">
        <v>129</v>
      </c>
      <c r="BE149" s="226">
        <f>IF(N149="základní",J149,0)</f>
        <v>0</v>
      </c>
      <c r="BF149" s="226">
        <f>IF(N149="snížená",J149,0)</f>
        <v>0</v>
      </c>
      <c r="BG149" s="226">
        <f>IF(N149="zákl. přenesená",J149,0)</f>
        <v>0</v>
      </c>
      <c r="BH149" s="226">
        <f>IF(N149="sníž. přenesená",J149,0)</f>
        <v>0</v>
      </c>
      <c r="BI149" s="226">
        <f>IF(N149="nulová",J149,0)</f>
        <v>0</v>
      </c>
      <c r="BJ149" s="22" t="s">
        <v>24</v>
      </c>
      <c r="BK149" s="226">
        <f>ROUND(I149*H149,2)</f>
        <v>0</v>
      </c>
      <c r="BL149" s="22" t="s">
        <v>137</v>
      </c>
      <c r="BM149" s="22" t="s">
        <v>246</v>
      </c>
    </row>
    <row r="150" s="1" customFormat="1">
      <c r="B150" s="44"/>
      <c r="C150" s="72"/>
      <c r="D150" s="227" t="s">
        <v>139</v>
      </c>
      <c r="E150" s="72"/>
      <c r="F150" s="228" t="s">
        <v>247</v>
      </c>
      <c r="G150" s="72"/>
      <c r="H150" s="72"/>
      <c r="I150" s="185"/>
      <c r="J150" s="72"/>
      <c r="K150" s="72"/>
      <c r="L150" s="70"/>
      <c r="M150" s="229"/>
      <c r="N150" s="45"/>
      <c r="O150" s="45"/>
      <c r="P150" s="45"/>
      <c r="Q150" s="45"/>
      <c r="R150" s="45"/>
      <c r="S150" s="45"/>
      <c r="T150" s="93"/>
      <c r="AT150" s="22" t="s">
        <v>139</v>
      </c>
      <c r="AU150" s="22" t="s">
        <v>84</v>
      </c>
    </row>
    <row r="151" s="11" customFormat="1">
      <c r="B151" s="230"/>
      <c r="C151" s="231"/>
      <c r="D151" s="227" t="s">
        <v>141</v>
      </c>
      <c r="E151" s="232" t="s">
        <v>22</v>
      </c>
      <c r="F151" s="233" t="s">
        <v>248</v>
      </c>
      <c r="G151" s="231"/>
      <c r="H151" s="234">
        <v>40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141</v>
      </c>
      <c r="AU151" s="240" t="s">
        <v>84</v>
      </c>
      <c r="AV151" s="11" t="s">
        <v>84</v>
      </c>
      <c r="AW151" s="11" t="s">
        <v>143</v>
      </c>
      <c r="AX151" s="11" t="s">
        <v>75</v>
      </c>
      <c r="AY151" s="240" t="s">
        <v>129</v>
      </c>
    </row>
    <row r="152" s="10" customFormat="1" ht="29.88" customHeight="1">
      <c r="B152" s="199"/>
      <c r="C152" s="200"/>
      <c r="D152" s="201" t="s">
        <v>74</v>
      </c>
      <c r="E152" s="213" t="s">
        <v>249</v>
      </c>
      <c r="F152" s="213" t="s">
        <v>250</v>
      </c>
      <c r="G152" s="200"/>
      <c r="H152" s="200"/>
      <c r="I152" s="203"/>
      <c r="J152" s="214">
        <f>BK152</f>
        <v>0</v>
      </c>
      <c r="K152" s="200"/>
      <c r="L152" s="205"/>
      <c r="M152" s="206"/>
      <c r="N152" s="207"/>
      <c r="O152" s="207"/>
      <c r="P152" s="208">
        <f>SUM(P153:P154)</f>
        <v>0</v>
      </c>
      <c r="Q152" s="207"/>
      <c r="R152" s="208">
        <f>SUM(R153:R154)</f>
        <v>0</v>
      </c>
      <c r="S152" s="207"/>
      <c r="T152" s="209">
        <f>SUM(T153:T154)</f>
        <v>0</v>
      </c>
      <c r="AR152" s="210" t="s">
        <v>24</v>
      </c>
      <c r="AT152" s="211" t="s">
        <v>74</v>
      </c>
      <c r="AU152" s="211" t="s">
        <v>24</v>
      </c>
      <c r="AY152" s="210" t="s">
        <v>129</v>
      </c>
      <c r="BK152" s="212">
        <f>SUM(BK153:BK154)</f>
        <v>0</v>
      </c>
    </row>
    <row r="153" s="1" customFormat="1" ht="16.5" customHeight="1">
      <c r="B153" s="44"/>
      <c r="C153" s="215" t="s">
        <v>251</v>
      </c>
      <c r="D153" s="215" t="s">
        <v>132</v>
      </c>
      <c r="E153" s="216" t="s">
        <v>252</v>
      </c>
      <c r="F153" s="217" t="s">
        <v>253</v>
      </c>
      <c r="G153" s="218" t="s">
        <v>254</v>
      </c>
      <c r="H153" s="219">
        <v>0.19</v>
      </c>
      <c r="I153" s="220"/>
      <c r="J153" s="221">
        <f>ROUND(I153*H153,2)</f>
        <v>0</v>
      </c>
      <c r="K153" s="217" t="s">
        <v>136</v>
      </c>
      <c r="L153" s="70"/>
      <c r="M153" s="222" t="s">
        <v>22</v>
      </c>
      <c r="N153" s="223" t="s">
        <v>46</v>
      </c>
      <c r="O153" s="45"/>
      <c r="P153" s="224">
        <f>O153*H153</f>
        <v>0</v>
      </c>
      <c r="Q153" s="224">
        <v>0</v>
      </c>
      <c r="R153" s="224">
        <f>Q153*H153</f>
        <v>0</v>
      </c>
      <c r="S153" s="224">
        <v>0</v>
      </c>
      <c r="T153" s="225">
        <f>S153*H153</f>
        <v>0</v>
      </c>
      <c r="AR153" s="22" t="s">
        <v>137</v>
      </c>
      <c r="AT153" s="22" t="s">
        <v>132</v>
      </c>
      <c r="AU153" s="22" t="s">
        <v>84</v>
      </c>
      <c r="AY153" s="22" t="s">
        <v>129</v>
      </c>
      <c r="BE153" s="226">
        <f>IF(N153="základní",J153,0)</f>
        <v>0</v>
      </c>
      <c r="BF153" s="226">
        <f>IF(N153="snížená",J153,0)</f>
        <v>0</v>
      </c>
      <c r="BG153" s="226">
        <f>IF(N153="zákl. přenesená",J153,0)</f>
        <v>0</v>
      </c>
      <c r="BH153" s="226">
        <f>IF(N153="sníž. přenesená",J153,0)</f>
        <v>0</v>
      </c>
      <c r="BI153" s="226">
        <f>IF(N153="nulová",J153,0)</f>
        <v>0</v>
      </c>
      <c r="BJ153" s="22" t="s">
        <v>24</v>
      </c>
      <c r="BK153" s="226">
        <f>ROUND(I153*H153,2)</f>
        <v>0</v>
      </c>
      <c r="BL153" s="22" t="s">
        <v>137</v>
      </c>
      <c r="BM153" s="22" t="s">
        <v>255</v>
      </c>
    </row>
    <row r="154" s="1" customFormat="1">
      <c r="B154" s="44"/>
      <c r="C154" s="72"/>
      <c r="D154" s="227" t="s">
        <v>139</v>
      </c>
      <c r="E154" s="72"/>
      <c r="F154" s="228" t="s">
        <v>256</v>
      </c>
      <c r="G154" s="72"/>
      <c r="H154" s="72"/>
      <c r="I154" s="185"/>
      <c r="J154" s="72"/>
      <c r="K154" s="72"/>
      <c r="L154" s="70"/>
      <c r="M154" s="229"/>
      <c r="N154" s="45"/>
      <c r="O154" s="45"/>
      <c r="P154" s="45"/>
      <c r="Q154" s="45"/>
      <c r="R154" s="45"/>
      <c r="S154" s="45"/>
      <c r="T154" s="93"/>
      <c r="AT154" s="22" t="s">
        <v>139</v>
      </c>
      <c r="AU154" s="22" t="s">
        <v>84</v>
      </c>
    </row>
    <row r="155" s="10" customFormat="1" ht="37.44" customHeight="1">
      <c r="B155" s="199"/>
      <c r="C155" s="200"/>
      <c r="D155" s="201" t="s">
        <v>74</v>
      </c>
      <c r="E155" s="202" t="s">
        <v>257</v>
      </c>
      <c r="F155" s="202" t="s">
        <v>258</v>
      </c>
      <c r="G155" s="200"/>
      <c r="H155" s="200"/>
      <c r="I155" s="203"/>
      <c r="J155" s="204">
        <f>BK155</f>
        <v>0</v>
      </c>
      <c r="K155" s="200"/>
      <c r="L155" s="205"/>
      <c r="M155" s="206"/>
      <c r="N155" s="207"/>
      <c r="O155" s="207"/>
      <c r="P155" s="208">
        <f>P156+P164</f>
        <v>0</v>
      </c>
      <c r="Q155" s="207"/>
      <c r="R155" s="208">
        <f>R156+R164</f>
        <v>7.4711876999999989</v>
      </c>
      <c r="S155" s="207"/>
      <c r="T155" s="209">
        <f>T156+T164</f>
        <v>0</v>
      </c>
      <c r="AR155" s="210" t="s">
        <v>84</v>
      </c>
      <c r="AT155" s="211" t="s">
        <v>74</v>
      </c>
      <c r="AU155" s="211" t="s">
        <v>75</v>
      </c>
      <c r="AY155" s="210" t="s">
        <v>129</v>
      </c>
      <c r="BK155" s="212">
        <f>BK156+BK164</f>
        <v>0</v>
      </c>
    </row>
    <row r="156" s="10" customFormat="1" ht="19.92" customHeight="1">
      <c r="B156" s="199"/>
      <c r="C156" s="200"/>
      <c r="D156" s="201" t="s">
        <v>74</v>
      </c>
      <c r="E156" s="213" t="s">
        <v>259</v>
      </c>
      <c r="F156" s="213" t="s">
        <v>260</v>
      </c>
      <c r="G156" s="200"/>
      <c r="H156" s="200"/>
      <c r="I156" s="203"/>
      <c r="J156" s="214">
        <f>BK156</f>
        <v>0</v>
      </c>
      <c r="K156" s="200"/>
      <c r="L156" s="205"/>
      <c r="M156" s="206"/>
      <c r="N156" s="207"/>
      <c r="O156" s="207"/>
      <c r="P156" s="208">
        <f>SUM(P157:P163)</f>
        <v>0</v>
      </c>
      <c r="Q156" s="207"/>
      <c r="R156" s="208">
        <f>SUM(R157:R163)</f>
        <v>0.44792500000000002</v>
      </c>
      <c r="S156" s="207"/>
      <c r="T156" s="209">
        <f>SUM(T157:T163)</f>
        <v>0</v>
      </c>
      <c r="AR156" s="210" t="s">
        <v>84</v>
      </c>
      <c r="AT156" s="211" t="s">
        <v>74</v>
      </c>
      <c r="AU156" s="211" t="s">
        <v>24</v>
      </c>
      <c r="AY156" s="210" t="s">
        <v>129</v>
      </c>
      <c r="BK156" s="212">
        <f>SUM(BK157:BK163)</f>
        <v>0</v>
      </c>
    </row>
    <row r="157" s="1" customFormat="1" ht="25.5" customHeight="1">
      <c r="B157" s="44"/>
      <c r="C157" s="215" t="s">
        <v>9</v>
      </c>
      <c r="D157" s="215" t="s">
        <v>132</v>
      </c>
      <c r="E157" s="216" t="s">
        <v>261</v>
      </c>
      <c r="F157" s="217" t="s">
        <v>262</v>
      </c>
      <c r="G157" s="218" t="s">
        <v>135</v>
      </c>
      <c r="H157" s="219">
        <v>205</v>
      </c>
      <c r="I157" s="220"/>
      <c r="J157" s="221">
        <f>ROUND(I157*H157,2)</f>
        <v>0</v>
      </c>
      <c r="K157" s="217" t="s">
        <v>136</v>
      </c>
      <c r="L157" s="70"/>
      <c r="M157" s="222" t="s">
        <v>22</v>
      </c>
      <c r="N157" s="223" t="s">
        <v>46</v>
      </c>
      <c r="O157" s="45"/>
      <c r="P157" s="224">
        <f>O157*H157</f>
        <v>0</v>
      </c>
      <c r="Q157" s="224">
        <v>0</v>
      </c>
      <c r="R157" s="224">
        <f>Q157*H157</f>
        <v>0</v>
      </c>
      <c r="S157" s="224">
        <v>0</v>
      </c>
      <c r="T157" s="225">
        <f>S157*H157</f>
        <v>0</v>
      </c>
      <c r="AR157" s="22" t="s">
        <v>225</v>
      </c>
      <c r="AT157" s="22" t="s">
        <v>132</v>
      </c>
      <c r="AU157" s="22" t="s">
        <v>84</v>
      </c>
      <c r="AY157" s="22" t="s">
        <v>129</v>
      </c>
      <c r="BE157" s="226">
        <f>IF(N157="základní",J157,0)</f>
        <v>0</v>
      </c>
      <c r="BF157" s="226">
        <f>IF(N157="snížená",J157,0)</f>
        <v>0</v>
      </c>
      <c r="BG157" s="226">
        <f>IF(N157="zákl. přenesená",J157,0)</f>
        <v>0</v>
      </c>
      <c r="BH157" s="226">
        <f>IF(N157="sníž. přenesená",J157,0)</f>
        <v>0</v>
      </c>
      <c r="BI157" s="226">
        <f>IF(N157="nulová",J157,0)</f>
        <v>0</v>
      </c>
      <c r="BJ157" s="22" t="s">
        <v>24</v>
      </c>
      <c r="BK157" s="226">
        <f>ROUND(I157*H157,2)</f>
        <v>0</v>
      </c>
      <c r="BL157" s="22" t="s">
        <v>225</v>
      </c>
      <c r="BM157" s="22" t="s">
        <v>263</v>
      </c>
    </row>
    <row r="158" s="1" customFormat="1">
      <c r="B158" s="44"/>
      <c r="C158" s="72"/>
      <c r="D158" s="227" t="s">
        <v>139</v>
      </c>
      <c r="E158" s="72"/>
      <c r="F158" s="228" t="s">
        <v>264</v>
      </c>
      <c r="G158" s="72"/>
      <c r="H158" s="72"/>
      <c r="I158" s="185"/>
      <c r="J158" s="72"/>
      <c r="K158" s="72"/>
      <c r="L158" s="70"/>
      <c r="M158" s="229"/>
      <c r="N158" s="45"/>
      <c r="O158" s="45"/>
      <c r="P158" s="45"/>
      <c r="Q158" s="45"/>
      <c r="R158" s="45"/>
      <c r="S158" s="45"/>
      <c r="T158" s="93"/>
      <c r="AT158" s="22" t="s">
        <v>139</v>
      </c>
      <c r="AU158" s="22" t="s">
        <v>84</v>
      </c>
    </row>
    <row r="159" s="11" customFormat="1">
      <c r="B159" s="230"/>
      <c r="C159" s="231"/>
      <c r="D159" s="227" t="s">
        <v>141</v>
      </c>
      <c r="E159" s="232" t="s">
        <v>22</v>
      </c>
      <c r="F159" s="233" t="s">
        <v>265</v>
      </c>
      <c r="G159" s="231"/>
      <c r="H159" s="234">
        <v>145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141</v>
      </c>
      <c r="AU159" s="240" t="s">
        <v>84</v>
      </c>
      <c r="AV159" s="11" t="s">
        <v>84</v>
      </c>
      <c r="AW159" s="11" t="s">
        <v>143</v>
      </c>
      <c r="AX159" s="11" t="s">
        <v>75</v>
      </c>
      <c r="AY159" s="240" t="s">
        <v>129</v>
      </c>
    </row>
    <row r="160" s="11" customFormat="1">
      <c r="B160" s="230"/>
      <c r="C160" s="231"/>
      <c r="D160" s="227" t="s">
        <v>141</v>
      </c>
      <c r="E160" s="232" t="s">
        <v>22</v>
      </c>
      <c r="F160" s="233" t="s">
        <v>266</v>
      </c>
      <c r="G160" s="231"/>
      <c r="H160" s="234">
        <v>60</v>
      </c>
      <c r="I160" s="235"/>
      <c r="J160" s="231"/>
      <c r="K160" s="231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141</v>
      </c>
      <c r="AU160" s="240" t="s">
        <v>84</v>
      </c>
      <c r="AV160" s="11" t="s">
        <v>84</v>
      </c>
      <c r="AW160" s="11" t="s">
        <v>143</v>
      </c>
      <c r="AX160" s="11" t="s">
        <v>75</v>
      </c>
      <c r="AY160" s="240" t="s">
        <v>129</v>
      </c>
    </row>
    <row r="161" s="1" customFormat="1" ht="16.5" customHeight="1">
      <c r="B161" s="44"/>
      <c r="C161" s="241" t="s">
        <v>267</v>
      </c>
      <c r="D161" s="241" t="s">
        <v>268</v>
      </c>
      <c r="E161" s="242" t="s">
        <v>269</v>
      </c>
      <c r="F161" s="243" t="s">
        <v>270</v>
      </c>
      <c r="G161" s="244" t="s">
        <v>135</v>
      </c>
      <c r="H161" s="245">
        <v>235.75</v>
      </c>
      <c r="I161" s="246"/>
      <c r="J161" s="247">
        <f>ROUND(I161*H161,2)</f>
        <v>0</v>
      </c>
      <c r="K161" s="243" t="s">
        <v>136</v>
      </c>
      <c r="L161" s="248"/>
      <c r="M161" s="249" t="s">
        <v>22</v>
      </c>
      <c r="N161" s="250" t="s">
        <v>46</v>
      </c>
      <c r="O161" s="45"/>
      <c r="P161" s="224">
        <f>O161*H161</f>
        <v>0</v>
      </c>
      <c r="Q161" s="224">
        <v>0.0019</v>
      </c>
      <c r="R161" s="224">
        <f>Q161*H161</f>
        <v>0.44792500000000002</v>
      </c>
      <c r="S161" s="224">
        <v>0</v>
      </c>
      <c r="T161" s="225">
        <f>S161*H161</f>
        <v>0</v>
      </c>
      <c r="AR161" s="22" t="s">
        <v>271</v>
      </c>
      <c r="AT161" s="22" t="s">
        <v>268</v>
      </c>
      <c r="AU161" s="22" t="s">
        <v>84</v>
      </c>
      <c r="AY161" s="22" t="s">
        <v>129</v>
      </c>
      <c r="BE161" s="226">
        <f>IF(N161="základní",J161,0)</f>
        <v>0</v>
      </c>
      <c r="BF161" s="226">
        <f>IF(N161="snížená",J161,0)</f>
        <v>0</v>
      </c>
      <c r="BG161" s="226">
        <f>IF(N161="zákl. přenesená",J161,0)</f>
        <v>0</v>
      </c>
      <c r="BH161" s="226">
        <f>IF(N161="sníž. přenesená",J161,0)</f>
        <v>0</v>
      </c>
      <c r="BI161" s="226">
        <f>IF(N161="nulová",J161,0)</f>
        <v>0</v>
      </c>
      <c r="BJ161" s="22" t="s">
        <v>24</v>
      </c>
      <c r="BK161" s="226">
        <f>ROUND(I161*H161,2)</f>
        <v>0</v>
      </c>
      <c r="BL161" s="22" t="s">
        <v>225</v>
      </c>
      <c r="BM161" s="22" t="s">
        <v>272</v>
      </c>
    </row>
    <row r="162" s="1" customFormat="1">
      <c r="B162" s="44"/>
      <c r="C162" s="72"/>
      <c r="D162" s="227" t="s">
        <v>139</v>
      </c>
      <c r="E162" s="72"/>
      <c r="F162" s="228" t="s">
        <v>270</v>
      </c>
      <c r="G162" s="72"/>
      <c r="H162" s="72"/>
      <c r="I162" s="185"/>
      <c r="J162" s="72"/>
      <c r="K162" s="72"/>
      <c r="L162" s="70"/>
      <c r="M162" s="229"/>
      <c r="N162" s="45"/>
      <c r="O162" s="45"/>
      <c r="P162" s="45"/>
      <c r="Q162" s="45"/>
      <c r="R162" s="45"/>
      <c r="S162" s="45"/>
      <c r="T162" s="93"/>
      <c r="AT162" s="22" t="s">
        <v>139</v>
      </c>
      <c r="AU162" s="22" t="s">
        <v>84</v>
      </c>
    </row>
    <row r="163" s="11" customFormat="1">
      <c r="B163" s="230"/>
      <c r="C163" s="231"/>
      <c r="D163" s="227" t="s">
        <v>141</v>
      </c>
      <c r="E163" s="231"/>
      <c r="F163" s="233" t="s">
        <v>273</v>
      </c>
      <c r="G163" s="231"/>
      <c r="H163" s="234">
        <v>235.75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141</v>
      </c>
      <c r="AU163" s="240" t="s">
        <v>84</v>
      </c>
      <c r="AV163" s="11" t="s">
        <v>84</v>
      </c>
      <c r="AW163" s="11" t="s">
        <v>6</v>
      </c>
      <c r="AX163" s="11" t="s">
        <v>24</v>
      </c>
      <c r="AY163" s="240" t="s">
        <v>129</v>
      </c>
    </row>
    <row r="164" s="10" customFormat="1" ht="29.88" customHeight="1">
      <c r="B164" s="199"/>
      <c r="C164" s="200"/>
      <c r="D164" s="201" t="s">
        <v>74</v>
      </c>
      <c r="E164" s="213" t="s">
        <v>274</v>
      </c>
      <c r="F164" s="213" t="s">
        <v>275</v>
      </c>
      <c r="G164" s="200"/>
      <c r="H164" s="200"/>
      <c r="I164" s="203"/>
      <c r="J164" s="214">
        <f>BK164</f>
        <v>0</v>
      </c>
      <c r="K164" s="200"/>
      <c r="L164" s="205"/>
      <c r="M164" s="206"/>
      <c r="N164" s="207"/>
      <c r="O164" s="207"/>
      <c r="P164" s="208">
        <f>SUM(P165:P241)</f>
        <v>0</v>
      </c>
      <c r="Q164" s="207"/>
      <c r="R164" s="208">
        <f>SUM(R165:R241)</f>
        <v>7.0232626999999992</v>
      </c>
      <c r="S164" s="207"/>
      <c r="T164" s="209">
        <f>SUM(T165:T241)</f>
        <v>0</v>
      </c>
      <c r="AR164" s="210" t="s">
        <v>84</v>
      </c>
      <c r="AT164" s="211" t="s">
        <v>74</v>
      </c>
      <c r="AU164" s="211" t="s">
        <v>24</v>
      </c>
      <c r="AY164" s="210" t="s">
        <v>129</v>
      </c>
      <c r="BK164" s="212">
        <f>SUM(BK165:BK241)</f>
        <v>0</v>
      </c>
    </row>
    <row r="165" s="1" customFormat="1" ht="16.5" customHeight="1">
      <c r="B165" s="44"/>
      <c r="C165" s="215" t="s">
        <v>276</v>
      </c>
      <c r="D165" s="215" t="s">
        <v>132</v>
      </c>
      <c r="E165" s="216" t="s">
        <v>277</v>
      </c>
      <c r="F165" s="217" t="s">
        <v>278</v>
      </c>
      <c r="G165" s="218" t="s">
        <v>135</v>
      </c>
      <c r="H165" s="219">
        <v>91.939999999999998</v>
      </c>
      <c r="I165" s="220"/>
      <c r="J165" s="221">
        <f>ROUND(I165*H165,2)</f>
        <v>0</v>
      </c>
      <c r="K165" s="217" t="s">
        <v>136</v>
      </c>
      <c r="L165" s="70"/>
      <c r="M165" s="222" t="s">
        <v>22</v>
      </c>
      <c r="N165" s="223" t="s">
        <v>46</v>
      </c>
      <c r="O165" s="45"/>
      <c r="P165" s="224">
        <f>O165*H165</f>
        <v>0</v>
      </c>
      <c r="Q165" s="224">
        <v>0.00021000000000000001</v>
      </c>
      <c r="R165" s="224">
        <f>Q165*H165</f>
        <v>0.019307399999999999</v>
      </c>
      <c r="S165" s="224">
        <v>0</v>
      </c>
      <c r="T165" s="225">
        <f>S165*H165</f>
        <v>0</v>
      </c>
      <c r="AR165" s="22" t="s">
        <v>225</v>
      </c>
      <c r="AT165" s="22" t="s">
        <v>132</v>
      </c>
      <c r="AU165" s="22" t="s">
        <v>84</v>
      </c>
      <c r="AY165" s="22" t="s">
        <v>129</v>
      </c>
      <c r="BE165" s="226">
        <f>IF(N165="základní",J165,0)</f>
        <v>0</v>
      </c>
      <c r="BF165" s="226">
        <f>IF(N165="snížená",J165,0)</f>
        <v>0</v>
      </c>
      <c r="BG165" s="226">
        <f>IF(N165="zákl. přenesená",J165,0)</f>
        <v>0</v>
      </c>
      <c r="BH165" s="226">
        <f>IF(N165="sníž. přenesená",J165,0)</f>
        <v>0</v>
      </c>
      <c r="BI165" s="226">
        <f>IF(N165="nulová",J165,0)</f>
        <v>0</v>
      </c>
      <c r="BJ165" s="22" t="s">
        <v>24</v>
      </c>
      <c r="BK165" s="226">
        <f>ROUND(I165*H165,2)</f>
        <v>0</v>
      </c>
      <c r="BL165" s="22" t="s">
        <v>225</v>
      </c>
      <c r="BM165" s="22" t="s">
        <v>279</v>
      </c>
    </row>
    <row r="166" s="1" customFormat="1">
      <c r="B166" s="44"/>
      <c r="C166" s="72"/>
      <c r="D166" s="227" t="s">
        <v>139</v>
      </c>
      <c r="E166" s="72"/>
      <c r="F166" s="228" t="s">
        <v>280</v>
      </c>
      <c r="G166" s="72"/>
      <c r="H166" s="72"/>
      <c r="I166" s="185"/>
      <c r="J166" s="72"/>
      <c r="K166" s="72"/>
      <c r="L166" s="70"/>
      <c r="M166" s="229"/>
      <c r="N166" s="45"/>
      <c r="O166" s="45"/>
      <c r="P166" s="45"/>
      <c r="Q166" s="45"/>
      <c r="R166" s="45"/>
      <c r="S166" s="45"/>
      <c r="T166" s="93"/>
      <c r="AT166" s="22" t="s">
        <v>139</v>
      </c>
      <c r="AU166" s="22" t="s">
        <v>84</v>
      </c>
    </row>
    <row r="167" s="11" customFormat="1">
      <c r="B167" s="230"/>
      <c r="C167" s="231"/>
      <c r="D167" s="227" t="s">
        <v>141</v>
      </c>
      <c r="E167" s="232" t="s">
        <v>22</v>
      </c>
      <c r="F167" s="233" t="s">
        <v>281</v>
      </c>
      <c r="G167" s="231"/>
      <c r="H167" s="234">
        <v>66.974999999999994</v>
      </c>
      <c r="I167" s="235"/>
      <c r="J167" s="231"/>
      <c r="K167" s="231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141</v>
      </c>
      <c r="AU167" s="240" t="s">
        <v>84</v>
      </c>
      <c r="AV167" s="11" t="s">
        <v>84</v>
      </c>
      <c r="AW167" s="11" t="s">
        <v>143</v>
      </c>
      <c r="AX167" s="11" t="s">
        <v>75</v>
      </c>
      <c r="AY167" s="240" t="s">
        <v>129</v>
      </c>
    </row>
    <row r="168" s="11" customFormat="1">
      <c r="B168" s="230"/>
      <c r="C168" s="231"/>
      <c r="D168" s="227" t="s">
        <v>141</v>
      </c>
      <c r="E168" s="232" t="s">
        <v>22</v>
      </c>
      <c r="F168" s="233" t="s">
        <v>282</v>
      </c>
      <c r="G168" s="231"/>
      <c r="H168" s="234">
        <v>24.965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141</v>
      </c>
      <c r="AU168" s="240" t="s">
        <v>84</v>
      </c>
      <c r="AV168" s="11" t="s">
        <v>84</v>
      </c>
      <c r="AW168" s="11" t="s">
        <v>143</v>
      </c>
      <c r="AX168" s="11" t="s">
        <v>75</v>
      </c>
      <c r="AY168" s="240" t="s">
        <v>129</v>
      </c>
    </row>
    <row r="169" s="1" customFormat="1" ht="16.5" customHeight="1">
      <c r="B169" s="44"/>
      <c r="C169" s="215" t="s">
        <v>283</v>
      </c>
      <c r="D169" s="215" t="s">
        <v>132</v>
      </c>
      <c r="E169" s="216" t="s">
        <v>284</v>
      </c>
      <c r="F169" s="217" t="s">
        <v>285</v>
      </c>
      <c r="G169" s="218" t="s">
        <v>135</v>
      </c>
      <c r="H169" s="219">
        <v>91.939999999999998</v>
      </c>
      <c r="I169" s="220"/>
      <c r="J169" s="221">
        <f>ROUND(I169*H169,2)</f>
        <v>0</v>
      </c>
      <c r="K169" s="217" t="s">
        <v>136</v>
      </c>
      <c r="L169" s="70"/>
      <c r="M169" s="222" t="s">
        <v>22</v>
      </c>
      <c r="N169" s="223" t="s">
        <v>46</v>
      </c>
      <c r="O169" s="45"/>
      <c r="P169" s="224">
        <f>O169*H169</f>
        <v>0</v>
      </c>
      <c r="Q169" s="224">
        <v>0</v>
      </c>
      <c r="R169" s="224">
        <f>Q169*H169</f>
        <v>0</v>
      </c>
      <c r="S169" s="224">
        <v>0</v>
      </c>
      <c r="T169" s="225">
        <f>S169*H169</f>
        <v>0</v>
      </c>
      <c r="AR169" s="22" t="s">
        <v>225</v>
      </c>
      <c r="AT169" s="22" t="s">
        <v>132</v>
      </c>
      <c r="AU169" s="22" t="s">
        <v>84</v>
      </c>
      <c r="AY169" s="22" t="s">
        <v>129</v>
      </c>
      <c r="BE169" s="226">
        <f>IF(N169="základní",J169,0)</f>
        <v>0</v>
      </c>
      <c r="BF169" s="226">
        <f>IF(N169="snížená",J169,0)</f>
        <v>0</v>
      </c>
      <c r="BG169" s="226">
        <f>IF(N169="zákl. přenesená",J169,0)</f>
        <v>0</v>
      </c>
      <c r="BH169" s="226">
        <f>IF(N169="sníž. přenesená",J169,0)</f>
        <v>0</v>
      </c>
      <c r="BI169" s="226">
        <f>IF(N169="nulová",J169,0)</f>
        <v>0</v>
      </c>
      <c r="BJ169" s="22" t="s">
        <v>24</v>
      </c>
      <c r="BK169" s="226">
        <f>ROUND(I169*H169,2)</f>
        <v>0</v>
      </c>
      <c r="BL169" s="22" t="s">
        <v>225</v>
      </c>
      <c r="BM169" s="22" t="s">
        <v>286</v>
      </c>
    </row>
    <row r="170" s="1" customFormat="1">
      <c r="B170" s="44"/>
      <c r="C170" s="72"/>
      <c r="D170" s="227" t="s">
        <v>139</v>
      </c>
      <c r="E170" s="72"/>
      <c r="F170" s="228" t="s">
        <v>285</v>
      </c>
      <c r="G170" s="72"/>
      <c r="H170" s="72"/>
      <c r="I170" s="185"/>
      <c r="J170" s="72"/>
      <c r="K170" s="72"/>
      <c r="L170" s="70"/>
      <c r="M170" s="229"/>
      <c r="N170" s="45"/>
      <c r="O170" s="45"/>
      <c r="P170" s="45"/>
      <c r="Q170" s="45"/>
      <c r="R170" s="45"/>
      <c r="S170" s="45"/>
      <c r="T170" s="93"/>
      <c r="AT170" s="22" t="s">
        <v>139</v>
      </c>
      <c r="AU170" s="22" t="s">
        <v>84</v>
      </c>
    </row>
    <row r="171" s="11" customFormat="1">
      <c r="B171" s="230"/>
      <c r="C171" s="231"/>
      <c r="D171" s="227" t="s">
        <v>141</v>
      </c>
      <c r="E171" s="232" t="s">
        <v>22</v>
      </c>
      <c r="F171" s="233" t="s">
        <v>281</v>
      </c>
      <c r="G171" s="231"/>
      <c r="H171" s="234">
        <v>66.974999999999994</v>
      </c>
      <c r="I171" s="235"/>
      <c r="J171" s="231"/>
      <c r="K171" s="231"/>
      <c r="L171" s="236"/>
      <c r="M171" s="237"/>
      <c r="N171" s="238"/>
      <c r="O171" s="238"/>
      <c r="P171" s="238"/>
      <c r="Q171" s="238"/>
      <c r="R171" s="238"/>
      <c r="S171" s="238"/>
      <c r="T171" s="239"/>
      <c r="AT171" s="240" t="s">
        <v>141</v>
      </c>
      <c r="AU171" s="240" t="s">
        <v>84</v>
      </c>
      <c r="AV171" s="11" t="s">
        <v>84</v>
      </c>
      <c r="AW171" s="11" t="s">
        <v>143</v>
      </c>
      <c r="AX171" s="11" t="s">
        <v>75</v>
      </c>
      <c r="AY171" s="240" t="s">
        <v>129</v>
      </c>
    </row>
    <row r="172" s="11" customFormat="1">
      <c r="B172" s="230"/>
      <c r="C172" s="231"/>
      <c r="D172" s="227" t="s">
        <v>141</v>
      </c>
      <c r="E172" s="232" t="s">
        <v>22</v>
      </c>
      <c r="F172" s="233" t="s">
        <v>282</v>
      </c>
      <c r="G172" s="231"/>
      <c r="H172" s="234">
        <v>24.965</v>
      </c>
      <c r="I172" s="235"/>
      <c r="J172" s="231"/>
      <c r="K172" s="231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141</v>
      </c>
      <c r="AU172" s="240" t="s">
        <v>84</v>
      </c>
      <c r="AV172" s="11" t="s">
        <v>84</v>
      </c>
      <c r="AW172" s="11" t="s">
        <v>143</v>
      </c>
      <c r="AX172" s="11" t="s">
        <v>75</v>
      </c>
      <c r="AY172" s="240" t="s">
        <v>129</v>
      </c>
    </row>
    <row r="173" s="1" customFormat="1" ht="16.5" customHeight="1">
      <c r="B173" s="44"/>
      <c r="C173" s="215" t="s">
        <v>287</v>
      </c>
      <c r="D173" s="215" t="s">
        <v>132</v>
      </c>
      <c r="E173" s="216" t="s">
        <v>288</v>
      </c>
      <c r="F173" s="217" t="s">
        <v>289</v>
      </c>
      <c r="G173" s="218" t="s">
        <v>135</v>
      </c>
      <c r="H173" s="219">
        <v>91.939999999999998</v>
      </c>
      <c r="I173" s="220"/>
      <c r="J173" s="221">
        <f>ROUND(I173*H173,2)</f>
        <v>0</v>
      </c>
      <c r="K173" s="217" t="s">
        <v>136</v>
      </c>
      <c r="L173" s="70"/>
      <c r="M173" s="222" t="s">
        <v>22</v>
      </c>
      <c r="N173" s="223" t="s">
        <v>46</v>
      </c>
      <c r="O173" s="45"/>
      <c r="P173" s="224">
        <f>O173*H173</f>
        <v>0</v>
      </c>
      <c r="Q173" s="224">
        <v>0.063</v>
      </c>
      <c r="R173" s="224">
        <f>Q173*H173</f>
        <v>5.7922199999999995</v>
      </c>
      <c r="S173" s="224">
        <v>0</v>
      </c>
      <c r="T173" s="225">
        <f>S173*H173</f>
        <v>0</v>
      </c>
      <c r="AR173" s="22" t="s">
        <v>225</v>
      </c>
      <c r="AT173" s="22" t="s">
        <v>132</v>
      </c>
      <c r="AU173" s="22" t="s">
        <v>84</v>
      </c>
      <c r="AY173" s="22" t="s">
        <v>129</v>
      </c>
      <c r="BE173" s="226">
        <f>IF(N173="základní",J173,0)</f>
        <v>0</v>
      </c>
      <c r="BF173" s="226">
        <f>IF(N173="snížená",J173,0)</f>
        <v>0</v>
      </c>
      <c r="BG173" s="226">
        <f>IF(N173="zákl. přenesená",J173,0)</f>
        <v>0</v>
      </c>
      <c r="BH173" s="226">
        <f>IF(N173="sníž. přenesená",J173,0)</f>
        <v>0</v>
      </c>
      <c r="BI173" s="226">
        <f>IF(N173="nulová",J173,0)</f>
        <v>0</v>
      </c>
      <c r="BJ173" s="22" t="s">
        <v>24</v>
      </c>
      <c r="BK173" s="226">
        <f>ROUND(I173*H173,2)</f>
        <v>0</v>
      </c>
      <c r="BL173" s="22" t="s">
        <v>225</v>
      </c>
      <c r="BM173" s="22" t="s">
        <v>290</v>
      </c>
    </row>
    <row r="174" s="1" customFormat="1">
      <c r="B174" s="44"/>
      <c r="C174" s="72"/>
      <c r="D174" s="227" t="s">
        <v>139</v>
      </c>
      <c r="E174" s="72"/>
      <c r="F174" s="228" t="s">
        <v>291</v>
      </c>
      <c r="G174" s="72"/>
      <c r="H174" s="72"/>
      <c r="I174" s="185"/>
      <c r="J174" s="72"/>
      <c r="K174" s="72"/>
      <c r="L174" s="70"/>
      <c r="M174" s="229"/>
      <c r="N174" s="45"/>
      <c r="O174" s="45"/>
      <c r="P174" s="45"/>
      <c r="Q174" s="45"/>
      <c r="R174" s="45"/>
      <c r="S174" s="45"/>
      <c r="T174" s="93"/>
      <c r="AT174" s="22" t="s">
        <v>139</v>
      </c>
      <c r="AU174" s="22" t="s">
        <v>84</v>
      </c>
    </row>
    <row r="175" s="11" customFormat="1">
      <c r="B175" s="230"/>
      <c r="C175" s="231"/>
      <c r="D175" s="227" t="s">
        <v>141</v>
      </c>
      <c r="E175" s="232" t="s">
        <v>22</v>
      </c>
      <c r="F175" s="233" t="s">
        <v>281</v>
      </c>
      <c r="G175" s="231"/>
      <c r="H175" s="234">
        <v>66.974999999999994</v>
      </c>
      <c r="I175" s="235"/>
      <c r="J175" s="231"/>
      <c r="K175" s="231"/>
      <c r="L175" s="236"/>
      <c r="M175" s="237"/>
      <c r="N175" s="238"/>
      <c r="O175" s="238"/>
      <c r="P175" s="238"/>
      <c r="Q175" s="238"/>
      <c r="R175" s="238"/>
      <c r="S175" s="238"/>
      <c r="T175" s="239"/>
      <c r="AT175" s="240" t="s">
        <v>141</v>
      </c>
      <c r="AU175" s="240" t="s">
        <v>84</v>
      </c>
      <c r="AV175" s="11" t="s">
        <v>84</v>
      </c>
      <c r="AW175" s="11" t="s">
        <v>143</v>
      </c>
      <c r="AX175" s="11" t="s">
        <v>75</v>
      </c>
      <c r="AY175" s="240" t="s">
        <v>129</v>
      </c>
    </row>
    <row r="176" s="11" customFormat="1">
      <c r="B176" s="230"/>
      <c r="C176" s="231"/>
      <c r="D176" s="227" t="s">
        <v>141</v>
      </c>
      <c r="E176" s="232" t="s">
        <v>22</v>
      </c>
      <c r="F176" s="233" t="s">
        <v>282</v>
      </c>
      <c r="G176" s="231"/>
      <c r="H176" s="234">
        <v>24.965</v>
      </c>
      <c r="I176" s="235"/>
      <c r="J176" s="231"/>
      <c r="K176" s="231"/>
      <c r="L176" s="236"/>
      <c r="M176" s="237"/>
      <c r="N176" s="238"/>
      <c r="O176" s="238"/>
      <c r="P176" s="238"/>
      <c r="Q176" s="238"/>
      <c r="R176" s="238"/>
      <c r="S176" s="238"/>
      <c r="T176" s="239"/>
      <c r="AT176" s="240" t="s">
        <v>141</v>
      </c>
      <c r="AU176" s="240" t="s">
        <v>84</v>
      </c>
      <c r="AV176" s="11" t="s">
        <v>84</v>
      </c>
      <c r="AW176" s="11" t="s">
        <v>143</v>
      </c>
      <c r="AX176" s="11" t="s">
        <v>75</v>
      </c>
      <c r="AY176" s="240" t="s">
        <v>129</v>
      </c>
    </row>
    <row r="177" s="1" customFormat="1" ht="25.5" customHeight="1">
      <c r="B177" s="44"/>
      <c r="C177" s="215" t="s">
        <v>292</v>
      </c>
      <c r="D177" s="215" t="s">
        <v>132</v>
      </c>
      <c r="E177" s="216" t="s">
        <v>293</v>
      </c>
      <c r="F177" s="217" t="s">
        <v>294</v>
      </c>
      <c r="G177" s="218" t="s">
        <v>135</v>
      </c>
      <c r="H177" s="219">
        <v>91.939999999999998</v>
      </c>
      <c r="I177" s="220"/>
      <c r="J177" s="221">
        <f>ROUND(I177*H177,2)</f>
        <v>0</v>
      </c>
      <c r="K177" s="217" t="s">
        <v>136</v>
      </c>
      <c r="L177" s="70"/>
      <c r="M177" s="222" t="s">
        <v>22</v>
      </c>
      <c r="N177" s="223" t="s">
        <v>46</v>
      </c>
      <c r="O177" s="45"/>
      <c r="P177" s="224">
        <f>O177*H177</f>
        <v>0</v>
      </c>
      <c r="Q177" s="224">
        <v>0.0047200000000000002</v>
      </c>
      <c r="R177" s="224">
        <f>Q177*H177</f>
        <v>0.43395680000000003</v>
      </c>
      <c r="S177" s="224">
        <v>0</v>
      </c>
      <c r="T177" s="225">
        <f>S177*H177</f>
        <v>0</v>
      </c>
      <c r="AR177" s="22" t="s">
        <v>225</v>
      </c>
      <c r="AT177" s="22" t="s">
        <v>132</v>
      </c>
      <c r="AU177" s="22" t="s">
        <v>84</v>
      </c>
      <c r="AY177" s="22" t="s">
        <v>129</v>
      </c>
      <c r="BE177" s="226">
        <f>IF(N177="základní",J177,0)</f>
        <v>0</v>
      </c>
      <c r="BF177" s="226">
        <f>IF(N177="snížená",J177,0)</f>
        <v>0</v>
      </c>
      <c r="BG177" s="226">
        <f>IF(N177="zákl. přenesená",J177,0)</f>
        <v>0</v>
      </c>
      <c r="BH177" s="226">
        <f>IF(N177="sníž. přenesená",J177,0)</f>
        <v>0</v>
      </c>
      <c r="BI177" s="226">
        <f>IF(N177="nulová",J177,0)</f>
        <v>0</v>
      </c>
      <c r="BJ177" s="22" t="s">
        <v>24</v>
      </c>
      <c r="BK177" s="226">
        <f>ROUND(I177*H177,2)</f>
        <v>0</v>
      </c>
      <c r="BL177" s="22" t="s">
        <v>225</v>
      </c>
      <c r="BM177" s="22" t="s">
        <v>295</v>
      </c>
    </row>
    <row r="178" s="1" customFormat="1">
      <c r="B178" s="44"/>
      <c r="C178" s="72"/>
      <c r="D178" s="227" t="s">
        <v>139</v>
      </c>
      <c r="E178" s="72"/>
      <c r="F178" s="228" t="s">
        <v>296</v>
      </c>
      <c r="G178" s="72"/>
      <c r="H178" s="72"/>
      <c r="I178" s="185"/>
      <c r="J178" s="72"/>
      <c r="K178" s="72"/>
      <c r="L178" s="70"/>
      <c r="M178" s="229"/>
      <c r="N178" s="45"/>
      <c r="O178" s="45"/>
      <c r="P178" s="45"/>
      <c r="Q178" s="45"/>
      <c r="R178" s="45"/>
      <c r="S178" s="45"/>
      <c r="T178" s="93"/>
      <c r="AT178" s="22" t="s">
        <v>139</v>
      </c>
      <c r="AU178" s="22" t="s">
        <v>84</v>
      </c>
    </row>
    <row r="179" s="11" customFormat="1">
      <c r="B179" s="230"/>
      <c r="C179" s="231"/>
      <c r="D179" s="227" t="s">
        <v>141</v>
      </c>
      <c r="E179" s="232" t="s">
        <v>22</v>
      </c>
      <c r="F179" s="233" t="s">
        <v>281</v>
      </c>
      <c r="G179" s="231"/>
      <c r="H179" s="234">
        <v>66.974999999999994</v>
      </c>
      <c r="I179" s="235"/>
      <c r="J179" s="231"/>
      <c r="K179" s="231"/>
      <c r="L179" s="236"/>
      <c r="M179" s="237"/>
      <c r="N179" s="238"/>
      <c r="O179" s="238"/>
      <c r="P179" s="238"/>
      <c r="Q179" s="238"/>
      <c r="R179" s="238"/>
      <c r="S179" s="238"/>
      <c r="T179" s="239"/>
      <c r="AT179" s="240" t="s">
        <v>141</v>
      </c>
      <c r="AU179" s="240" t="s">
        <v>84</v>
      </c>
      <c r="AV179" s="11" t="s">
        <v>84</v>
      </c>
      <c r="AW179" s="11" t="s">
        <v>143</v>
      </c>
      <c r="AX179" s="11" t="s">
        <v>75</v>
      </c>
      <c r="AY179" s="240" t="s">
        <v>129</v>
      </c>
    </row>
    <row r="180" s="11" customFormat="1">
      <c r="B180" s="230"/>
      <c r="C180" s="231"/>
      <c r="D180" s="227" t="s">
        <v>141</v>
      </c>
      <c r="E180" s="232" t="s">
        <v>22</v>
      </c>
      <c r="F180" s="233" t="s">
        <v>282</v>
      </c>
      <c r="G180" s="231"/>
      <c r="H180" s="234">
        <v>24.965</v>
      </c>
      <c r="I180" s="235"/>
      <c r="J180" s="231"/>
      <c r="K180" s="231"/>
      <c r="L180" s="236"/>
      <c r="M180" s="237"/>
      <c r="N180" s="238"/>
      <c r="O180" s="238"/>
      <c r="P180" s="238"/>
      <c r="Q180" s="238"/>
      <c r="R180" s="238"/>
      <c r="S180" s="238"/>
      <c r="T180" s="239"/>
      <c r="AT180" s="240" t="s">
        <v>141</v>
      </c>
      <c r="AU180" s="240" t="s">
        <v>84</v>
      </c>
      <c r="AV180" s="11" t="s">
        <v>84</v>
      </c>
      <c r="AW180" s="11" t="s">
        <v>143</v>
      </c>
      <c r="AX180" s="11" t="s">
        <v>75</v>
      </c>
      <c r="AY180" s="240" t="s">
        <v>129</v>
      </c>
    </row>
    <row r="181" s="1" customFormat="1" ht="16.5" customHeight="1">
      <c r="B181" s="44"/>
      <c r="C181" s="215" t="s">
        <v>297</v>
      </c>
      <c r="D181" s="215" t="s">
        <v>132</v>
      </c>
      <c r="E181" s="216" t="s">
        <v>298</v>
      </c>
      <c r="F181" s="217" t="s">
        <v>299</v>
      </c>
      <c r="G181" s="218" t="s">
        <v>135</v>
      </c>
      <c r="H181" s="219">
        <v>183.88</v>
      </c>
      <c r="I181" s="220"/>
      <c r="J181" s="221">
        <f>ROUND(I181*H181,2)</f>
        <v>0</v>
      </c>
      <c r="K181" s="217" t="s">
        <v>136</v>
      </c>
      <c r="L181" s="70"/>
      <c r="M181" s="222" t="s">
        <v>22</v>
      </c>
      <c r="N181" s="223" t="s">
        <v>46</v>
      </c>
      <c r="O181" s="45"/>
      <c r="P181" s="224">
        <f>O181*H181</f>
        <v>0</v>
      </c>
      <c r="Q181" s="224">
        <v>0.00014999999999999999</v>
      </c>
      <c r="R181" s="224">
        <f>Q181*H181</f>
        <v>0.027581999999999995</v>
      </c>
      <c r="S181" s="224">
        <v>0</v>
      </c>
      <c r="T181" s="225">
        <f>S181*H181</f>
        <v>0</v>
      </c>
      <c r="AR181" s="22" t="s">
        <v>225</v>
      </c>
      <c r="AT181" s="22" t="s">
        <v>132</v>
      </c>
      <c r="AU181" s="22" t="s">
        <v>84</v>
      </c>
      <c r="AY181" s="22" t="s">
        <v>129</v>
      </c>
      <c r="BE181" s="226">
        <f>IF(N181="základní",J181,0)</f>
        <v>0</v>
      </c>
      <c r="BF181" s="226">
        <f>IF(N181="snížená",J181,0)</f>
        <v>0</v>
      </c>
      <c r="BG181" s="226">
        <f>IF(N181="zákl. přenesená",J181,0)</f>
        <v>0</v>
      </c>
      <c r="BH181" s="226">
        <f>IF(N181="sníž. přenesená",J181,0)</f>
        <v>0</v>
      </c>
      <c r="BI181" s="226">
        <f>IF(N181="nulová",J181,0)</f>
        <v>0</v>
      </c>
      <c r="BJ181" s="22" t="s">
        <v>24</v>
      </c>
      <c r="BK181" s="226">
        <f>ROUND(I181*H181,2)</f>
        <v>0</v>
      </c>
      <c r="BL181" s="22" t="s">
        <v>225</v>
      </c>
      <c r="BM181" s="22" t="s">
        <v>300</v>
      </c>
    </row>
    <row r="182" s="1" customFormat="1">
      <c r="B182" s="44"/>
      <c r="C182" s="72"/>
      <c r="D182" s="227" t="s">
        <v>139</v>
      </c>
      <c r="E182" s="72"/>
      <c r="F182" s="228" t="s">
        <v>301</v>
      </c>
      <c r="G182" s="72"/>
      <c r="H182" s="72"/>
      <c r="I182" s="185"/>
      <c r="J182" s="72"/>
      <c r="K182" s="72"/>
      <c r="L182" s="70"/>
      <c r="M182" s="229"/>
      <c r="N182" s="45"/>
      <c r="O182" s="45"/>
      <c r="P182" s="45"/>
      <c r="Q182" s="45"/>
      <c r="R182" s="45"/>
      <c r="S182" s="45"/>
      <c r="T182" s="93"/>
      <c r="AT182" s="22" t="s">
        <v>139</v>
      </c>
      <c r="AU182" s="22" t="s">
        <v>84</v>
      </c>
    </row>
    <row r="183" s="11" customFormat="1">
      <c r="B183" s="230"/>
      <c r="C183" s="231"/>
      <c r="D183" s="227" t="s">
        <v>141</v>
      </c>
      <c r="E183" s="232" t="s">
        <v>22</v>
      </c>
      <c r="F183" s="233" t="s">
        <v>302</v>
      </c>
      <c r="G183" s="231"/>
      <c r="H183" s="234">
        <v>91.939999999999998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141</v>
      </c>
      <c r="AU183" s="240" t="s">
        <v>84</v>
      </c>
      <c r="AV183" s="11" t="s">
        <v>84</v>
      </c>
      <c r="AW183" s="11" t="s">
        <v>143</v>
      </c>
      <c r="AX183" s="11" t="s">
        <v>75</v>
      </c>
      <c r="AY183" s="240" t="s">
        <v>129</v>
      </c>
    </row>
    <row r="184" s="11" customFormat="1">
      <c r="B184" s="230"/>
      <c r="C184" s="231"/>
      <c r="D184" s="227" t="s">
        <v>141</v>
      </c>
      <c r="E184" s="232" t="s">
        <v>22</v>
      </c>
      <c r="F184" s="233" t="s">
        <v>303</v>
      </c>
      <c r="G184" s="231"/>
      <c r="H184" s="234">
        <v>91.939999999999998</v>
      </c>
      <c r="I184" s="235"/>
      <c r="J184" s="231"/>
      <c r="K184" s="231"/>
      <c r="L184" s="236"/>
      <c r="M184" s="237"/>
      <c r="N184" s="238"/>
      <c r="O184" s="238"/>
      <c r="P184" s="238"/>
      <c r="Q184" s="238"/>
      <c r="R184" s="238"/>
      <c r="S184" s="238"/>
      <c r="T184" s="239"/>
      <c r="AT184" s="240" t="s">
        <v>141</v>
      </c>
      <c r="AU184" s="240" t="s">
        <v>84</v>
      </c>
      <c r="AV184" s="11" t="s">
        <v>84</v>
      </c>
      <c r="AW184" s="11" t="s">
        <v>143</v>
      </c>
      <c r="AX184" s="11" t="s">
        <v>75</v>
      </c>
      <c r="AY184" s="240" t="s">
        <v>129</v>
      </c>
    </row>
    <row r="185" s="1" customFormat="1" ht="16.5" customHeight="1">
      <c r="B185" s="44"/>
      <c r="C185" s="215" t="s">
        <v>304</v>
      </c>
      <c r="D185" s="215" t="s">
        <v>132</v>
      </c>
      <c r="E185" s="216" t="s">
        <v>305</v>
      </c>
      <c r="F185" s="217" t="s">
        <v>306</v>
      </c>
      <c r="G185" s="218" t="s">
        <v>135</v>
      </c>
      <c r="H185" s="219">
        <v>91.939999999999998</v>
      </c>
      <c r="I185" s="220"/>
      <c r="J185" s="221">
        <f>ROUND(I185*H185,2)</f>
        <v>0</v>
      </c>
      <c r="K185" s="217" t="s">
        <v>136</v>
      </c>
      <c r="L185" s="70"/>
      <c r="M185" s="222" t="s">
        <v>22</v>
      </c>
      <c r="N185" s="223" t="s">
        <v>46</v>
      </c>
      <c r="O185" s="45"/>
      <c r="P185" s="224">
        <f>O185*H185</f>
        <v>0</v>
      </c>
      <c r="Q185" s="224">
        <v>0.00097999999999999997</v>
      </c>
      <c r="R185" s="224">
        <f>Q185*H185</f>
        <v>0.090101199999999992</v>
      </c>
      <c r="S185" s="224">
        <v>0</v>
      </c>
      <c r="T185" s="225">
        <f>S185*H185</f>
        <v>0</v>
      </c>
      <c r="AR185" s="22" t="s">
        <v>225</v>
      </c>
      <c r="AT185" s="22" t="s">
        <v>132</v>
      </c>
      <c r="AU185" s="22" t="s">
        <v>84</v>
      </c>
      <c r="AY185" s="22" t="s">
        <v>129</v>
      </c>
      <c r="BE185" s="226">
        <f>IF(N185="základní",J185,0)</f>
        <v>0</v>
      </c>
      <c r="BF185" s="226">
        <f>IF(N185="snížená",J185,0)</f>
        <v>0</v>
      </c>
      <c r="BG185" s="226">
        <f>IF(N185="zákl. přenesená",J185,0)</f>
        <v>0</v>
      </c>
      <c r="BH185" s="226">
        <f>IF(N185="sníž. přenesená",J185,0)</f>
        <v>0</v>
      </c>
      <c r="BI185" s="226">
        <f>IF(N185="nulová",J185,0)</f>
        <v>0</v>
      </c>
      <c r="BJ185" s="22" t="s">
        <v>24</v>
      </c>
      <c r="BK185" s="226">
        <f>ROUND(I185*H185,2)</f>
        <v>0</v>
      </c>
      <c r="BL185" s="22" t="s">
        <v>225</v>
      </c>
      <c r="BM185" s="22" t="s">
        <v>307</v>
      </c>
    </row>
    <row r="186" s="1" customFormat="1">
      <c r="B186" s="44"/>
      <c r="C186" s="72"/>
      <c r="D186" s="227" t="s">
        <v>139</v>
      </c>
      <c r="E186" s="72"/>
      <c r="F186" s="228" t="s">
        <v>308</v>
      </c>
      <c r="G186" s="72"/>
      <c r="H186" s="72"/>
      <c r="I186" s="185"/>
      <c r="J186" s="72"/>
      <c r="K186" s="72"/>
      <c r="L186" s="70"/>
      <c r="M186" s="229"/>
      <c r="N186" s="45"/>
      <c r="O186" s="45"/>
      <c r="P186" s="45"/>
      <c r="Q186" s="45"/>
      <c r="R186" s="45"/>
      <c r="S186" s="45"/>
      <c r="T186" s="93"/>
      <c r="AT186" s="22" t="s">
        <v>139</v>
      </c>
      <c r="AU186" s="22" t="s">
        <v>84</v>
      </c>
    </row>
    <row r="187" s="11" customFormat="1">
      <c r="B187" s="230"/>
      <c r="C187" s="231"/>
      <c r="D187" s="227" t="s">
        <v>141</v>
      </c>
      <c r="E187" s="232" t="s">
        <v>22</v>
      </c>
      <c r="F187" s="233" t="s">
        <v>281</v>
      </c>
      <c r="G187" s="231"/>
      <c r="H187" s="234">
        <v>66.974999999999994</v>
      </c>
      <c r="I187" s="235"/>
      <c r="J187" s="231"/>
      <c r="K187" s="231"/>
      <c r="L187" s="236"/>
      <c r="M187" s="237"/>
      <c r="N187" s="238"/>
      <c r="O187" s="238"/>
      <c r="P187" s="238"/>
      <c r="Q187" s="238"/>
      <c r="R187" s="238"/>
      <c r="S187" s="238"/>
      <c r="T187" s="239"/>
      <c r="AT187" s="240" t="s">
        <v>141</v>
      </c>
      <c r="AU187" s="240" t="s">
        <v>84</v>
      </c>
      <c r="AV187" s="11" t="s">
        <v>84</v>
      </c>
      <c r="AW187" s="11" t="s">
        <v>143</v>
      </c>
      <c r="AX187" s="11" t="s">
        <v>75</v>
      </c>
      <c r="AY187" s="240" t="s">
        <v>129</v>
      </c>
    </row>
    <row r="188" s="11" customFormat="1">
      <c r="B188" s="230"/>
      <c r="C188" s="231"/>
      <c r="D188" s="227" t="s">
        <v>141</v>
      </c>
      <c r="E188" s="232" t="s">
        <v>22</v>
      </c>
      <c r="F188" s="233" t="s">
        <v>282</v>
      </c>
      <c r="G188" s="231"/>
      <c r="H188" s="234">
        <v>24.965</v>
      </c>
      <c r="I188" s="235"/>
      <c r="J188" s="231"/>
      <c r="K188" s="231"/>
      <c r="L188" s="236"/>
      <c r="M188" s="237"/>
      <c r="N188" s="238"/>
      <c r="O188" s="238"/>
      <c r="P188" s="238"/>
      <c r="Q188" s="238"/>
      <c r="R188" s="238"/>
      <c r="S188" s="238"/>
      <c r="T188" s="239"/>
      <c r="AT188" s="240" t="s">
        <v>141</v>
      </c>
      <c r="AU188" s="240" t="s">
        <v>84</v>
      </c>
      <c r="AV188" s="11" t="s">
        <v>84</v>
      </c>
      <c r="AW188" s="11" t="s">
        <v>143</v>
      </c>
      <c r="AX188" s="11" t="s">
        <v>75</v>
      </c>
      <c r="AY188" s="240" t="s">
        <v>129</v>
      </c>
    </row>
    <row r="189" s="1" customFormat="1" ht="16.5" customHeight="1">
      <c r="B189" s="44"/>
      <c r="C189" s="215" t="s">
        <v>309</v>
      </c>
      <c r="D189" s="215" t="s">
        <v>132</v>
      </c>
      <c r="E189" s="216" t="s">
        <v>310</v>
      </c>
      <c r="F189" s="217" t="s">
        <v>311</v>
      </c>
      <c r="G189" s="218" t="s">
        <v>135</v>
      </c>
      <c r="H189" s="219">
        <v>91.939999999999998</v>
      </c>
      <c r="I189" s="220"/>
      <c r="J189" s="221">
        <f>ROUND(I189*H189,2)</f>
        <v>0</v>
      </c>
      <c r="K189" s="217" t="s">
        <v>136</v>
      </c>
      <c r="L189" s="70"/>
      <c r="M189" s="222" t="s">
        <v>22</v>
      </c>
      <c r="N189" s="223" t="s">
        <v>46</v>
      </c>
      <c r="O189" s="45"/>
      <c r="P189" s="224">
        <f>O189*H189</f>
        <v>0</v>
      </c>
      <c r="Q189" s="224">
        <v>0.0010300000000000001</v>
      </c>
      <c r="R189" s="224">
        <f>Q189*H189</f>
        <v>0.09469820000000001</v>
      </c>
      <c r="S189" s="224">
        <v>0</v>
      </c>
      <c r="T189" s="225">
        <f>S189*H189</f>
        <v>0</v>
      </c>
      <c r="AR189" s="22" t="s">
        <v>225</v>
      </c>
      <c r="AT189" s="22" t="s">
        <v>132</v>
      </c>
      <c r="AU189" s="22" t="s">
        <v>84</v>
      </c>
      <c r="AY189" s="22" t="s">
        <v>129</v>
      </c>
      <c r="BE189" s="226">
        <f>IF(N189="základní",J189,0)</f>
        <v>0</v>
      </c>
      <c r="BF189" s="226">
        <f>IF(N189="snížená",J189,0)</f>
        <v>0</v>
      </c>
      <c r="BG189" s="226">
        <f>IF(N189="zákl. přenesená",J189,0)</f>
        <v>0</v>
      </c>
      <c r="BH189" s="226">
        <f>IF(N189="sníž. přenesená",J189,0)</f>
        <v>0</v>
      </c>
      <c r="BI189" s="226">
        <f>IF(N189="nulová",J189,0)</f>
        <v>0</v>
      </c>
      <c r="BJ189" s="22" t="s">
        <v>24</v>
      </c>
      <c r="BK189" s="226">
        <f>ROUND(I189*H189,2)</f>
        <v>0</v>
      </c>
      <c r="BL189" s="22" t="s">
        <v>225</v>
      </c>
      <c r="BM189" s="22" t="s">
        <v>312</v>
      </c>
    </row>
    <row r="190" s="1" customFormat="1">
      <c r="B190" s="44"/>
      <c r="C190" s="72"/>
      <c r="D190" s="227" t="s">
        <v>139</v>
      </c>
      <c r="E190" s="72"/>
      <c r="F190" s="228" t="s">
        <v>313</v>
      </c>
      <c r="G190" s="72"/>
      <c r="H190" s="72"/>
      <c r="I190" s="185"/>
      <c r="J190" s="72"/>
      <c r="K190" s="72"/>
      <c r="L190" s="70"/>
      <c r="M190" s="229"/>
      <c r="N190" s="45"/>
      <c r="O190" s="45"/>
      <c r="P190" s="45"/>
      <c r="Q190" s="45"/>
      <c r="R190" s="45"/>
      <c r="S190" s="45"/>
      <c r="T190" s="93"/>
      <c r="AT190" s="22" t="s">
        <v>139</v>
      </c>
      <c r="AU190" s="22" t="s">
        <v>84</v>
      </c>
    </row>
    <row r="191" s="1" customFormat="1" ht="16.5" customHeight="1">
      <c r="B191" s="44"/>
      <c r="C191" s="215" t="s">
        <v>314</v>
      </c>
      <c r="D191" s="215" t="s">
        <v>132</v>
      </c>
      <c r="E191" s="216" t="s">
        <v>315</v>
      </c>
      <c r="F191" s="217" t="s">
        <v>316</v>
      </c>
      <c r="G191" s="218" t="s">
        <v>135</v>
      </c>
      <c r="H191" s="219">
        <v>745.55799999999999</v>
      </c>
      <c r="I191" s="220"/>
      <c r="J191" s="221">
        <f>ROUND(I191*H191,2)</f>
        <v>0</v>
      </c>
      <c r="K191" s="217" t="s">
        <v>136</v>
      </c>
      <c r="L191" s="70"/>
      <c r="M191" s="222" t="s">
        <v>22</v>
      </c>
      <c r="N191" s="223" t="s">
        <v>46</v>
      </c>
      <c r="O191" s="45"/>
      <c r="P191" s="224">
        <f>O191*H191</f>
        <v>0</v>
      </c>
      <c r="Q191" s="224">
        <v>0.00011</v>
      </c>
      <c r="R191" s="224">
        <f>Q191*H191</f>
        <v>0.082011380000000009</v>
      </c>
      <c r="S191" s="224">
        <v>0</v>
      </c>
      <c r="T191" s="225">
        <f>S191*H191</f>
        <v>0</v>
      </c>
      <c r="AR191" s="22" t="s">
        <v>225</v>
      </c>
      <c r="AT191" s="22" t="s">
        <v>132</v>
      </c>
      <c r="AU191" s="22" t="s">
        <v>84</v>
      </c>
      <c r="AY191" s="22" t="s">
        <v>129</v>
      </c>
      <c r="BE191" s="226">
        <f>IF(N191="základní",J191,0)</f>
        <v>0</v>
      </c>
      <c r="BF191" s="226">
        <f>IF(N191="snížená",J191,0)</f>
        <v>0</v>
      </c>
      <c r="BG191" s="226">
        <f>IF(N191="zákl. přenesená",J191,0)</f>
        <v>0</v>
      </c>
      <c r="BH191" s="226">
        <f>IF(N191="sníž. přenesená",J191,0)</f>
        <v>0</v>
      </c>
      <c r="BI191" s="226">
        <f>IF(N191="nulová",J191,0)</f>
        <v>0</v>
      </c>
      <c r="BJ191" s="22" t="s">
        <v>24</v>
      </c>
      <c r="BK191" s="226">
        <f>ROUND(I191*H191,2)</f>
        <v>0</v>
      </c>
      <c r="BL191" s="22" t="s">
        <v>225</v>
      </c>
      <c r="BM191" s="22" t="s">
        <v>317</v>
      </c>
    </row>
    <row r="192" s="1" customFormat="1">
      <c r="B192" s="44"/>
      <c r="C192" s="72"/>
      <c r="D192" s="227" t="s">
        <v>139</v>
      </c>
      <c r="E192" s="72"/>
      <c r="F192" s="228" t="s">
        <v>318</v>
      </c>
      <c r="G192" s="72"/>
      <c r="H192" s="72"/>
      <c r="I192" s="185"/>
      <c r="J192" s="72"/>
      <c r="K192" s="72"/>
      <c r="L192" s="70"/>
      <c r="M192" s="229"/>
      <c r="N192" s="45"/>
      <c r="O192" s="45"/>
      <c r="P192" s="45"/>
      <c r="Q192" s="45"/>
      <c r="R192" s="45"/>
      <c r="S192" s="45"/>
      <c r="T192" s="93"/>
      <c r="AT192" s="22" t="s">
        <v>139</v>
      </c>
      <c r="AU192" s="22" t="s">
        <v>84</v>
      </c>
    </row>
    <row r="193" s="12" customFormat="1">
      <c r="B193" s="251"/>
      <c r="C193" s="252"/>
      <c r="D193" s="227" t="s">
        <v>141</v>
      </c>
      <c r="E193" s="253" t="s">
        <v>22</v>
      </c>
      <c r="F193" s="254" t="s">
        <v>319</v>
      </c>
      <c r="G193" s="252"/>
      <c r="H193" s="253" t="s">
        <v>22</v>
      </c>
      <c r="I193" s="255"/>
      <c r="J193" s="252"/>
      <c r="K193" s="252"/>
      <c r="L193" s="256"/>
      <c r="M193" s="257"/>
      <c r="N193" s="258"/>
      <c r="O193" s="258"/>
      <c r="P193" s="258"/>
      <c r="Q193" s="258"/>
      <c r="R193" s="258"/>
      <c r="S193" s="258"/>
      <c r="T193" s="259"/>
      <c r="AT193" s="260" t="s">
        <v>141</v>
      </c>
      <c r="AU193" s="260" t="s">
        <v>84</v>
      </c>
      <c r="AV193" s="12" t="s">
        <v>24</v>
      </c>
      <c r="AW193" s="12" t="s">
        <v>143</v>
      </c>
      <c r="AX193" s="12" t="s">
        <v>75</v>
      </c>
      <c r="AY193" s="260" t="s">
        <v>129</v>
      </c>
    </row>
    <row r="194" s="11" customFormat="1">
      <c r="B194" s="230"/>
      <c r="C194" s="231"/>
      <c r="D194" s="227" t="s">
        <v>141</v>
      </c>
      <c r="E194" s="232" t="s">
        <v>22</v>
      </c>
      <c r="F194" s="233" t="s">
        <v>320</v>
      </c>
      <c r="G194" s="231"/>
      <c r="H194" s="234">
        <v>14.352625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141</v>
      </c>
      <c r="AU194" s="240" t="s">
        <v>84</v>
      </c>
      <c r="AV194" s="11" t="s">
        <v>84</v>
      </c>
      <c r="AW194" s="11" t="s">
        <v>143</v>
      </c>
      <c r="AX194" s="11" t="s">
        <v>75</v>
      </c>
      <c r="AY194" s="240" t="s">
        <v>129</v>
      </c>
    </row>
    <row r="195" s="12" customFormat="1">
      <c r="B195" s="251"/>
      <c r="C195" s="252"/>
      <c r="D195" s="227" t="s">
        <v>141</v>
      </c>
      <c r="E195" s="253" t="s">
        <v>22</v>
      </c>
      <c r="F195" s="254" t="s">
        <v>321</v>
      </c>
      <c r="G195" s="252"/>
      <c r="H195" s="253" t="s">
        <v>22</v>
      </c>
      <c r="I195" s="255"/>
      <c r="J195" s="252"/>
      <c r="K195" s="252"/>
      <c r="L195" s="256"/>
      <c r="M195" s="257"/>
      <c r="N195" s="258"/>
      <c r="O195" s="258"/>
      <c r="P195" s="258"/>
      <c r="Q195" s="258"/>
      <c r="R195" s="258"/>
      <c r="S195" s="258"/>
      <c r="T195" s="259"/>
      <c r="AT195" s="260" t="s">
        <v>141</v>
      </c>
      <c r="AU195" s="260" t="s">
        <v>84</v>
      </c>
      <c r="AV195" s="12" t="s">
        <v>24</v>
      </c>
      <c r="AW195" s="12" t="s">
        <v>143</v>
      </c>
      <c r="AX195" s="12" t="s">
        <v>75</v>
      </c>
      <c r="AY195" s="260" t="s">
        <v>129</v>
      </c>
    </row>
    <row r="196" s="11" customFormat="1">
      <c r="B196" s="230"/>
      <c r="C196" s="231"/>
      <c r="D196" s="227" t="s">
        <v>141</v>
      </c>
      <c r="E196" s="232" t="s">
        <v>22</v>
      </c>
      <c r="F196" s="233" t="s">
        <v>322</v>
      </c>
      <c r="G196" s="231"/>
      <c r="H196" s="234">
        <v>110.565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141</v>
      </c>
      <c r="AU196" s="240" t="s">
        <v>84</v>
      </c>
      <c r="AV196" s="11" t="s">
        <v>84</v>
      </c>
      <c r="AW196" s="11" t="s">
        <v>143</v>
      </c>
      <c r="AX196" s="11" t="s">
        <v>75</v>
      </c>
      <c r="AY196" s="240" t="s">
        <v>129</v>
      </c>
    </row>
    <row r="197" s="12" customFormat="1">
      <c r="B197" s="251"/>
      <c r="C197" s="252"/>
      <c r="D197" s="227" t="s">
        <v>141</v>
      </c>
      <c r="E197" s="253" t="s">
        <v>22</v>
      </c>
      <c r="F197" s="254" t="s">
        <v>323</v>
      </c>
      <c r="G197" s="252"/>
      <c r="H197" s="253" t="s">
        <v>22</v>
      </c>
      <c r="I197" s="255"/>
      <c r="J197" s="252"/>
      <c r="K197" s="252"/>
      <c r="L197" s="256"/>
      <c r="M197" s="257"/>
      <c r="N197" s="258"/>
      <c r="O197" s="258"/>
      <c r="P197" s="258"/>
      <c r="Q197" s="258"/>
      <c r="R197" s="258"/>
      <c r="S197" s="258"/>
      <c r="T197" s="259"/>
      <c r="AT197" s="260" t="s">
        <v>141</v>
      </c>
      <c r="AU197" s="260" t="s">
        <v>84</v>
      </c>
      <c r="AV197" s="12" t="s">
        <v>24</v>
      </c>
      <c r="AW197" s="12" t="s">
        <v>143</v>
      </c>
      <c r="AX197" s="12" t="s">
        <v>75</v>
      </c>
      <c r="AY197" s="260" t="s">
        <v>129</v>
      </c>
    </row>
    <row r="198" s="11" customFormat="1">
      <c r="B198" s="230"/>
      <c r="C198" s="231"/>
      <c r="D198" s="227" t="s">
        <v>141</v>
      </c>
      <c r="E198" s="232" t="s">
        <v>22</v>
      </c>
      <c r="F198" s="233" t="s">
        <v>324</v>
      </c>
      <c r="G198" s="231"/>
      <c r="H198" s="234">
        <v>63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141</v>
      </c>
      <c r="AU198" s="240" t="s">
        <v>84</v>
      </c>
      <c r="AV198" s="11" t="s">
        <v>84</v>
      </c>
      <c r="AW198" s="11" t="s">
        <v>143</v>
      </c>
      <c r="AX198" s="11" t="s">
        <v>75</v>
      </c>
      <c r="AY198" s="240" t="s">
        <v>129</v>
      </c>
    </row>
    <row r="199" s="12" customFormat="1">
      <c r="B199" s="251"/>
      <c r="C199" s="252"/>
      <c r="D199" s="227" t="s">
        <v>141</v>
      </c>
      <c r="E199" s="253" t="s">
        <v>22</v>
      </c>
      <c r="F199" s="254" t="s">
        <v>325</v>
      </c>
      <c r="G199" s="252"/>
      <c r="H199" s="253" t="s">
        <v>22</v>
      </c>
      <c r="I199" s="255"/>
      <c r="J199" s="252"/>
      <c r="K199" s="252"/>
      <c r="L199" s="256"/>
      <c r="M199" s="257"/>
      <c r="N199" s="258"/>
      <c r="O199" s="258"/>
      <c r="P199" s="258"/>
      <c r="Q199" s="258"/>
      <c r="R199" s="258"/>
      <c r="S199" s="258"/>
      <c r="T199" s="259"/>
      <c r="AT199" s="260" t="s">
        <v>141</v>
      </c>
      <c r="AU199" s="260" t="s">
        <v>84</v>
      </c>
      <c r="AV199" s="12" t="s">
        <v>24</v>
      </c>
      <c r="AW199" s="12" t="s">
        <v>143</v>
      </c>
      <c r="AX199" s="12" t="s">
        <v>75</v>
      </c>
      <c r="AY199" s="260" t="s">
        <v>129</v>
      </c>
    </row>
    <row r="200" s="11" customFormat="1">
      <c r="B200" s="230"/>
      <c r="C200" s="231"/>
      <c r="D200" s="227" t="s">
        <v>141</v>
      </c>
      <c r="E200" s="232" t="s">
        <v>22</v>
      </c>
      <c r="F200" s="233" t="s">
        <v>326</v>
      </c>
      <c r="G200" s="231"/>
      <c r="H200" s="234">
        <v>23.655000000000001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141</v>
      </c>
      <c r="AU200" s="240" t="s">
        <v>84</v>
      </c>
      <c r="AV200" s="11" t="s">
        <v>84</v>
      </c>
      <c r="AW200" s="11" t="s">
        <v>143</v>
      </c>
      <c r="AX200" s="11" t="s">
        <v>75</v>
      </c>
      <c r="AY200" s="240" t="s">
        <v>129</v>
      </c>
    </row>
    <row r="201" s="12" customFormat="1">
      <c r="B201" s="251"/>
      <c r="C201" s="252"/>
      <c r="D201" s="227" t="s">
        <v>141</v>
      </c>
      <c r="E201" s="253" t="s">
        <v>22</v>
      </c>
      <c r="F201" s="254" t="s">
        <v>327</v>
      </c>
      <c r="G201" s="252"/>
      <c r="H201" s="253" t="s">
        <v>22</v>
      </c>
      <c r="I201" s="255"/>
      <c r="J201" s="252"/>
      <c r="K201" s="252"/>
      <c r="L201" s="256"/>
      <c r="M201" s="257"/>
      <c r="N201" s="258"/>
      <c r="O201" s="258"/>
      <c r="P201" s="258"/>
      <c r="Q201" s="258"/>
      <c r="R201" s="258"/>
      <c r="S201" s="258"/>
      <c r="T201" s="259"/>
      <c r="AT201" s="260" t="s">
        <v>141</v>
      </c>
      <c r="AU201" s="260" t="s">
        <v>84</v>
      </c>
      <c r="AV201" s="12" t="s">
        <v>24</v>
      </c>
      <c r="AW201" s="12" t="s">
        <v>143</v>
      </c>
      <c r="AX201" s="12" t="s">
        <v>75</v>
      </c>
      <c r="AY201" s="260" t="s">
        <v>129</v>
      </c>
    </row>
    <row r="202" s="11" customFormat="1">
      <c r="B202" s="230"/>
      <c r="C202" s="231"/>
      <c r="D202" s="227" t="s">
        <v>141</v>
      </c>
      <c r="E202" s="232" t="s">
        <v>22</v>
      </c>
      <c r="F202" s="233" t="s">
        <v>328</v>
      </c>
      <c r="G202" s="231"/>
      <c r="H202" s="234">
        <v>95.368875000000003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141</v>
      </c>
      <c r="AU202" s="240" t="s">
        <v>84</v>
      </c>
      <c r="AV202" s="11" t="s">
        <v>84</v>
      </c>
      <c r="AW202" s="11" t="s">
        <v>143</v>
      </c>
      <c r="AX202" s="11" t="s">
        <v>75</v>
      </c>
      <c r="AY202" s="240" t="s">
        <v>129</v>
      </c>
    </row>
    <row r="203" s="12" customFormat="1">
      <c r="B203" s="251"/>
      <c r="C203" s="252"/>
      <c r="D203" s="227" t="s">
        <v>141</v>
      </c>
      <c r="E203" s="253" t="s">
        <v>22</v>
      </c>
      <c r="F203" s="254" t="s">
        <v>329</v>
      </c>
      <c r="G203" s="252"/>
      <c r="H203" s="253" t="s">
        <v>22</v>
      </c>
      <c r="I203" s="255"/>
      <c r="J203" s="252"/>
      <c r="K203" s="252"/>
      <c r="L203" s="256"/>
      <c r="M203" s="257"/>
      <c r="N203" s="258"/>
      <c r="O203" s="258"/>
      <c r="P203" s="258"/>
      <c r="Q203" s="258"/>
      <c r="R203" s="258"/>
      <c r="S203" s="258"/>
      <c r="T203" s="259"/>
      <c r="AT203" s="260" t="s">
        <v>141</v>
      </c>
      <c r="AU203" s="260" t="s">
        <v>84</v>
      </c>
      <c r="AV203" s="12" t="s">
        <v>24</v>
      </c>
      <c r="AW203" s="12" t="s">
        <v>143</v>
      </c>
      <c r="AX203" s="12" t="s">
        <v>75</v>
      </c>
      <c r="AY203" s="260" t="s">
        <v>129</v>
      </c>
    </row>
    <row r="204" s="11" customFormat="1">
      <c r="B204" s="230"/>
      <c r="C204" s="231"/>
      <c r="D204" s="227" t="s">
        <v>141</v>
      </c>
      <c r="E204" s="232" t="s">
        <v>22</v>
      </c>
      <c r="F204" s="233" t="s">
        <v>330</v>
      </c>
      <c r="G204" s="231"/>
      <c r="H204" s="234">
        <v>61.951875000000001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141</v>
      </c>
      <c r="AU204" s="240" t="s">
        <v>84</v>
      </c>
      <c r="AV204" s="11" t="s">
        <v>84</v>
      </c>
      <c r="AW204" s="11" t="s">
        <v>143</v>
      </c>
      <c r="AX204" s="11" t="s">
        <v>75</v>
      </c>
      <c r="AY204" s="240" t="s">
        <v>129</v>
      </c>
    </row>
    <row r="205" s="12" customFormat="1">
      <c r="B205" s="251"/>
      <c r="C205" s="252"/>
      <c r="D205" s="227" t="s">
        <v>141</v>
      </c>
      <c r="E205" s="253" t="s">
        <v>22</v>
      </c>
      <c r="F205" s="254" t="s">
        <v>331</v>
      </c>
      <c r="G205" s="252"/>
      <c r="H205" s="253" t="s">
        <v>22</v>
      </c>
      <c r="I205" s="255"/>
      <c r="J205" s="252"/>
      <c r="K205" s="252"/>
      <c r="L205" s="256"/>
      <c r="M205" s="257"/>
      <c r="N205" s="258"/>
      <c r="O205" s="258"/>
      <c r="P205" s="258"/>
      <c r="Q205" s="258"/>
      <c r="R205" s="258"/>
      <c r="S205" s="258"/>
      <c r="T205" s="259"/>
      <c r="AT205" s="260" t="s">
        <v>141</v>
      </c>
      <c r="AU205" s="260" t="s">
        <v>84</v>
      </c>
      <c r="AV205" s="12" t="s">
        <v>24</v>
      </c>
      <c r="AW205" s="12" t="s">
        <v>143</v>
      </c>
      <c r="AX205" s="12" t="s">
        <v>75</v>
      </c>
      <c r="AY205" s="260" t="s">
        <v>129</v>
      </c>
    </row>
    <row r="206" s="11" customFormat="1">
      <c r="B206" s="230"/>
      <c r="C206" s="231"/>
      <c r="D206" s="227" t="s">
        <v>141</v>
      </c>
      <c r="E206" s="232" t="s">
        <v>22</v>
      </c>
      <c r="F206" s="233" t="s">
        <v>332</v>
      </c>
      <c r="G206" s="231"/>
      <c r="H206" s="234">
        <v>30.704000000000001</v>
      </c>
      <c r="I206" s="235"/>
      <c r="J206" s="231"/>
      <c r="K206" s="231"/>
      <c r="L206" s="236"/>
      <c r="M206" s="237"/>
      <c r="N206" s="238"/>
      <c r="O206" s="238"/>
      <c r="P206" s="238"/>
      <c r="Q206" s="238"/>
      <c r="R206" s="238"/>
      <c r="S206" s="238"/>
      <c r="T206" s="239"/>
      <c r="AT206" s="240" t="s">
        <v>141</v>
      </c>
      <c r="AU206" s="240" t="s">
        <v>84</v>
      </c>
      <c r="AV206" s="11" t="s">
        <v>84</v>
      </c>
      <c r="AW206" s="11" t="s">
        <v>143</v>
      </c>
      <c r="AX206" s="11" t="s">
        <v>75</v>
      </c>
      <c r="AY206" s="240" t="s">
        <v>129</v>
      </c>
    </row>
    <row r="207" s="12" customFormat="1">
      <c r="B207" s="251"/>
      <c r="C207" s="252"/>
      <c r="D207" s="227" t="s">
        <v>141</v>
      </c>
      <c r="E207" s="253" t="s">
        <v>22</v>
      </c>
      <c r="F207" s="254" t="s">
        <v>333</v>
      </c>
      <c r="G207" s="252"/>
      <c r="H207" s="253" t="s">
        <v>22</v>
      </c>
      <c r="I207" s="255"/>
      <c r="J207" s="252"/>
      <c r="K207" s="252"/>
      <c r="L207" s="256"/>
      <c r="M207" s="257"/>
      <c r="N207" s="258"/>
      <c r="O207" s="258"/>
      <c r="P207" s="258"/>
      <c r="Q207" s="258"/>
      <c r="R207" s="258"/>
      <c r="S207" s="258"/>
      <c r="T207" s="259"/>
      <c r="AT207" s="260" t="s">
        <v>141</v>
      </c>
      <c r="AU207" s="260" t="s">
        <v>84</v>
      </c>
      <c r="AV207" s="12" t="s">
        <v>24</v>
      </c>
      <c r="AW207" s="12" t="s">
        <v>143</v>
      </c>
      <c r="AX207" s="12" t="s">
        <v>75</v>
      </c>
      <c r="AY207" s="260" t="s">
        <v>129</v>
      </c>
    </row>
    <row r="208" s="11" customFormat="1">
      <c r="B208" s="230"/>
      <c r="C208" s="231"/>
      <c r="D208" s="227" t="s">
        <v>141</v>
      </c>
      <c r="E208" s="232" t="s">
        <v>22</v>
      </c>
      <c r="F208" s="233" t="s">
        <v>334</v>
      </c>
      <c r="G208" s="231"/>
      <c r="H208" s="234">
        <v>44.479999999999997</v>
      </c>
      <c r="I208" s="235"/>
      <c r="J208" s="231"/>
      <c r="K208" s="231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141</v>
      </c>
      <c r="AU208" s="240" t="s">
        <v>84</v>
      </c>
      <c r="AV208" s="11" t="s">
        <v>84</v>
      </c>
      <c r="AW208" s="11" t="s">
        <v>143</v>
      </c>
      <c r="AX208" s="11" t="s">
        <v>75</v>
      </c>
      <c r="AY208" s="240" t="s">
        <v>129</v>
      </c>
    </row>
    <row r="209" s="12" customFormat="1">
      <c r="B209" s="251"/>
      <c r="C209" s="252"/>
      <c r="D209" s="227" t="s">
        <v>141</v>
      </c>
      <c r="E209" s="253" t="s">
        <v>22</v>
      </c>
      <c r="F209" s="254" t="s">
        <v>335</v>
      </c>
      <c r="G209" s="252"/>
      <c r="H209" s="253" t="s">
        <v>22</v>
      </c>
      <c r="I209" s="255"/>
      <c r="J209" s="252"/>
      <c r="K209" s="252"/>
      <c r="L209" s="256"/>
      <c r="M209" s="257"/>
      <c r="N209" s="258"/>
      <c r="O209" s="258"/>
      <c r="P209" s="258"/>
      <c r="Q209" s="258"/>
      <c r="R209" s="258"/>
      <c r="S209" s="258"/>
      <c r="T209" s="259"/>
      <c r="AT209" s="260" t="s">
        <v>141</v>
      </c>
      <c r="AU209" s="260" t="s">
        <v>84</v>
      </c>
      <c r="AV209" s="12" t="s">
        <v>24</v>
      </c>
      <c r="AW209" s="12" t="s">
        <v>143</v>
      </c>
      <c r="AX209" s="12" t="s">
        <v>75</v>
      </c>
      <c r="AY209" s="260" t="s">
        <v>129</v>
      </c>
    </row>
    <row r="210" s="11" customFormat="1">
      <c r="B210" s="230"/>
      <c r="C210" s="231"/>
      <c r="D210" s="227" t="s">
        <v>141</v>
      </c>
      <c r="E210" s="232" t="s">
        <v>22</v>
      </c>
      <c r="F210" s="233" t="s">
        <v>336</v>
      </c>
      <c r="G210" s="231"/>
      <c r="H210" s="234">
        <v>46.844999999999999</v>
      </c>
      <c r="I210" s="235"/>
      <c r="J210" s="231"/>
      <c r="K210" s="231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141</v>
      </c>
      <c r="AU210" s="240" t="s">
        <v>84</v>
      </c>
      <c r="AV210" s="11" t="s">
        <v>84</v>
      </c>
      <c r="AW210" s="11" t="s">
        <v>143</v>
      </c>
      <c r="AX210" s="11" t="s">
        <v>75</v>
      </c>
      <c r="AY210" s="240" t="s">
        <v>129</v>
      </c>
    </row>
    <row r="211" s="12" customFormat="1">
      <c r="B211" s="251"/>
      <c r="C211" s="252"/>
      <c r="D211" s="227" t="s">
        <v>141</v>
      </c>
      <c r="E211" s="253" t="s">
        <v>22</v>
      </c>
      <c r="F211" s="254" t="s">
        <v>337</v>
      </c>
      <c r="G211" s="252"/>
      <c r="H211" s="253" t="s">
        <v>22</v>
      </c>
      <c r="I211" s="255"/>
      <c r="J211" s="252"/>
      <c r="K211" s="252"/>
      <c r="L211" s="256"/>
      <c r="M211" s="257"/>
      <c r="N211" s="258"/>
      <c r="O211" s="258"/>
      <c r="P211" s="258"/>
      <c r="Q211" s="258"/>
      <c r="R211" s="258"/>
      <c r="S211" s="258"/>
      <c r="T211" s="259"/>
      <c r="AT211" s="260" t="s">
        <v>141</v>
      </c>
      <c r="AU211" s="260" t="s">
        <v>84</v>
      </c>
      <c r="AV211" s="12" t="s">
        <v>24</v>
      </c>
      <c r="AW211" s="12" t="s">
        <v>143</v>
      </c>
      <c r="AX211" s="12" t="s">
        <v>75</v>
      </c>
      <c r="AY211" s="260" t="s">
        <v>129</v>
      </c>
    </row>
    <row r="212" s="11" customFormat="1">
      <c r="B212" s="230"/>
      <c r="C212" s="231"/>
      <c r="D212" s="227" t="s">
        <v>141</v>
      </c>
      <c r="E212" s="232" t="s">
        <v>22</v>
      </c>
      <c r="F212" s="233" t="s">
        <v>338</v>
      </c>
      <c r="G212" s="231"/>
      <c r="H212" s="234">
        <v>142.5</v>
      </c>
      <c r="I212" s="235"/>
      <c r="J212" s="231"/>
      <c r="K212" s="231"/>
      <c r="L212" s="236"/>
      <c r="M212" s="237"/>
      <c r="N212" s="238"/>
      <c r="O212" s="238"/>
      <c r="P212" s="238"/>
      <c r="Q212" s="238"/>
      <c r="R212" s="238"/>
      <c r="S212" s="238"/>
      <c r="T212" s="239"/>
      <c r="AT212" s="240" t="s">
        <v>141</v>
      </c>
      <c r="AU212" s="240" t="s">
        <v>84</v>
      </c>
      <c r="AV212" s="11" t="s">
        <v>84</v>
      </c>
      <c r="AW212" s="11" t="s">
        <v>143</v>
      </c>
      <c r="AX212" s="11" t="s">
        <v>75</v>
      </c>
      <c r="AY212" s="240" t="s">
        <v>129</v>
      </c>
    </row>
    <row r="213" s="12" customFormat="1">
      <c r="B213" s="251"/>
      <c r="C213" s="252"/>
      <c r="D213" s="227" t="s">
        <v>141</v>
      </c>
      <c r="E213" s="253" t="s">
        <v>22</v>
      </c>
      <c r="F213" s="254" t="s">
        <v>339</v>
      </c>
      <c r="G213" s="252"/>
      <c r="H213" s="253" t="s">
        <v>22</v>
      </c>
      <c r="I213" s="255"/>
      <c r="J213" s="252"/>
      <c r="K213" s="252"/>
      <c r="L213" s="256"/>
      <c r="M213" s="257"/>
      <c r="N213" s="258"/>
      <c r="O213" s="258"/>
      <c r="P213" s="258"/>
      <c r="Q213" s="258"/>
      <c r="R213" s="258"/>
      <c r="S213" s="258"/>
      <c r="T213" s="259"/>
      <c r="AT213" s="260" t="s">
        <v>141</v>
      </c>
      <c r="AU213" s="260" t="s">
        <v>84</v>
      </c>
      <c r="AV213" s="12" t="s">
        <v>24</v>
      </c>
      <c r="AW213" s="12" t="s">
        <v>143</v>
      </c>
      <c r="AX213" s="12" t="s">
        <v>75</v>
      </c>
      <c r="AY213" s="260" t="s">
        <v>129</v>
      </c>
    </row>
    <row r="214" s="11" customFormat="1">
      <c r="B214" s="230"/>
      <c r="C214" s="231"/>
      <c r="D214" s="227" t="s">
        <v>141</v>
      </c>
      <c r="E214" s="232" t="s">
        <v>22</v>
      </c>
      <c r="F214" s="233" t="s">
        <v>340</v>
      </c>
      <c r="G214" s="231"/>
      <c r="H214" s="234">
        <v>63.755499999999998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141</v>
      </c>
      <c r="AU214" s="240" t="s">
        <v>84</v>
      </c>
      <c r="AV214" s="11" t="s">
        <v>84</v>
      </c>
      <c r="AW214" s="11" t="s">
        <v>143</v>
      </c>
      <c r="AX214" s="11" t="s">
        <v>75</v>
      </c>
      <c r="AY214" s="240" t="s">
        <v>129</v>
      </c>
    </row>
    <row r="215" s="12" customFormat="1">
      <c r="B215" s="251"/>
      <c r="C215" s="252"/>
      <c r="D215" s="227" t="s">
        <v>141</v>
      </c>
      <c r="E215" s="253" t="s">
        <v>22</v>
      </c>
      <c r="F215" s="254" t="s">
        <v>341</v>
      </c>
      <c r="G215" s="252"/>
      <c r="H215" s="253" t="s">
        <v>22</v>
      </c>
      <c r="I215" s="255"/>
      <c r="J215" s="252"/>
      <c r="K215" s="252"/>
      <c r="L215" s="256"/>
      <c r="M215" s="257"/>
      <c r="N215" s="258"/>
      <c r="O215" s="258"/>
      <c r="P215" s="258"/>
      <c r="Q215" s="258"/>
      <c r="R215" s="258"/>
      <c r="S215" s="258"/>
      <c r="T215" s="259"/>
      <c r="AT215" s="260" t="s">
        <v>141</v>
      </c>
      <c r="AU215" s="260" t="s">
        <v>84</v>
      </c>
      <c r="AV215" s="12" t="s">
        <v>24</v>
      </c>
      <c r="AW215" s="12" t="s">
        <v>143</v>
      </c>
      <c r="AX215" s="12" t="s">
        <v>75</v>
      </c>
      <c r="AY215" s="260" t="s">
        <v>129</v>
      </c>
    </row>
    <row r="216" s="11" customFormat="1">
      <c r="B216" s="230"/>
      <c r="C216" s="231"/>
      <c r="D216" s="227" t="s">
        <v>141</v>
      </c>
      <c r="E216" s="232" t="s">
        <v>22</v>
      </c>
      <c r="F216" s="233" t="s">
        <v>342</v>
      </c>
      <c r="G216" s="231"/>
      <c r="H216" s="234">
        <v>41</v>
      </c>
      <c r="I216" s="235"/>
      <c r="J216" s="231"/>
      <c r="K216" s="231"/>
      <c r="L216" s="236"/>
      <c r="M216" s="237"/>
      <c r="N216" s="238"/>
      <c r="O216" s="238"/>
      <c r="P216" s="238"/>
      <c r="Q216" s="238"/>
      <c r="R216" s="238"/>
      <c r="S216" s="238"/>
      <c r="T216" s="239"/>
      <c r="AT216" s="240" t="s">
        <v>141</v>
      </c>
      <c r="AU216" s="240" t="s">
        <v>84</v>
      </c>
      <c r="AV216" s="11" t="s">
        <v>84</v>
      </c>
      <c r="AW216" s="11" t="s">
        <v>143</v>
      </c>
      <c r="AX216" s="11" t="s">
        <v>75</v>
      </c>
      <c r="AY216" s="240" t="s">
        <v>129</v>
      </c>
    </row>
    <row r="217" s="12" customFormat="1">
      <c r="B217" s="251"/>
      <c r="C217" s="252"/>
      <c r="D217" s="227" t="s">
        <v>141</v>
      </c>
      <c r="E217" s="253" t="s">
        <v>22</v>
      </c>
      <c r="F217" s="254" t="s">
        <v>343</v>
      </c>
      <c r="G217" s="252"/>
      <c r="H217" s="253" t="s">
        <v>22</v>
      </c>
      <c r="I217" s="255"/>
      <c r="J217" s="252"/>
      <c r="K217" s="252"/>
      <c r="L217" s="256"/>
      <c r="M217" s="257"/>
      <c r="N217" s="258"/>
      <c r="O217" s="258"/>
      <c r="P217" s="258"/>
      <c r="Q217" s="258"/>
      <c r="R217" s="258"/>
      <c r="S217" s="258"/>
      <c r="T217" s="259"/>
      <c r="AT217" s="260" t="s">
        <v>141</v>
      </c>
      <c r="AU217" s="260" t="s">
        <v>84</v>
      </c>
      <c r="AV217" s="12" t="s">
        <v>24</v>
      </c>
      <c r="AW217" s="12" t="s">
        <v>143</v>
      </c>
      <c r="AX217" s="12" t="s">
        <v>75</v>
      </c>
      <c r="AY217" s="260" t="s">
        <v>129</v>
      </c>
    </row>
    <row r="218" s="11" customFormat="1">
      <c r="B218" s="230"/>
      <c r="C218" s="231"/>
      <c r="D218" s="227" t="s">
        <v>141</v>
      </c>
      <c r="E218" s="232" t="s">
        <v>22</v>
      </c>
      <c r="F218" s="233" t="s">
        <v>344</v>
      </c>
      <c r="G218" s="231"/>
      <c r="H218" s="234">
        <v>7.3799999999999999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AT218" s="240" t="s">
        <v>141</v>
      </c>
      <c r="AU218" s="240" t="s">
        <v>84</v>
      </c>
      <c r="AV218" s="11" t="s">
        <v>84</v>
      </c>
      <c r="AW218" s="11" t="s">
        <v>143</v>
      </c>
      <c r="AX218" s="11" t="s">
        <v>75</v>
      </c>
      <c r="AY218" s="240" t="s">
        <v>129</v>
      </c>
    </row>
    <row r="219" s="1" customFormat="1" ht="16.5" customHeight="1">
      <c r="B219" s="44"/>
      <c r="C219" s="215" t="s">
        <v>345</v>
      </c>
      <c r="D219" s="215" t="s">
        <v>132</v>
      </c>
      <c r="E219" s="216" t="s">
        <v>346</v>
      </c>
      <c r="F219" s="217" t="s">
        <v>347</v>
      </c>
      <c r="G219" s="218" t="s">
        <v>135</v>
      </c>
      <c r="H219" s="219">
        <v>745.55799999999999</v>
      </c>
      <c r="I219" s="220"/>
      <c r="J219" s="221">
        <f>ROUND(I219*H219,2)</f>
        <v>0</v>
      </c>
      <c r="K219" s="217" t="s">
        <v>136</v>
      </c>
      <c r="L219" s="70"/>
      <c r="M219" s="222" t="s">
        <v>22</v>
      </c>
      <c r="N219" s="223" t="s">
        <v>46</v>
      </c>
      <c r="O219" s="45"/>
      <c r="P219" s="224">
        <f>O219*H219</f>
        <v>0</v>
      </c>
      <c r="Q219" s="224">
        <v>2.0000000000000002E-05</v>
      </c>
      <c r="R219" s="224">
        <f>Q219*H219</f>
        <v>0.014911160000000001</v>
      </c>
      <c r="S219" s="224">
        <v>0</v>
      </c>
      <c r="T219" s="225">
        <f>S219*H219</f>
        <v>0</v>
      </c>
      <c r="AR219" s="22" t="s">
        <v>225</v>
      </c>
      <c r="AT219" s="22" t="s">
        <v>132</v>
      </c>
      <c r="AU219" s="22" t="s">
        <v>84</v>
      </c>
      <c r="AY219" s="22" t="s">
        <v>129</v>
      </c>
      <c r="BE219" s="226">
        <f>IF(N219="základní",J219,0)</f>
        <v>0</v>
      </c>
      <c r="BF219" s="226">
        <f>IF(N219="snížená",J219,0)</f>
        <v>0</v>
      </c>
      <c r="BG219" s="226">
        <f>IF(N219="zákl. přenesená",J219,0)</f>
        <v>0</v>
      </c>
      <c r="BH219" s="226">
        <f>IF(N219="sníž. přenesená",J219,0)</f>
        <v>0</v>
      </c>
      <c r="BI219" s="226">
        <f>IF(N219="nulová",J219,0)</f>
        <v>0</v>
      </c>
      <c r="BJ219" s="22" t="s">
        <v>24</v>
      </c>
      <c r="BK219" s="226">
        <f>ROUND(I219*H219,2)</f>
        <v>0</v>
      </c>
      <c r="BL219" s="22" t="s">
        <v>225</v>
      </c>
      <c r="BM219" s="22" t="s">
        <v>348</v>
      </c>
    </row>
    <row r="220" s="1" customFormat="1">
      <c r="B220" s="44"/>
      <c r="C220" s="72"/>
      <c r="D220" s="227" t="s">
        <v>139</v>
      </c>
      <c r="E220" s="72"/>
      <c r="F220" s="228" t="s">
        <v>349</v>
      </c>
      <c r="G220" s="72"/>
      <c r="H220" s="72"/>
      <c r="I220" s="185"/>
      <c r="J220" s="72"/>
      <c r="K220" s="72"/>
      <c r="L220" s="70"/>
      <c r="M220" s="229"/>
      <c r="N220" s="45"/>
      <c r="O220" s="45"/>
      <c r="P220" s="45"/>
      <c r="Q220" s="45"/>
      <c r="R220" s="45"/>
      <c r="S220" s="45"/>
      <c r="T220" s="93"/>
      <c r="AT220" s="22" t="s">
        <v>139</v>
      </c>
      <c r="AU220" s="22" t="s">
        <v>84</v>
      </c>
    </row>
    <row r="221" s="1" customFormat="1" ht="25.5" customHeight="1">
      <c r="B221" s="44"/>
      <c r="C221" s="215" t="s">
        <v>271</v>
      </c>
      <c r="D221" s="215" t="s">
        <v>132</v>
      </c>
      <c r="E221" s="216" t="s">
        <v>350</v>
      </c>
      <c r="F221" s="217" t="s">
        <v>351</v>
      </c>
      <c r="G221" s="218" t="s">
        <v>135</v>
      </c>
      <c r="H221" s="219">
        <v>745.55799999999999</v>
      </c>
      <c r="I221" s="220"/>
      <c r="J221" s="221">
        <f>ROUND(I221*H221,2)</f>
        <v>0</v>
      </c>
      <c r="K221" s="217" t="s">
        <v>136</v>
      </c>
      <c r="L221" s="70"/>
      <c r="M221" s="222" t="s">
        <v>22</v>
      </c>
      <c r="N221" s="223" t="s">
        <v>46</v>
      </c>
      <c r="O221" s="45"/>
      <c r="P221" s="224">
        <f>O221*H221</f>
        <v>0</v>
      </c>
      <c r="Q221" s="224">
        <v>0.00021000000000000001</v>
      </c>
      <c r="R221" s="224">
        <f>Q221*H221</f>
        <v>0.15656718</v>
      </c>
      <c r="S221" s="224">
        <v>0</v>
      </c>
      <c r="T221" s="225">
        <f>S221*H221</f>
        <v>0</v>
      </c>
      <c r="AR221" s="22" t="s">
        <v>225</v>
      </c>
      <c r="AT221" s="22" t="s">
        <v>132</v>
      </c>
      <c r="AU221" s="22" t="s">
        <v>84</v>
      </c>
      <c r="AY221" s="22" t="s">
        <v>129</v>
      </c>
      <c r="BE221" s="226">
        <f>IF(N221="základní",J221,0)</f>
        <v>0</v>
      </c>
      <c r="BF221" s="226">
        <f>IF(N221="snížená",J221,0)</f>
        <v>0</v>
      </c>
      <c r="BG221" s="226">
        <f>IF(N221="zákl. přenesená",J221,0)</f>
        <v>0</v>
      </c>
      <c r="BH221" s="226">
        <f>IF(N221="sníž. přenesená",J221,0)</f>
        <v>0</v>
      </c>
      <c r="BI221" s="226">
        <f>IF(N221="nulová",J221,0)</f>
        <v>0</v>
      </c>
      <c r="BJ221" s="22" t="s">
        <v>24</v>
      </c>
      <c r="BK221" s="226">
        <f>ROUND(I221*H221,2)</f>
        <v>0</v>
      </c>
      <c r="BL221" s="22" t="s">
        <v>225</v>
      </c>
      <c r="BM221" s="22" t="s">
        <v>352</v>
      </c>
    </row>
    <row r="222" s="1" customFormat="1">
      <c r="B222" s="44"/>
      <c r="C222" s="72"/>
      <c r="D222" s="227" t="s">
        <v>139</v>
      </c>
      <c r="E222" s="72"/>
      <c r="F222" s="228" t="s">
        <v>353</v>
      </c>
      <c r="G222" s="72"/>
      <c r="H222" s="72"/>
      <c r="I222" s="185"/>
      <c r="J222" s="72"/>
      <c r="K222" s="72"/>
      <c r="L222" s="70"/>
      <c r="M222" s="229"/>
      <c r="N222" s="45"/>
      <c r="O222" s="45"/>
      <c r="P222" s="45"/>
      <c r="Q222" s="45"/>
      <c r="R222" s="45"/>
      <c r="S222" s="45"/>
      <c r="T222" s="93"/>
      <c r="AT222" s="22" t="s">
        <v>139</v>
      </c>
      <c r="AU222" s="22" t="s">
        <v>84</v>
      </c>
    </row>
    <row r="223" s="1" customFormat="1" ht="16.5" customHeight="1">
      <c r="B223" s="44"/>
      <c r="C223" s="215" t="s">
        <v>354</v>
      </c>
      <c r="D223" s="215" t="s">
        <v>132</v>
      </c>
      <c r="E223" s="216" t="s">
        <v>355</v>
      </c>
      <c r="F223" s="217" t="s">
        <v>356</v>
      </c>
      <c r="G223" s="218" t="s">
        <v>135</v>
      </c>
      <c r="H223" s="219">
        <v>745.55799999999999</v>
      </c>
      <c r="I223" s="220"/>
      <c r="J223" s="221">
        <f>ROUND(I223*H223,2)</f>
        <v>0</v>
      </c>
      <c r="K223" s="217" t="s">
        <v>136</v>
      </c>
      <c r="L223" s="70"/>
      <c r="M223" s="222" t="s">
        <v>22</v>
      </c>
      <c r="N223" s="223" t="s">
        <v>46</v>
      </c>
      <c r="O223" s="45"/>
      <c r="P223" s="224">
        <f>O223*H223</f>
        <v>0</v>
      </c>
      <c r="Q223" s="224">
        <v>0.00017000000000000001</v>
      </c>
      <c r="R223" s="224">
        <f>Q223*H223</f>
        <v>0.12674486000000002</v>
      </c>
      <c r="S223" s="224">
        <v>0</v>
      </c>
      <c r="T223" s="225">
        <f>S223*H223</f>
        <v>0</v>
      </c>
      <c r="AR223" s="22" t="s">
        <v>225</v>
      </c>
      <c r="AT223" s="22" t="s">
        <v>132</v>
      </c>
      <c r="AU223" s="22" t="s">
        <v>84</v>
      </c>
      <c r="AY223" s="22" t="s">
        <v>129</v>
      </c>
      <c r="BE223" s="226">
        <f>IF(N223="základní",J223,0)</f>
        <v>0</v>
      </c>
      <c r="BF223" s="226">
        <f>IF(N223="snížená",J223,0)</f>
        <v>0</v>
      </c>
      <c r="BG223" s="226">
        <f>IF(N223="zákl. přenesená",J223,0)</f>
        <v>0</v>
      </c>
      <c r="BH223" s="226">
        <f>IF(N223="sníž. přenesená",J223,0)</f>
        <v>0</v>
      </c>
      <c r="BI223" s="226">
        <f>IF(N223="nulová",J223,0)</f>
        <v>0</v>
      </c>
      <c r="BJ223" s="22" t="s">
        <v>24</v>
      </c>
      <c r="BK223" s="226">
        <f>ROUND(I223*H223,2)</f>
        <v>0</v>
      </c>
      <c r="BL223" s="22" t="s">
        <v>225</v>
      </c>
      <c r="BM223" s="22" t="s">
        <v>357</v>
      </c>
    </row>
    <row r="224" s="1" customFormat="1">
      <c r="B224" s="44"/>
      <c r="C224" s="72"/>
      <c r="D224" s="227" t="s">
        <v>139</v>
      </c>
      <c r="E224" s="72"/>
      <c r="F224" s="228" t="s">
        <v>358</v>
      </c>
      <c r="G224" s="72"/>
      <c r="H224" s="72"/>
      <c r="I224" s="185"/>
      <c r="J224" s="72"/>
      <c r="K224" s="72"/>
      <c r="L224" s="70"/>
      <c r="M224" s="229"/>
      <c r="N224" s="45"/>
      <c r="O224" s="45"/>
      <c r="P224" s="45"/>
      <c r="Q224" s="45"/>
      <c r="R224" s="45"/>
      <c r="S224" s="45"/>
      <c r="T224" s="93"/>
      <c r="AT224" s="22" t="s">
        <v>139</v>
      </c>
      <c r="AU224" s="22" t="s">
        <v>84</v>
      </c>
    </row>
    <row r="225" s="1" customFormat="1" ht="25.5" customHeight="1">
      <c r="B225" s="44"/>
      <c r="C225" s="215" t="s">
        <v>359</v>
      </c>
      <c r="D225" s="215" t="s">
        <v>132</v>
      </c>
      <c r="E225" s="216" t="s">
        <v>360</v>
      </c>
      <c r="F225" s="217" t="s">
        <v>361</v>
      </c>
      <c r="G225" s="218" t="s">
        <v>135</v>
      </c>
      <c r="H225" s="219">
        <v>745.55799999999999</v>
      </c>
      <c r="I225" s="220"/>
      <c r="J225" s="221">
        <f>ROUND(I225*H225,2)</f>
        <v>0</v>
      </c>
      <c r="K225" s="217" t="s">
        <v>136</v>
      </c>
      <c r="L225" s="70"/>
      <c r="M225" s="222" t="s">
        <v>22</v>
      </c>
      <c r="N225" s="223" t="s">
        <v>46</v>
      </c>
      <c r="O225" s="45"/>
      <c r="P225" s="224">
        <f>O225*H225</f>
        <v>0</v>
      </c>
      <c r="Q225" s="224">
        <v>0.00024000000000000001</v>
      </c>
      <c r="R225" s="224">
        <f>Q225*H225</f>
        <v>0.17893392</v>
      </c>
      <c r="S225" s="224">
        <v>0</v>
      </c>
      <c r="T225" s="225">
        <f>S225*H225</f>
        <v>0</v>
      </c>
      <c r="AR225" s="22" t="s">
        <v>225</v>
      </c>
      <c r="AT225" s="22" t="s">
        <v>132</v>
      </c>
      <c r="AU225" s="22" t="s">
        <v>84</v>
      </c>
      <c r="AY225" s="22" t="s">
        <v>129</v>
      </c>
      <c r="BE225" s="226">
        <f>IF(N225="základní",J225,0)</f>
        <v>0</v>
      </c>
      <c r="BF225" s="226">
        <f>IF(N225="snížená",J225,0)</f>
        <v>0</v>
      </c>
      <c r="BG225" s="226">
        <f>IF(N225="zákl. přenesená",J225,0)</f>
        <v>0</v>
      </c>
      <c r="BH225" s="226">
        <f>IF(N225="sníž. přenesená",J225,0)</f>
        <v>0</v>
      </c>
      <c r="BI225" s="226">
        <f>IF(N225="nulová",J225,0)</f>
        <v>0</v>
      </c>
      <c r="BJ225" s="22" t="s">
        <v>24</v>
      </c>
      <c r="BK225" s="226">
        <f>ROUND(I225*H225,2)</f>
        <v>0</v>
      </c>
      <c r="BL225" s="22" t="s">
        <v>225</v>
      </c>
      <c r="BM225" s="22" t="s">
        <v>362</v>
      </c>
    </row>
    <row r="226" s="1" customFormat="1">
      <c r="B226" s="44"/>
      <c r="C226" s="72"/>
      <c r="D226" s="227" t="s">
        <v>139</v>
      </c>
      <c r="E226" s="72"/>
      <c r="F226" s="228" t="s">
        <v>363</v>
      </c>
      <c r="G226" s="72"/>
      <c r="H226" s="72"/>
      <c r="I226" s="185"/>
      <c r="J226" s="72"/>
      <c r="K226" s="72"/>
      <c r="L226" s="70"/>
      <c r="M226" s="229"/>
      <c r="N226" s="45"/>
      <c r="O226" s="45"/>
      <c r="P226" s="45"/>
      <c r="Q226" s="45"/>
      <c r="R226" s="45"/>
      <c r="S226" s="45"/>
      <c r="T226" s="93"/>
      <c r="AT226" s="22" t="s">
        <v>139</v>
      </c>
      <c r="AU226" s="22" t="s">
        <v>84</v>
      </c>
    </row>
    <row r="227" s="1" customFormat="1" ht="16.5" customHeight="1">
      <c r="B227" s="44"/>
      <c r="C227" s="215" t="s">
        <v>364</v>
      </c>
      <c r="D227" s="215" t="s">
        <v>132</v>
      </c>
      <c r="E227" s="216" t="s">
        <v>365</v>
      </c>
      <c r="F227" s="217" t="s">
        <v>366</v>
      </c>
      <c r="G227" s="218" t="s">
        <v>135</v>
      </c>
      <c r="H227" s="219">
        <v>10.381</v>
      </c>
      <c r="I227" s="220"/>
      <c r="J227" s="221">
        <f>ROUND(I227*H227,2)</f>
        <v>0</v>
      </c>
      <c r="K227" s="217" t="s">
        <v>136</v>
      </c>
      <c r="L227" s="70"/>
      <c r="M227" s="222" t="s">
        <v>22</v>
      </c>
      <c r="N227" s="223" t="s">
        <v>46</v>
      </c>
      <c r="O227" s="45"/>
      <c r="P227" s="224">
        <f>O227*H227</f>
        <v>0</v>
      </c>
      <c r="Q227" s="224">
        <v>0.00011</v>
      </c>
      <c r="R227" s="224">
        <f>Q227*H227</f>
        <v>0.0011419100000000001</v>
      </c>
      <c r="S227" s="224">
        <v>0</v>
      </c>
      <c r="T227" s="225">
        <f>S227*H227</f>
        <v>0</v>
      </c>
      <c r="AR227" s="22" t="s">
        <v>225</v>
      </c>
      <c r="AT227" s="22" t="s">
        <v>132</v>
      </c>
      <c r="AU227" s="22" t="s">
        <v>84</v>
      </c>
      <c r="AY227" s="22" t="s">
        <v>129</v>
      </c>
      <c r="BE227" s="226">
        <f>IF(N227="základní",J227,0)</f>
        <v>0</v>
      </c>
      <c r="BF227" s="226">
        <f>IF(N227="snížená",J227,0)</f>
        <v>0</v>
      </c>
      <c r="BG227" s="226">
        <f>IF(N227="zákl. přenesená",J227,0)</f>
        <v>0</v>
      </c>
      <c r="BH227" s="226">
        <f>IF(N227="sníž. přenesená",J227,0)</f>
        <v>0</v>
      </c>
      <c r="BI227" s="226">
        <f>IF(N227="nulová",J227,0)</f>
        <v>0</v>
      </c>
      <c r="BJ227" s="22" t="s">
        <v>24</v>
      </c>
      <c r="BK227" s="226">
        <f>ROUND(I227*H227,2)</f>
        <v>0</v>
      </c>
      <c r="BL227" s="22" t="s">
        <v>225</v>
      </c>
      <c r="BM227" s="22" t="s">
        <v>367</v>
      </c>
    </row>
    <row r="228" s="1" customFormat="1">
      <c r="B228" s="44"/>
      <c r="C228" s="72"/>
      <c r="D228" s="227" t="s">
        <v>139</v>
      </c>
      <c r="E228" s="72"/>
      <c r="F228" s="228" t="s">
        <v>368</v>
      </c>
      <c r="G228" s="72"/>
      <c r="H228" s="72"/>
      <c r="I228" s="185"/>
      <c r="J228" s="72"/>
      <c r="K228" s="72"/>
      <c r="L228" s="70"/>
      <c r="M228" s="229"/>
      <c r="N228" s="45"/>
      <c r="O228" s="45"/>
      <c r="P228" s="45"/>
      <c r="Q228" s="45"/>
      <c r="R228" s="45"/>
      <c r="S228" s="45"/>
      <c r="T228" s="93"/>
      <c r="AT228" s="22" t="s">
        <v>139</v>
      </c>
      <c r="AU228" s="22" t="s">
        <v>84</v>
      </c>
    </row>
    <row r="229" s="12" customFormat="1">
      <c r="B229" s="251"/>
      <c r="C229" s="252"/>
      <c r="D229" s="227" t="s">
        <v>141</v>
      </c>
      <c r="E229" s="253" t="s">
        <v>22</v>
      </c>
      <c r="F229" s="254" t="s">
        <v>369</v>
      </c>
      <c r="G229" s="252"/>
      <c r="H229" s="253" t="s">
        <v>22</v>
      </c>
      <c r="I229" s="255"/>
      <c r="J229" s="252"/>
      <c r="K229" s="252"/>
      <c r="L229" s="256"/>
      <c r="M229" s="257"/>
      <c r="N229" s="258"/>
      <c r="O229" s="258"/>
      <c r="P229" s="258"/>
      <c r="Q229" s="258"/>
      <c r="R229" s="258"/>
      <c r="S229" s="258"/>
      <c r="T229" s="259"/>
      <c r="AT229" s="260" t="s">
        <v>141</v>
      </c>
      <c r="AU229" s="260" t="s">
        <v>84</v>
      </c>
      <c r="AV229" s="12" t="s">
        <v>24</v>
      </c>
      <c r="AW229" s="12" t="s">
        <v>143</v>
      </c>
      <c r="AX229" s="12" t="s">
        <v>75</v>
      </c>
      <c r="AY229" s="260" t="s">
        <v>129</v>
      </c>
    </row>
    <row r="230" s="11" customFormat="1">
      <c r="B230" s="230"/>
      <c r="C230" s="231"/>
      <c r="D230" s="227" t="s">
        <v>141</v>
      </c>
      <c r="E230" s="232" t="s">
        <v>22</v>
      </c>
      <c r="F230" s="233" t="s">
        <v>370</v>
      </c>
      <c r="G230" s="231"/>
      <c r="H230" s="234">
        <v>10.380699999999999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141</v>
      </c>
      <c r="AU230" s="240" t="s">
        <v>84</v>
      </c>
      <c r="AV230" s="11" t="s">
        <v>84</v>
      </c>
      <c r="AW230" s="11" t="s">
        <v>143</v>
      </c>
      <c r="AX230" s="11" t="s">
        <v>75</v>
      </c>
      <c r="AY230" s="240" t="s">
        <v>129</v>
      </c>
    </row>
    <row r="231" s="1" customFormat="1" ht="16.5" customHeight="1">
      <c r="B231" s="44"/>
      <c r="C231" s="215" t="s">
        <v>371</v>
      </c>
      <c r="D231" s="215" t="s">
        <v>132</v>
      </c>
      <c r="E231" s="216" t="s">
        <v>372</v>
      </c>
      <c r="F231" s="217" t="s">
        <v>373</v>
      </c>
      <c r="G231" s="218" t="s">
        <v>135</v>
      </c>
      <c r="H231" s="219">
        <v>10.381</v>
      </c>
      <c r="I231" s="220"/>
      <c r="J231" s="221">
        <f>ROUND(I231*H231,2)</f>
        <v>0</v>
      </c>
      <c r="K231" s="217" t="s">
        <v>136</v>
      </c>
      <c r="L231" s="70"/>
      <c r="M231" s="222" t="s">
        <v>22</v>
      </c>
      <c r="N231" s="223" t="s">
        <v>46</v>
      </c>
      <c r="O231" s="45"/>
      <c r="P231" s="224">
        <f>O231*H231</f>
        <v>0</v>
      </c>
      <c r="Q231" s="224">
        <v>0</v>
      </c>
      <c r="R231" s="224">
        <f>Q231*H231</f>
        <v>0</v>
      </c>
      <c r="S231" s="224">
        <v>0</v>
      </c>
      <c r="T231" s="225">
        <f>S231*H231</f>
        <v>0</v>
      </c>
      <c r="AR231" s="22" t="s">
        <v>225</v>
      </c>
      <c r="AT231" s="22" t="s">
        <v>132</v>
      </c>
      <c r="AU231" s="22" t="s">
        <v>84</v>
      </c>
      <c r="AY231" s="22" t="s">
        <v>129</v>
      </c>
      <c r="BE231" s="226">
        <f>IF(N231="základní",J231,0)</f>
        <v>0</v>
      </c>
      <c r="BF231" s="226">
        <f>IF(N231="snížená",J231,0)</f>
        <v>0</v>
      </c>
      <c r="BG231" s="226">
        <f>IF(N231="zákl. přenesená",J231,0)</f>
        <v>0</v>
      </c>
      <c r="BH231" s="226">
        <f>IF(N231="sníž. přenesená",J231,0)</f>
        <v>0</v>
      </c>
      <c r="BI231" s="226">
        <f>IF(N231="nulová",J231,0)</f>
        <v>0</v>
      </c>
      <c r="BJ231" s="22" t="s">
        <v>24</v>
      </c>
      <c r="BK231" s="226">
        <f>ROUND(I231*H231,2)</f>
        <v>0</v>
      </c>
      <c r="BL231" s="22" t="s">
        <v>225</v>
      </c>
      <c r="BM231" s="22" t="s">
        <v>374</v>
      </c>
    </row>
    <row r="232" s="1" customFormat="1">
      <c r="B232" s="44"/>
      <c r="C232" s="72"/>
      <c r="D232" s="227" t="s">
        <v>139</v>
      </c>
      <c r="E232" s="72"/>
      <c r="F232" s="228" t="s">
        <v>375</v>
      </c>
      <c r="G232" s="72"/>
      <c r="H232" s="72"/>
      <c r="I232" s="185"/>
      <c r="J232" s="72"/>
      <c r="K232" s="72"/>
      <c r="L232" s="70"/>
      <c r="M232" s="229"/>
      <c r="N232" s="45"/>
      <c r="O232" s="45"/>
      <c r="P232" s="45"/>
      <c r="Q232" s="45"/>
      <c r="R232" s="45"/>
      <c r="S232" s="45"/>
      <c r="T232" s="93"/>
      <c r="AT232" s="22" t="s">
        <v>139</v>
      </c>
      <c r="AU232" s="22" t="s">
        <v>84</v>
      </c>
    </row>
    <row r="233" s="1" customFormat="1" ht="16.5" customHeight="1">
      <c r="B233" s="44"/>
      <c r="C233" s="215" t="s">
        <v>376</v>
      </c>
      <c r="D233" s="215" t="s">
        <v>132</v>
      </c>
      <c r="E233" s="216" t="s">
        <v>377</v>
      </c>
      <c r="F233" s="217" t="s">
        <v>378</v>
      </c>
      <c r="G233" s="218" t="s">
        <v>135</v>
      </c>
      <c r="H233" s="219">
        <v>10.381</v>
      </c>
      <c r="I233" s="220"/>
      <c r="J233" s="221">
        <f>ROUND(I233*H233,2)</f>
        <v>0</v>
      </c>
      <c r="K233" s="217" t="s">
        <v>136</v>
      </c>
      <c r="L233" s="70"/>
      <c r="M233" s="222" t="s">
        <v>22</v>
      </c>
      <c r="N233" s="223" t="s">
        <v>46</v>
      </c>
      <c r="O233" s="45"/>
      <c r="P233" s="224">
        <f>O233*H233</f>
        <v>0</v>
      </c>
      <c r="Q233" s="224">
        <v>8.0000000000000007E-05</v>
      </c>
      <c r="R233" s="224">
        <f>Q233*H233</f>
        <v>0.00083048000000000009</v>
      </c>
      <c r="S233" s="224">
        <v>0</v>
      </c>
      <c r="T233" s="225">
        <f>S233*H233</f>
        <v>0</v>
      </c>
      <c r="AR233" s="22" t="s">
        <v>225</v>
      </c>
      <c r="AT233" s="22" t="s">
        <v>132</v>
      </c>
      <c r="AU233" s="22" t="s">
        <v>84</v>
      </c>
      <c r="AY233" s="22" t="s">
        <v>129</v>
      </c>
      <c r="BE233" s="226">
        <f>IF(N233="základní",J233,0)</f>
        <v>0</v>
      </c>
      <c r="BF233" s="226">
        <f>IF(N233="snížená",J233,0)</f>
        <v>0</v>
      </c>
      <c r="BG233" s="226">
        <f>IF(N233="zákl. přenesená",J233,0)</f>
        <v>0</v>
      </c>
      <c r="BH233" s="226">
        <f>IF(N233="sníž. přenesená",J233,0)</f>
        <v>0</v>
      </c>
      <c r="BI233" s="226">
        <f>IF(N233="nulová",J233,0)</f>
        <v>0</v>
      </c>
      <c r="BJ233" s="22" t="s">
        <v>24</v>
      </c>
      <c r="BK233" s="226">
        <f>ROUND(I233*H233,2)</f>
        <v>0</v>
      </c>
      <c r="BL233" s="22" t="s">
        <v>225</v>
      </c>
      <c r="BM233" s="22" t="s">
        <v>379</v>
      </c>
    </row>
    <row r="234" s="1" customFormat="1">
      <c r="B234" s="44"/>
      <c r="C234" s="72"/>
      <c r="D234" s="227" t="s">
        <v>139</v>
      </c>
      <c r="E234" s="72"/>
      <c r="F234" s="228" t="s">
        <v>380</v>
      </c>
      <c r="G234" s="72"/>
      <c r="H234" s="72"/>
      <c r="I234" s="185"/>
      <c r="J234" s="72"/>
      <c r="K234" s="72"/>
      <c r="L234" s="70"/>
      <c r="M234" s="229"/>
      <c r="N234" s="45"/>
      <c r="O234" s="45"/>
      <c r="P234" s="45"/>
      <c r="Q234" s="45"/>
      <c r="R234" s="45"/>
      <c r="S234" s="45"/>
      <c r="T234" s="93"/>
      <c r="AT234" s="22" t="s">
        <v>139</v>
      </c>
      <c r="AU234" s="22" t="s">
        <v>84</v>
      </c>
    </row>
    <row r="235" s="1" customFormat="1" ht="25.5" customHeight="1">
      <c r="B235" s="44"/>
      <c r="C235" s="215" t="s">
        <v>381</v>
      </c>
      <c r="D235" s="215" t="s">
        <v>132</v>
      </c>
      <c r="E235" s="216" t="s">
        <v>382</v>
      </c>
      <c r="F235" s="217" t="s">
        <v>383</v>
      </c>
      <c r="G235" s="218" t="s">
        <v>135</v>
      </c>
      <c r="H235" s="219">
        <v>10.381</v>
      </c>
      <c r="I235" s="220"/>
      <c r="J235" s="221">
        <f>ROUND(I235*H235,2)</f>
        <v>0</v>
      </c>
      <c r="K235" s="217" t="s">
        <v>136</v>
      </c>
      <c r="L235" s="70"/>
      <c r="M235" s="222" t="s">
        <v>22</v>
      </c>
      <c r="N235" s="223" t="s">
        <v>46</v>
      </c>
      <c r="O235" s="45"/>
      <c r="P235" s="224">
        <f>O235*H235</f>
        <v>0</v>
      </c>
      <c r="Q235" s="224">
        <v>0.00017000000000000001</v>
      </c>
      <c r="R235" s="224">
        <f>Q235*H235</f>
        <v>0.0017647700000000001</v>
      </c>
      <c r="S235" s="224">
        <v>0</v>
      </c>
      <c r="T235" s="225">
        <f>S235*H235</f>
        <v>0</v>
      </c>
      <c r="AR235" s="22" t="s">
        <v>225</v>
      </c>
      <c r="AT235" s="22" t="s">
        <v>132</v>
      </c>
      <c r="AU235" s="22" t="s">
        <v>84</v>
      </c>
      <c r="AY235" s="22" t="s">
        <v>129</v>
      </c>
      <c r="BE235" s="226">
        <f>IF(N235="základní",J235,0)</f>
        <v>0</v>
      </c>
      <c r="BF235" s="226">
        <f>IF(N235="snížená",J235,0)</f>
        <v>0</v>
      </c>
      <c r="BG235" s="226">
        <f>IF(N235="zákl. přenesená",J235,0)</f>
        <v>0</v>
      </c>
      <c r="BH235" s="226">
        <f>IF(N235="sníž. přenesená",J235,0)</f>
        <v>0</v>
      </c>
      <c r="BI235" s="226">
        <f>IF(N235="nulová",J235,0)</f>
        <v>0</v>
      </c>
      <c r="BJ235" s="22" t="s">
        <v>24</v>
      </c>
      <c r="BK235" s="226">
        <f>ROUND(I235*H235,2)</f>
        <v>0</v>
      </c>
      <c r="BL235" s="22" t="s">
        <v>225</v>
      </c>
      <c r="BM235" s="22" t="s">
        <v>384</v>
      </c>
    </row>
    <row r="236" s="1" customFormat="1">
      <c r="B236" s="44"/>
      <c r="C236" s="72"/>
      <c r="D236" s="227" t="s">
        <v>139</v>
      </c>
      <c r="E236" s="72"/>
      <c r="F236" s="228" t="s">
        <v>385</v>
      </c>
      <c r="G236" s="72"/>
      <c r="H236" s="72"/>
      <c r="I236" s="185"/>
      <c r="J236" s="72"/>
      <c r="K236" s="72"/>
      <c r="L236" s="70"/>
      <c r="M236" s="229"/>
      <c r="N236" s="45"/>
      <c r="O236" s="45"/>
      <c r="P236" s="45"/>
      <c r="Q236" s="45"/>
      <c r="R236" s="45"/>
      <c r="S236" s="45"/>
      <c r="T236" s="93"/>
      <c r="AT236" s="22" t="s">
        <v>139</v>
      </c>
      <c r="AU236" s="22" t="s">
        <v>84</v>
      </c>
    </row>
    <row r="237" s="1" customFormat="1" ht="16.5" customHeight="1">
      <c r="B237" s="44"/>
      <c r="C237" s="215" t="s">
        <v>386</v>
      </c>
      <c r="D237" s="215" t="s">
        <v>132</v>
      </c>
      <c r="E237" s="216" t="s">
        <v>387</v>
      </c>
      <c r="F237" s="217" t="s">
        <v>388</v>
      </c>
      <c r="G237" s="218" t="s">
        <v>135</v>
      </c>
      <c r="H237" s="219">
        <v>20.762</v>
      </c>
      <c r="I237" s="220"/>
      <c r="J237" s="221">
        <f>ROUND(I237*H237,2)</f>
        <v>0</v>
      </c>
      <c r="K237" s="217" t="s">
        <v>136</v>
      </c>
      <c r="L237" s="70"/>
      <c r="M237" s="222" t="s">
        <v>22</v>
      </c>
      <c r="N237" s="223" t="s">
        <v>46</v>
      </c>
      <c r="O237" s="45"/>
      <c r="P237" s="224">
        <f>O237*H237</f>
        <v>0</v>
      </c>
      <c r="Q237" s="224">
        <v>0.00012</v>
      </c>
      <c r="R237" s="224">
        <f>Q237*H237</f>
        <v>0.0024914400000000001</v>
      </c>
      <c r="S237" s="224">
        <v>0</v>
      </c>
      <c r="T237" s="225">
        <f>S237*H237</f>
        <v>0</v>
      </c>
      <c r="AR237" s="22" t="s">
        <v>225</v>
      </c>
      <c r="AT237" s="22" t="s">
        <v>132</v>
      </c>
      <c r="AU237" s="22" t="s">
        <v>84</v>
      </c>
      <c r="AY237" s="22" t="s">
        <v>129</v>
      </c>
      <c r="BE237" s="226">
        <f>IF(N237="základní",J237,0)</f>
        <v>0</v>
      </c>
      <c r="BF237" s="226">
        <f>IF(N237="snížená",J237,0)</f>
        <v>0</v>
      </c>
      <c r="BG237" s="226">
        <f>IF(N237="zákl. přenesená",J237,0)</f>
        <v>0</v>
      </c>
      <c r="BH237" s="226">
        <f>IF(N237="sníž. přenesená",J237,0)</f>
        <v>0</v>
      </c>
      <c r="BI237" s="226">
        <f>IF(N237="nulová",J237,0)</f>
        <v>0</v>
      </c>
      <c r="BJ237" s="22" t="s">
        <v>24</v>
      </c>
      <c r="BK237" s="226">
        <f>ROUND(I237*H237,2)</f>
        <v>0</v>
      </c>
      <c r="BL237" s="22" t="s">
        <v>225</v>
      </c>
      <c r="BM237" s="22" t="s">
        <v>389</v>
      </c>
    </row>
    <row r="238" s="1" customFormat="1">
      <c r="B238" s="44"/>
      <c r="C238" s="72"/>
      <c r="D238" s="227" t="s">
        <v>139</v>
      </c>
      <c r="E238" s="72"/>
      <c r="F238" s="228" t="s">
        <v>390</v>
      </c>
      <c r="G238" s="72"/>
      <c r="H238" s="72"/>
      <c r="I238" s="185"/>
      <c r="J238" s="72"/>
      <c r="K238" s="72"/>
      <c r="L238" s="70"/>
      <c r="M238" s="229"/>
      <c r="N238" s="45"/>
      <c r="O238" s="45"/>
      <c r="P238" s="45"/>
      <c r="Q238" s="45"/>
      <c r="R238" s="45"/>
      <c r="S238" s="45"/>
      <c r="T238" s="93"/>
      <c r="AT238" s="22" t="s">
        <v>139</v>
      </c>
      <c r="AU238" s="22" t="s">
        <v>84</v>
      </c>
    </row>
    <row r="239" s="1" customFormat="1">
      <c r="B239" s="44"/>
      <c r="C239" s="72"/>
      <c r="D239" s="227" t="s">
        <v>391</v>
      </c>
      <c r="E239" s="72"/>
      <c r="F239" s="261" t="s">
        <v>392</v>
      </c>
      <c r="G239" s="72"/>
      <c r="H239" s="72"/>
      <c r="I239" s="185"/>
      <c r="J239" s="72"/>
      <c r="K239" s="72"/>
      <c r="L239" s="70"/>
      <c r="M239" s="229"/>
      <c r="N239" s="45"/>
      <c r="O239" s="45"/>
      <c r="P239" s="45"/>
      <c r="Q239" s="45"/>
      <c r="R239" s="45"/>
      <c r="S239" s="45"/>
      <c r="T239" s="93"/>
      <c r="AT239" s="22" t="s">
        <v>391</v>
      </c>
      <c r="AU239" s="22" t="s">
        <v>84</v>
      </c>
    </row>
    <row r="240" s="11" customFormat="1">
      <c r="B240" s="230"/>
      <c r="C240" s="231"/>
      <c r="D240" s="227" t="s">
        <v>141</v>
      </c>
      <c r="E240" s="231"/>
      <c r="F240" s="233" t="s">
        <v>393</v>
      </c>
      <c r="G240" s="231"/>
      <c r="H240" s="234">
        <v>20.762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141</v>
      </c>
      <c r="AU240" s="240" t="s">
        <v>84</v>
      </c>
      <c r="AV240" s="11" t="s">
        <v>84</v>
      </c>
      <c r="AW240" s="11" t="s">
        <v>6</v>
      </c>
      <c r="AX240" s="11" t="s">
        <v>24</v>
      </c>
      <c r="AY240" s="240" t="s">
        <v>129</v>
      </c>
    </row>
    <row r="241" s="1" customFormat="1" ht="16.5" customHeight="1">
      <c r="B241" s="44"/>
      <c r="C241" s="215" t="s">
        <v>394</v>
      </c>
      <c r="D241" s="215" t="s">
        <v>132</v>
      </c>
      <c r="E241" s="216" t="s">
        <v>395</v>
      </c>
      <c r="F241" s="217" t="s">
        <v>396</v>
      </c>
      <c r="G241" s="218" t="s">
        <v>135</v>
      </c>
      <c r="H241" s="219">
        <v>16</v>
      </c>
      <c r="I241" s="220"/>
      <c r="J241" s="221">
        <f>ROUND(I241*H241,2)</f>
        <v>0</v>
      </c>
      <c r="K241" s="217" t="s">
        <v>22</v>
      </c>
      <c r="L241" s="70"/>
      <c r="M241" s="222" t="s">
        <v>22</v>
      </c>
      <c r="N241" s="223" t="s">
        <v>46</v>
      </c>
      <c r="O241" s="45"/>
      <c r="P241" s="224">
        <f>O241*H241</f>
        <v>0</v>
      </c>
      <c r="Q241" s="224">
        <v>0</v>
      </c>
      <c r="R241" s="224">
        <f>Q241*H241</f>
        <v>0</v>
      </c>
      <c r="S241" s="224">
        <v>0</v>
      </c>
      <c r="T241" s="225">
        <f>S241*H241</f>
        <v>0</v>
      </c>
      <c r="AR241" s="22" t="s">
        <v>225</v>
      </c>
      <c r="AT241" s="22" t="s">
        <v>132</v>
      </c>
      <c r="AU241" s="22" t="s">
        <v>84</v>
      </c>
      <c r="AY241" s="22" t="s">
        <v>129</v>
      </c>
      <c r="BE241" s="226">
        <f>IF(N241="základní",J241,0)</f>
        <v>0</v>
      </c>
      <c r="BF241" s="226">
        <f>IF(N241="snížená",J241,0)</f>
        <v>0</v>
      </c>
      <c r="BG241" s="226">
        <f>IF(N241="zákl. přenesená",J241,0)</f>
        <v>0</v>
      </c>
      <c r="BH241" s="226">
        <f>IF(N241="sníž. přenesená",J241,0)</f>
        <v>0</v>
      </c>
      <c r="BI241" s="226">
        <f>IF(N241="nulová",J241,0)</f>
        <v>0</v>
      </c>
      <c r="BJ241" s="22" t="s">
        <v>24</v>
      </c>
      <c r="BK241" s="226">
        <f>ROUND(I241*H241,2)</f>
        <v>0</v>
      </c>
      <c r="BL241" s="22" t="s">
        <v>225</v>
      </c>
      <c r="BM241" s="22" t="s">
        <v>397</v>
      </c>
    </row>
    <row r="242" s="10" customFormat="1" ht="37.44" customHeight="1">
      <c r="B242" s="199"/>
      <c r="C242" s="200"/>
      <c r="D242" s="201" t="s">
        <v>74</v>
      </c>
      <c r="E242" s="202" t="s">
        <v>398</v>
      </c>
      <c r="F242" s="202" t="s">
        <v>399</v>
      </c>
      <c r="G242" s="200"/>
      <c r="H242" s="200"/>
      <c r="I242" s="203"/>
      <c r="J242" s="204">
        <f>BK242</f>
        <v>0</v>
      </c>
      <c r="K242" s="200"/>
      <c r="L242" s="205"/>
      <c r="M242" s="206"/>
      <c r="N242" s="207"/>
      <c r="O242" s="207"/>
      <c r="P242" s="208">
        <f>P243</f>
        <v>0</v>
      </c>
      <c r="Q242" s="207"/>
      <c r="R242" s="208">
        <f>R243</f>
        <v>0</v>
      </c>
      <c r="S242" s="207"/>
      <c r="T242" s="209">
        <f>T243</f>
        <v>0</v>
      </c>
      <c r="AR242" s="210" t="s">
        <v>137</v>
      </c>
      <c r="AT242" s="211" t="s">
        <v>74</v>
      </c>
      <c r="AU242" s="211" t="s">
        <v>75</v>
      </c>
      <c r="AY242" s="210" t="s">
        <v>129</v>
      </c>
      <c r="BK242" s="212">
        <f>BK243</f>
        <v>0</v>
      </c>
    </row>
    <row r="243" s="10" customFormat="1" ht="19.92" customHeight="1">
      <c r="B243" s="199"/>
      <c r="C243" s="200"/>
      <c r="D243" s="201" t="s">
        <v>74</v>
      </c>
      <c r="E243" s="213" t="s">
        <v>400</v>
      </c>
      <c r="F243" s="213" t="s">
        <v>401</v>
      </c>
      <c r="G243" s="200"/>
      <c r="H243" s="200"/>
      <c r="I243" s="203"/>
      <c r="J243" s="214">
        <f>BK243</f>
        <v>0</v>
      </c>
      <c r="K243" s="200"/>
      <c r="L243" s="205"/>
      <c r="M243" s="206"/>
      <c r="N243" s="207"/>
      <c r="O243" s="207"/>
      <c r="P243" s="208">
        <f>SUM(P244:P247)</f>
        <v>0</v>
      </c>
      <c r="Q243" s="207"/>
      <c r="R243" s="208">
        <f>SUM(R244:R247)</f>
        <v>0</v>
      </c>
      <c r="S243" s="207"/>
      <c r="T243" s="209">
        <f>SUM(T244:T247)</f>
        <v>0</v>
      </c>
      <c r="AR243" s="210" t="s">
        <v>137</v>
      </c>
      <c r="AT243" s="211" t="s">
        <v>74</v>
      </c>
      <c r="AU243" s="211" t="s">
        <v>24</v>
      </c>
      <c r="AY243" s="210" t="s">
        <v>129</v>
      </c>
      <c r="BK243" s="212">
        <f>SUM(BK244:BK247)</f>
        <v>0</v>
      </c>
    </row>
    <row r="244" s="1" customFormat="1" ht="16.5" customHeight="1">
      <c r="B244" s="44"/>
      <c r="C244" s="215" t="s">
        <v>402</v>
      </c>
      <c r="D244" s="215" t="s">
        <v>132</v>
      </c>
      <c r="E244" s="216" t="s">
        <v>403</v>
      </c>
      <c r="F244" s="217" t="s">
        <v>404</v>
      </c>
      <c r="G244" s="218" t="s">
        <v>405</v>
      </c>
      <c r="H244" s="219">
        <v>245</v>
      </c>
      <c r="I244" s="220"/>
      <c r="J244" s="221">
        <f>ROUND(I244*H244,2)</f>
        <v>0</v>
      </c>
      <c r="K244" s="217" t="s">
        <v>136</v>
      </c>
      <c r="L244" s="70"/>
      <c r="M244" s="222" t="s">
        <v>22</v>
      </c>
      <c r="N244" s="223" t="s">
        <v>46</v>
      </c>
      <c r="O244" s="45"/>
      <c r="P244" s="224">
        <f>O244*H244</f>
        <v>0</v>
      </c>
      <c r="Q244" s="224">
        <v>0</v>
      </c>
      <c r="R244" s="224">
        <f>Q244*H244</f>
        <v>0</v>
      </c>
      <c r="S244" s="224">
        <v>0</v>
      </c>
      <c r="T244" s="225">
        <f>S244*H244</f>
        <v>0</v>
      </c>
      <c r="AR244" s="22" t="s">
        <v>406</v>
      </c>
      <c r="AT244" s="22" t="s">
        <v>132</v>
      </c>
      <c r="AU244" s="22" t="s">
        <v>84</v>
      </c>
      <c r="AY244" s="22" t="s">
        <v>129</v>
      </c>
      <c r="BE244" s="226">
        <f>IF(N244="základní",J244,0)</f>
        <v>0</v>
      </c>
      <c r="BF244" s="226">
        <f>IF(N244="snížená",J244,0)</f>
        <v>0</v>
      </c>
      <c r="BG244" s="226">
        <f>IF(N244="zákl. přenesená",J244,0)</f>
        <v>0</v>
      </c>
      <c r="BH244" s="226">
        <f>IF(N244="sníž. přenesená",J244,0)</f>
        <v>0</v>
      </c>
      <c r="BI244" s="226">
        <f>IF(N244="nulová",J244,0)</f>
        <v>0</v>
      </c>
      <c r="BJ244" s="22" t="s">
        <v>24</v>
      </c>
      <c r="BK244" s="226">
        <f>ROUND(I244*H244,2)</f>
        <v>0</v>
      </c>
      <c r="BL244" s="22" t="s">
        <v>406</v>
      </c>
      <c r="BM244" s="22" t="s">
        <v>407</v>
      </c>
    </row>
    <row r="245" s="1" customFormat="1">
      <c r="B245" s="44"/>
      <c r="C245" s="72"/>
      <c r="D245" s="227" t="s">
        <v>139</v>
      </c>
      <c r="E245" s="72"/>
      <c r="F245" s="228" t="s">
        <v>408</v>
      </c>
      <c r="G245" s="72"/>
      <c r="H245" s="72"/>
      <c r="I245" s="185"/>
      <c r="J245" s="72"/>
      <c r="K245" s="72"/>
      <c r="L245" s="70"/>
      <c r="M245" s="229"/>
      <c r="N245" s="45"/>
      <c r="O245" s="45"/>
      <c r="P245" s="45"/>
      <c r="Q245" s="45"/>
      <c r="R245" s="45"/>
      <c r="S245" s="45"/>
      <c r="T245" s="93"/>
      <c r="AT245" s="22" t="s">
        <v>139</v>
      </c>
      <c r="AU245" s="22" t="s">
        <v>84</v>
      </c>
    </row>
    <row r="246" s="12" customFormat="1">
      <c r="B246" s="251"/>
      <c r="C246" s="252"/>
      <c r="D246" s="227" t="s">
        <v>141</v>
      </c>
      <c r="E246" s="253" t="s">
        <v>22</v>
      </c>
      <c r="F246" s="254" t="s">
        <v>409</v>
      </c>
      <c r="G246" s="252"/>
      <c r="H246" s="253" t="s">
        <v>22</v>
      </c>
      <c r="I246" s="255"/>
      <c r="J246" s="252"/>
      <c r="K246" s="252"/>
      <c r="L246" s="256"/>
      <c r="M246" s="257"/>
      <c r="N246" s="258"/>
      <c r="O246" s="258"/>
      <c r="P246" s="258"/>
      <c r="Q246" s="258"/>
      <c r="R246" s="258"/>
      <c r="S246" s="258"/>
      <c r="T246" s="259"/>
      <c r="AT246" s="260" t="s">
        <v>141</v>
      </c>
      <c r="AU246" s="260" t="s">
        <v>84</v>
      </c>
      <c r="AV246" s="12" t="s">
        <v>24</v>
      </c>
      <c r="AW246" s="12" t="s">
        <v>143</v>
      </c>
      <c r="AX246" s="12" t="s">
        <v>75</v>
      </c>
      <c r="AY246" s="260" t="s">
        <v>129</v>
      </c>
    </row>
    <row r="247" s="11" customFormat="1">
      <c r="B247" s="230"/>
      <c r="C247" s="231"/>
      <c r="D247" s="227" t="s">
        <v>141</v>
      </c>
      <c r="E247" s="232" t="s">
        <v>22</v>
      </c>
      <c r="F247" s="233" t="s">
        <v>410</v>
      </c>
      <c r="G247" s="231"/>
      <c r="H247" s="234">
        <v>245</v>
      </c>
      <c r="I247" s="235"/>
      <c r="J247" s="231"/>
      <c r="K247" s="231"/>
      <c r="L247" s="236"/>
      <c r="M247" s="237"/>
      <c r="N247" s="238"/>
      <c r="O247" s="238"/>
      <c r="P247" s="238"/>
      <c r="Q247" s="238"/>
      <c r="R247" s="238"/>
      <c r="S247" s="238"/>
      <c r="T247" s="239"/>
      <c r="AT247" s="240" t="s">
        <v>141</v>
      </c>
      <c r="AU247" s="240" t="s">
        <v>84</v>
      </c>
      <c r="AV247" s="11" t="s">
        <v>84</v>
      </c>
      <c r="AW247" s="11" t="s">
        <v>143</v>
      </c>
      <c r="AX247" s="11" t="s">
        <v>75</v>
      </c>
      <c r="AY247" s="240" t="s">
        <v>129</v>
      </c>
    </row>
    <row r="248" s="10" customFormat="1" ht="37.44" customHeight="1">
      <c r="B248" s="199"/>
      <c r="C248" s="200"/>
      <c r="D248" s="201" t="s">
        <v>74</v>
      </c>
      <c r="E248" s="202" t="s">
        <v>411</v>
      </c>
      <c r="F248" s="202" t="s">
        <v>412</v>
      </c>
      <c r="G248" s="200"/>
      <c r="H248" s="200"/>
      <c r="I248" s="203"/>
      <c r="J248" s="204">
        <f>BK248</f>
        <v>0</v>
      </c>
      <c r="K248" s="200"/>
      <c r="L248" s="205"/>
      <c r="M248" s="206"/>
      <c r="N248" s="207"/>
      <c r="O248" s="207"/>
      <c r="P248" s="208">
        <f>P249+P253+P256</f>
        <v>0</v>
      </c>
      <c r="Q248" s="207"/>
      <c r="R248" s="208">
        <f>R249+R253+R256</f>
        <v>0</v>
      </c>
      <c r="S248" s="207"/>
      <c r="T248" s="209">
        <f>T249+T253+T256</f>
        <v>0</v>
      </c>
      <c r="AR248" s="210" t="s">
        <v>161</v>
      </c>
      <c r="AT248" s="211" t="s">
        <v>74</v>
      </c>
      <c r="AU248" s="211" t="s">
        <v>75</v>
      </c>
      <c r="AY248" s="210" t="s">
        <v>129</v>
      </c>
      <c r="BK248" s="212">
        <f>BK249+BK253+BK256</f>
        <v>0</v>
      </c>
    </row>
    <row r="249" s="10" customFormat="1" ht="19.92" customHeight="1">
      <c r="B249" s="199"/>
      <c r="C249" s="200"/>
      <c r="D249" s="201" t="s">
        <v>74</v>
      </c>
      <c r="E249" s="213" t="s">
        <v>413</v>
      </c>
      <c r="F249" s="213" t="s">
        <v>414</v>
      </c>
      <c r="G249" s="200"/>
      <c r="H249" s="200"/>
      <c r="I249" s="203"/>
      <c r="J249" s="214">
        <f>BK249</f>
        <v>0</v>
      </c>
      <c r="K249" s="200"/>
      <c r="L249" s="205"/>
      <c r="M249" s="206"/>
      <c r="N249" s="207"/>
      <c r="O249" s="207"/>
      <c r="P249" s="208">
        <f>SUM(P250:P252)</f>
        <v>0</v>
      </c>
      <c r="Q249" s="207"/>
      <c r="R249" s="208">
        <f>SUM(R250:R252)</f>
        <v>0</v>
      </c>
      <c r="S249" s="207"/>
      <c r="T249" s="209">
        <f>SUM(T250:T252)</f>
        <v>0</v>
      </c>
      <c r="AR249" s="210" t="s">
        <v>161</v>
      </c>
      <c r="AT249" s="211" t="s">
        <v>74</v>
      </c>
      <c r="AU249" s="211" t="s">
        <v>24</v>
      </c>
      <c r="AY249" s="210" t="s">
        <v>129</v>
      </c>
      <c r="BK249" s="212">
        <f>SUM(BK250:BK252)</f>
        <v>0</v>
      </c>
    </row>
    <row r="250" s="1" customFormat="1" ht="16.5" customHeight="1">
      <c r="B250" s="44"/>
      <c r="C250" s="215" t="s">
        <v>415</v>
      </c>
      <c r="D250" s="215" t="s">
        <v>132</v>
      </c>
      <c r="E250" s="216" t="s">
        <v>416</v>
      </c>
      <c r="F250" s="217" t="s">
        <v>414</v>
      </c>
      <c r="G250" s="218" t="s">
        <v>417</v>
      </c>
      <c r="H250" s="219">
        <v>1</v>
      </c>
      <c r="I250" s="220"/>
      <c r="J250" s="221">
        <f>ROUND(I250*H250,2)</f>
        <v>0</v>
      </c>
      <c r="K250" s="217" t="s">
        <v>136</v>
      </c>
      <c r="L250" s="70"/>
      <c r="M250" s="222" t="s">
        <v>22</v>
      </c>
      <c r="N250" s="223" t="s">
        <v>46</v>
      </c>
      <c r="O250" s="45"/>
      <c r="P250" s="224">
        <f>O250*H250</f>
        <v>0</v>
      </c>
      <c r="Q250" s="224">
        <v>0</v>
      </c>
      <c r="R250" s="224">
        <f>Q250*H250</f>
        <v>0</v>
      </c>
      <c r="S250" s="224">
        <v>0</v>
      </c>
      <c r="T250" s="225">
        <f>S250*H250</f>
        <v>0</v>
      </c>
      <c r="AR250" s="22" t="s">
        <v>418</v>
      </c>
      <c r="AT250" s="22" t="s">
        <v>132</v>
      </c>
      <c r="AU250" s="22" t="s">
        <v>84</v>
      </c>
      <c r="AY250" s="22" t="s">
        <v>129</v>
      </c>
      <c r="BE250" s="226">
        <f>IF(N250="základní",J250,0)</f>
        <v>0</v>
      </c>
      <c r="BF250" s="226">
        <f>IF(N250="snížená",J250,0)</f>
        <v>0</v>
      </c>
      <c r="BG250" s="226">
        <f>IF(N250="zákl. přenesená",J250,0)</f>
        <v>0</v>
      </c>
      <c r="BH250" s="226">
        <f>IF(N250="sníž. přenesená",J250,0)</f>
        <v>0</v>
      </c>
      <c r="BI250" s="226">
        <f>IF(N250="nulová",J250,0)</f>
        <v>0</v>
      </c>
      <c r="BJ250" s="22" t="s">
        <v>24</v>
      </c>
      <c r="BK250" s="226">
        <f>ROUND(I250*H250,2)</f>
        <v>0</v>
      </c>
      <c r="BL250" s="22" t="s">
        <v>418</v>
      </c>
      <c r="BM250" s="22" t="s">
        <v>419</v>
      </c>
    </row>
    <row r="251" s="1" customFormat="1">
      <c r="B251" s="44"/>
      <c r="C251" s="72"/>
      <c r="D251" s="227" t="s">
        <v>139</v>
      </c>
      <c r="E251" s="72"/>
      <c r="F251" s="228" t="s">
        <v>420</v>
      </c>
      <c r="G251" s="72"/>
      <c r="H251" s="72"/>
      <c r="I251" s="185"/>
      <c r="J251" s="72"/>
      <c r="K251" s="72"/>
      <c r="L251" s="70"/>
      <c r="M251" s="229"/>
      <c r="N251" s="45"/>
      <c r="O251" s="45"/>
      <c r="P251" s="45"/>
      <c r="Q251" s="45"/>
      <c r="R251" s="45"/>
      <c r="S251" s="45"/>
      <c r="T251" s="93"/>
      <c r="AT251" s="22" t="s">
        <v>139</v>
      </c>
      <c r="AU251" s="22" t="s">
        <v>84</v>
      </c>
    </row>
    <row r="252" s="1" customFormat="1">
      <c r="B252" s="44"/>
      <c r="C252" s="72"/>
      <c r="D252" s="227" t="s">
        <v>391</v>
      </c>
      <c r="E252" s="72"/>
      <c r="F252" s="261" t="s">
        <v>421</v>
      </c>
      <c r="G252" s="72"/>
      <c r="H252" s="72"/>
      <c r="I252" s="185"/>
      <c r="J252" s="72"/>
      <c r="K252" s="72"/>
      <c r="L252" s="70"/>
      <c r="M252" s="229"/>
      <c r="N252" s="45"/>
      <c r="O252" s="45"/>
      <c r="P252" s="45"/>
      <c r="Q252" s="45"/>
      <c r="R252" s="45"/>
      <c r="S252" s="45"/>
      <c r="T252" s="93"/>
      <c r="AT252" s="22" t="s">
        <v>391</v>
      </c>
      <c r="AU252" s="22" t="s">
        <v>84</v>
      </c>
    </row>
    <row r="253" s="10" customFormat="1" ht="29.88" customHeight="1">
      <c r="B253" s="199"/>
      <c r="C253" s="200"/>
      <c r="D253" s="201" t="s">
        <v>74</v>
      </c>
      <c r="E253" s="213" t="s">
        <v>422</v>
      </c>
      <c r="F253" s="213" t="s">
        <v>423</v>
      </c>
      <c r="G253" s="200"/>
      <c r="H253" s="200"/>
      <c r="I253" s="203"/>
      <c r="J253" s="214">
        <f>BK253</f>
        <v>0</v>
      </c>
      <c r="K253" s="200"/>
      <c r="L253" s="205"/>
      <c r="M253" s="206"/>
      <c r="N253" s="207"/>
      <c r="O253" s="207"/>
      <c r="P253" s="208">
        <f>SUM(P254:P255)</f>
        <v>0</v>
      </c>
      <c r="Q253" s="207"/>
      <c r="R253" s="208">
        <f>SUM(R254:R255)</f>
        <v>0</v>
      </c>
      <c r="S253" s="207"/>
      <c r="T253" s="209">
        <f>SUM(T254:T255)</f>
        <v>0</v>
      </c>
      <c r="AR253" s="210" t="s">
        <v>161</v>
      </c>
      <c r="AT253" s="211" t="s">
        <v>74</v>
      </c>
      <c r="AU253" s="211" t="s">
        <v>24</v>
      </c>
      <c r="AY253" s="210" t="s">
        <v>129</v>
      </c>
      <c r="BK253" s="212">
        <f>SUM(BK254:BK255)</f>
        <v>0</v>
      </c>
    </row>
    <row r="254" s="1" customFormat="1" ht="16.5" customHeight="1">
      <c r="B254" s="44"/>
      <c r="C254" s="215" t="s">
        <v>424</v>
      </c>
      <c r="D254" s="215" t="s">
        <v>132</v>
      </c>
      <c r="E254" s="216" t="s">
        <v>425</v>
      </c>
      <c r="F254" s="217" t="s">
        <v>426</v>
      </c>
      <c r="G254" s="218" t="s">
        <v>417</v>
      </c>
      <c r="H254" s="219">
        <v>1</v>
      </c>
      <c r="I254" s="220"/>
      <c r="J254" s="221">
        <f>ROUND(I254*H254,2)</f>
        <v>0</v>
      </c>
      <c r="K254" s="217" t="s">
        <v>136</v>
      </c>
      <c r="L254" s="70"/>
      <c r="M254" s="222" t="s">
        <v>22</v>
      </c>
      <c r="N254" s="223" t="s">
        <v>46</v>
      </c>
      <c r="O254" s="45"/>
      <c r="P254" s="224">
        <f>O254*H254</f>
        <v>0</v>
      </c>
      <c r="Q254" s="224">
        <v>0</v>
      </c>
      <c r="R254" s="224">
        <f>Q254*H254</f>
        <v>0</v>
      </c>
      <c r="S254" s="224">
        <v>0</v>
      </c>
      <c r="T254" s="225">
        <f>S254*H254</f>
        <v>0</v>
      </c>
      <c r="AR254" s="22" t="s">
        <v>418</v>
      </c>
      <c r="AT254" s="22" t="s">
        <v>132</v>
      </c>
      <c r="AU254" s="22" t="s">
        <v>84</v>
      </c>
      <c r="AY254" s="22" t="s">
        <v>129</v>
      </c>
      <c r="BE254" s="226">
        <f>IF(N254="základní",J254,0)</f>
        <v>0</v>
      </c>
      <c r="BF254" s="226">
        <f>IF(N254="snížená",J254,0)</f>
        <v>0</v>
      </c>
      <c r="BG254" s="226">
        <f>IF(N254="zákl. přenesená",J254,0)</f>
        <v>0</v>
      </c>
      <c r="BH254" s="226">
        <f>IF(N254="sníž. přenesená",J254,0)</f>
        <v>0</v>
      </c>
      <c r="BI254" s="226">
        <f>IF(N254="nulová",J254,0)</f>
        <v>0</v>
      </c>
      <c r="BJ254" s="22" t="s">
        <v>24</v>
      </c>
      <c r="BK254" s="226">
        <f>ROUND(I254*H254,2)</f>
        <v>0</v>
      </c>
      <c r="BL254" s="22" t="s">
        <v>418</v>
      </c>
      <c r="BM254" s="22" t="s">
        <v>427</v>
      </c>
    </row>
    <row r="255" s="1" customFormat="1">
      <c r="B255" s="44"/>
      <c r="C255" s="72"/>
      <c r="D255" s="227" t="s">
        <v>139</v>
      </c>
      <c r="E255" s="72"/>
      <c r="F255" s="228" t="s">
        <v>428</v>
      </c>
      <c r="G255" s="72"/>
      <c r="H255" s="72"/>
      <c r="I255" s="185"/>
      <c r="J255" s="72"/>
      <c r="K255" s="72"/>
      <c r="L255" s="70"/>
      <c r="M255" s="229"/>
      <c r="N255" s="45"/>
      <c r="O255" s="45"/>
      <c r="P255" s="45"/>
      <c r="Q255" s="45"/>
      <c r="R255" s="45"/>
      <c r="S255" s="45"/>
      <c r="T255" s="93"/>
      <c r="AT255" s="22" t="s">
        <v>139</v>
      </c>
      <c r="AU255" s="22" t="s">
        <v>84</v>
      </c>
    </row>
    <row r="256" s="10" customFormat="1" ht="29.88" customHeight="1">
      <c r="B256" s="199"/>
      <c r="C256" s="200"/>
      <c r="D256" s="201" t="s">
        <v>74</v>
      </c>
      <c r="E256" s="213" t="s">
        <v>429</v>
      </c>
      <c r="F256" s="213" t="s">
        <v>430</v>
      </c>
      <c r="G256" s="200"/>
      <c r="H256" s="200"/>
      <c r="I256" s="203"/>
      <c r="J256" s="214">
        <f>BK256</f>
        <v>0</v>
      </c>
      <c r="K256" s="200"/>
      <c r="L256" s="205"/>
      <c r="M256" s="206"/>
      <c r="N256" s="207"/>
      <c r="O256" s="207"/>
      <c r="P256" s="208">
        <f>SUM(P257:P259)</f>
        <v>0</v>
      </c>
      <c r="Q256" s="207"/>
      <c r="R256" s="208">
        <f>SUM(R257:R259)</f>
        <v>0</v>
      </c>
      <c r="S256" s="207"/>
      <c r="T256" s="209">
        <f>SUM(T257:T259)</f>
        <v>0</v>
      </c>
      <c r="AR256" s="210" t="s">
        <v>161</v>
      </c>
      <c r="AT256" s="211" t="s">
        <v>74</v>
      </c>
      <c r="AU256" s="211" t="s">
        <v>24</v>
      </c>
      <c r="AY256" s="210" t="s">
        <v>129</v>
      </c>
      <c r="BK256" s="212">
        <f>SUM(BK257:BK259)</f>
        <v>0</v>
      </c>
    </row>
    <row r="257" s="1" customFormat="1" ht="16.5" customHeight="1">
      <c r="B257" s="44"/>
      <c r="C257" s="215" t="s">
        <v>431</v>
      </c>
      <c r="D257" s="215" t="s">
        <v>132</v>
      </c>
      <c r="E257" s="216" t="s">
        <v>432</v>
      </c>
      <c r="F257" s="217" t="s">
        <v>433</v>
      </c>
      <c r="G257" s="218" t="s">
        <v>417</v>
      </c>
      <c r="H257" s="219">
        <v>1</v>
      </c>
      <c r="I257" s="220"/>
      <c r="J257" s="221">
        <f>ROUND(I257*H257,2)</f>
        <v>0</v>
      </c>
      <c r="K257" s="217" t="s">
        <v>136</v>
      </c>
      <c r="L257" s="70"/>
      <c r="M257" s="222" t="s">
        <v>22</v>
      </c>
      <c r="N257" s="223" t="s">
        <v>46</v>
      </c>
      <c r="O257" s="45"/>
      <c r="P257" s="224">
        <f>O257*H257</f>
        <v>0</v>
      </c>
      <c r="Q257" s="224">
        <v>0</v>
      </c>
      <c r="R257" s="224">
        <f>Q257*H257</f>
        <v>0</v>
      </c>
      <c r="S257" s="224">
        <v>0</v>
      </c>
      <c r="T257" s="225">
        <f>S257*H257</f>
        <v>0</v>
      </c>
      <c r="AR257" s="22" t="s">
        <v>418</v>
      </c>
      <c r="AT257" s="22" t="s">
        <v>132</v>
      </c>
      <c r="AU257" s="22" t="s">
        <v>84</v>
      </c>
      <c r="AY257" s="22" t="s">
        <v>129</v>
      </c>
      <c r="BE257" s="226">
        <f>IF(N257="základní",J257,0)</f>
        <v>0</v>
      </c>
      <c r="BF257" s="226">
        <f>IF(N257="snížená",J257,0)</f>
        <v>0</v>
      </c>
      <c r="BG257" s="226">
        <f>IF(N257="zákl. přenesená",J257,0)</f>
        <v>0</v>
      </c>
      <c r="BH257" s="226">
        <f>IF(N257="sníž. přenesená",J257,0)</f>
        <v>0</v>
      </c>
      <c r="BI257" s="226">
        <f>IF(N257="nulová",J257,0)</f>
        <v>0</v>
      </c>
      <c r="BJ257" s="22" t="s">
        <v>24</v>
      </c>
      <c r="BK257" s="226">
        <f>ROUND(I257*H257,2)</f>
        <v>0</v>
      </c>
      <c r="BL257" s="22" t="s">
        <v>418</v>
      </c>
      <c r="BM257" s="22" t="s">
        <v>434</v>
      </c>
    </row>
    <row r="258" s="1" customFormat="1">
      <c r="B258" s="44"/>
      <c r="C258" s="72"/>
      <c r="D258" s="227" t="s">
        <v>139</v>
      </c>
      <c r="E258" s="72"/>
      <c r="F258" s="228" t="s">
        <v>435</v>
      </c>
      <c r="G258" s="72"/>
      <c r="H258" s="72"/>
      <c r="I258" s="185"/>
      <c r="J258" s="72"/>
      <c r="K258" s="72"/>
      <c r="L258" s="70"/>
      <c r="M258" s="229"/>
      <c r="N258" s="45"/>
      <c r="O258" s="45"/>
      <c r="P258" s="45"/>
      <c r="Q258" s="45"/>
      <c r="R258" s="45"/>
      <c r="S258" s="45"/>
      <c r="T258" s="93"/>
      <c r="AT258" s="22" t="s">
        <v>139</v>
      </c>
      <c r="AU258" s="22" t="s">
        <v>84</v>
      </c>
    </row>
    <row r="259" s="1" customFormat="1">
      <c r="B259" s="44"/>
      <c r="C259" s="72"/>
      <c r="D259" s="227" t="s">
        <v>391</v>
      </c>
      <c r="E259" s="72"/>
      <c r="F259" s="261" t="s">
        <v>436</v>
      </c>
      <c r="G259" s="72"/>
      <c r="H259" s="72"/>
      <c r="I259" s="185"/>
      <c r="J259" s="72"/>
      <c r="K259" s="72"/>
      <c r="L259" s="70"/>
      <c r="M259" s="262"/>
      <c r="N259" s="263"/>
      <c r="O259" s="263"/>
      <c r="P259" s="263"/>
      <c r="Q259" s="263"/>
      <c r="R259" s="263"/>
      <c r="S259" s="263"/>
      <c r="T259" s="264"/>
      <c r="AT259" s="22" t="s">
        <v>391</v>
      </c>
      <c r="AU259" s="22" t="s">
        <v>84</v>
      </c>
    </row>
    <row r="260" s="1" customFormat="1" ht="6.96" customHeight="1">
      <c r="B260" s="65"/>
      <c r="C260" s="66"/>
      <c r="D260" s="66"/>
      <c r="E260" s="66"/>
      <c r="F260" s="66"/>
      <c r="G260" s="66"/>
      <c r="H260" s="66"/>
      <c r="I260" s="160"/>
      <c r="J260" s="66"/>
      <c r="K260" s="66"/>
      <c r="L260" s="70"/>
    </row>
  </sheetData>
  <sheetProtection sheet="1" autoFilter="0" formatColumns="0" formatRows="0" objects="1" scenarios="1" spinCount="100000" saltValue="b0QpxLE0VBL9vx2NWBlxMySbbbDV/nor64rUKQkfZxr6FbUQ36TndTt8kdQdrdgjGiIoUZOsMI6v8nW8f49P6Q==" hashValue="cuuzkF7Zrz4yuyldUhk4sCEoKrC11R0wsAO0E7pHgYk35dL7921wMPhTbsFnFg0Fu0I6zXZWVb2ZVwETE0HEUQ==" algorithmName="SHA-512" password="CC35"/>
  <autoFilter ref="C89:K259"/>
  <mergeCells count="10">
    <mergeCell ref="E7:H7"/>
    <mergeCell ref="E9:H9"/>
    <mergeCell ref="E24:H24"/>
    <mergeCell ref="E45:H45"/>
    <mergeCell ref="E47:H47"/>
    <mergeCell ref="J51:J52"/>
    <mergeCell ref="E80:H80"/>
    <mergeCell ref="E82:H82"/>
    <mergeCell ref="G1:H1"/>
    <mergeCell ref="L2:V2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65" customWidth="1"/>
    <col min="2" max="2" width="1.664063" style="265" customWidth="1"/>
    <col min="3" max="4" width="5" style="265" customWidth="1"/>
    <col min="5" max="5" width="11.67" style="265" customWidth="1"/>
    <col min="6" max="6" width="9.17" style="265" customWidth="1"/>
    <col min="7" max="7" width="5" style="265" customWidth="1"/>
    <col min="8" max="8" width="77.83" style="265" customWidth="1"/>
    <col min="9" max="10" width="20" style="265" customWidth="1"/>
    <col min="11" max="11" width="1.664063" style="265" customWidth="1"/>
  </cols>
  <sheetData>
    <row r="1" ht="37.5" customHeight="1"/>
    <row r="2" ht="7.5" customHeight="1">
      <c r="B2" s="266"/>
      <c r="C2" s="267"/>
      <c r="D2" s="267"/>
      <c r="E2" s="267"/>
      <c r="F2" s="267"/>
      <c r="G2" s="267"/>
      <c r="H2" s="267"/>
      <c r="I2" s="267"/>
      <c r="J2" s="267"/>
      <c r="K2" s="268"/>
    </row>
    <row r="3" s="13" customFormat="1" ht="45" customHeight="1">
      <c r="B3" s="269"/>
      <c r="C3" s="270" t="s">
        <v>437</v>
      </c>
      <c r="D3" s="270"/>
      <c r="E3" s="270"/>
      <c r="F3" s="270"/>
      <c r="G3" s="270"/>
      <c r="H3" s="270"/>
      <c r="I3" s="270"/>
      <c r="J3" s="270"/>
      <c r="K3" s="271"/>
    </row>
    <row r="4" ht="25.5" customHeight="1">
      <c r="B4" s="272"/>
      <c r="C4" s="273" t="s">
        <v>438</v>
      </c>
      <c r="D4" s="273"/>
      <c r="E4" s="273"/>
      <c r="F4" s="273"/>
      <c r="G4" s="273"/>
      <c r="H4" s="273"/>
      <c r="I4" s="273"/>
      <c r="J4" s="273"/>
      <c r="K4" s="274"/>
    </row>
    <row r="5" ht="5.25" customHeight="1">
      <c r="B5" s="272"/>
      <c r="C5" s="275"/>
      <c r="D5" s="275"/>
      <c r="E5" s="275"/>
      <c r="F5" s="275"/>
      <c r="G5" s="275"/>
      <c r="H5" s="275"/>
      <c r="I5" s="275"/>
      <c r="J5" s="275"/>
      <c r="K5" s="274"/>
    </row>
    <row r="6" ht="15" customHeight="1">
      <c r="B6" s="272"/>
      <c r="C6" s="276" t="s">
        <v>439</v>
      </c>
      <c r="D6" s="276"/>
      <c r="E6" s="276"/>
      <c r="F6" s="276"/>
      <c r="G6" s="276"/>
      <c r="H6" s="276"/>
      <c r="I6" s="276"/>
      <c r="J6" s="276"/>
      <c r="K6" s="274"/>
    </row>
    <row r="7" ht="15" customHeight="1">
      <c r="B7" s="277"/>
      <c r="C7" s="276" t="s">
        <v>440</v>
      </c>
      <c r="D7" s="276"/>
      <c r="E7" s="276"/>
      <c r="F7" s="276"/>
      <c r="G7" s="276"/>
      <c r="H7" s="276"/>
      <c r="I7" s="276"/>
      <c r="J7" s="276"/>
      <c r="K7" s="274"/>
    </row>
    <row r="8" ht="12.75" customHeight="1">
      <c r="B8" s="277"/>
      <c r="C8" s="276"/>
      <c r="D8" s="276"/>
      <c r="E8" s="276"/>
      <c r="F8" s="276"/>
      <c r="G8" s="276"/>
      <c r="H8" s="276"/>
      <c r="I8" s="276"/>
      <c r="J8" s="276"/>
      <c r="K8" s="274"/>
    </row>
    <row r="9" ht="15" customHeight="1">
      <c r="B9" s="277"/>
      <c r="C9" s="276" t="s">
        <v>441</v>
      </c>
      <c r="D9" s="276"/>
      <c r="E9" s="276"/>
      <c r="F9" s="276"/>
      <c r="G9" s="276"/>
      <c r="H9" s="276"/>
      <c r="I9" s="276"/>
      <c r="J9" s="276"/>
      <c r="K9" s="274"/>
    </row>
    <row r="10" ht="15" customHeight="1">
      <c r="B10" s="277"/>
      <c r="C10" s="276"/>
      <c r="D10" s="276" t="s">
        <v>442</v>
      </c>
      <c r="E10" s="276"/>
      <c r="F10" s="276"/>
      <c r="G10" s="276"/>
      <c r="H10" s="276"/>
      <c r="I10" s="276"/>
      <c r="J10" s="276"/>
      <c r="K10" s="274"/>
    </row>
    <row r="11" ht="15" customHeight="1">
      <c r="B11" s="277"/>
      <c r="C11" s="278"/>
      <c r="D11" s="276" t="s">
        <v>443</v>
      </c>
      <c r="E11" s="276"/>
      <c r="F11" s="276"/>
      <c r="G11" s="276"/>
      <c r="H11" s="276"/>
      <c r="I11" s="276"/>
      <c r="J11" s="276"/>
      <c r="K11" s="274"/>
    </row>
    <row r="12" ht="12.75" customHeight="1">
      <c r="B12" s="277"/>
      <c r="C12" s="278"/>
      <c r="D12" s="278"/>
      <c r="E12" s="278"/>
      <c r="F12" s="278"/>
      <c r="G12" s="278"/>
      <c r="H12" s="278"/>
      <c r="I12" s="278"/>
      <c r="J12" s="278"/>
      <c r="K12" s="274"/>
    </row>
    <row r="13" ht="15" customHeight="1">
      <c r="B13" s="277"/>
      <c r="C13" s="278"/>
      <c r="D13" s="276" t="s">
        <v>444</v>
      </c>
      <c r="E13" s="276"/>
      <c r="F13" s="276"/>
      <c r="G13" s="276"/>
      <c r="H13" s="276"/>
      <c r="I13" s="276"/>
      <c r="J13" s="276"/>
      <c r="K13" s="274"/>
    </row>
    <row r="14" ht="15" customHeight="1">
      <c r="B14" s="277"/>
      <c r="C14" s="278"/>
      <c r="D14" s="276" t="s">
        <v>445</v>
      </c>
      <c r="E14" s="276"/>
      <c r="F14" s="276"/>
      <c r="G14" s="276"/>
      <c r="H14" s="276"/>
      <c r="I14" s="276"/>
      <c r="J14" s="276"/>
      <c r="K14" s="274"/>
    </row>
    <row r="15" ht="15" customHeight="1">
      <c r="B15" s="277"/>
      <c r="C15" s="278"/>
      <c r="D15" s="276" t="s">
        <v>446</v>
      </c>
      <c r="E15" s="276"/>
      <c r="F15" s="276"/>
      <c r="G15" s="276"/>
      <c r="H15" s="276"/>
      <c r="I15" s="276"/>
      <c r="J15" s="276"/>
      <c r="K15" s="274"/>
    </row>
    <row r="16" ht="15" customHeight="1">
      <c r="B16" s="277"/>
      <c r="C16" s="278"/>
      <c r="D16" s="278"/>
      <c r="E16" s="279" t="s">
        <v>82</v>
      </c>
      <c r="F16" s="276" t="s">
        <v>447</v>
      </c>
      <c r="G16" s="276"/>
      <c r="H16" s="276"/>
      <c r="I16" s="276"/>
      <c r="J16" s="276"/>
      <c r="K16" s="274"/>
    </row>
    <row r="17" ht="15" customHeight="1">
      <c r="B17" s="277"/>
      <c r="C17" s="278"/>
      <c r="D17" s="278"/>
      <c r="E17" s="279" t="s">
        <v>448</v>
      </c>
      <c r="F17" s="276" t="s">
        <v>449</v>
      </c>
      <c r="G17" s="276"/>
      <c r="H17" s="276"/>
      <c r="I17" s="276"/>
      <c r="J17" s="276"/>
      <c r="K17" s="274"/>
    </row>
    <row r="18" ht="15" customHeight="1">
      <c r="B18" s="277"/>
      <c r="C18" s="278"/>
      <c r="D18" s="278"/>
      <c r="E18" s="279" t="s">
        <v>450</v>
      </c>
      <c r="F18" s="276" t="s">
        <v>451</v>
      </c>
      <c r="G18" s="276"/>
      <c r="H18" s="276"/>
      <c r="I18" s="276"/>
      <c r="J18" s="276"/>
      <c r="K18" s="274"/>
    </row>
    <row r="19" ht="15" customHeight="1">
      <c r="B19" s="277"/>
      <c r="C19" s="278"/>
      <c r="D19" s="278"/>
      <c r="E19" s="279" t="s">
        <v>452</v>
      </c>
      <c r="F19" s="276" t="s">
        <v>453</v>
      </c>
      <c r="G19" s="276"/>
      <c r="H19" s="276"/>
      <c r="I19" s="276"/>
      <c r="J19" s="276"/>
      <c r="K19" s="274"/>
    </row>
    <row r="20" ht="15" customHeight="1">
      <c r="B20" s="277"/>
      <c r="C20" s="278"/>
      <c r="D20" s="278"/>
      <c r="E20" s="279" t="s">
        <v>398</v>
      </c>
      <c r="F20" s="276" t="s">
        <v>399</v>
      </c>
      <c r="G20" s="276"/>
      <c r="H20" s="276"/>
      <c r="I20" s="276"/>
      <c r="J20" s="276"/>
      <c r="K20" s="274"/>
    </row>
    <row r="21" ht="15" customHeight="1">
      <c r="B21" s="277"/>
      <c r="C21" s="278"/>
      <c r="D21" s="278"/>
      <c r="E21" s="279" t="s">
        <v>454</v>
      </c>
      <c r="F21" s="276" t="s">
        <v>455</v>
      </c>
      <c r="G21" s="276"/>
      <c r="H21" s="276"/>
      <c r="I21" s="276"/>
      <c r="J21" s="276"/>
      <c r="K21" s="274"/>
    </row>
    <row r="22" ht="12.75" customHeight="1">
      <c r="B22" s="277"/>
      <c r="C22" s="278"/>
      <c r="D22" s="278"/>
      <c r="E22" s="278"/>
      <c r="F22" s="278"/>
      <c r="G22" s="278"/>
      <c r="H22" s="278"/>
      <c r="I22" s="278"/>
      <c r="J22" s="278"/>
      <c r="K22" s="274"/>
    </row>
    <row r="23" ht="15" customHeight="1">
      <c r="B23" s="277"/>
      <c r="C23" s="276" t="s">
        <v>456</v>
      </c>
      <c r="D23" s="276"/>
      <c r="E23" s="276"/>
      <c r="F23" s="276"/>
      <c r="G23" s="276"/>
      <c r="H23" s="276"/>
      <c r="I23" s="276"/>
      <c r="J23" s="276"/>
      <c r="K23" s="274"/>
    </row>
    <row r="24" ht="15" customHeight="1">
      <c r="B24" s="277"/>
      <c r="C24" s="276" t="s">
        <v>457</v>
      </c>
      <c r="D24" s="276"/>
      <c r="E24" s="276"/>
      <c r="F24" s="276"/>
      <c r="G24" s="276"/>
      <c r="H24" s="276"/>
      <c r="I24" s="276"/>
      <c r="J24" s="276"/>
      <c r="K24" s="274"/>
    </row>
    <row r="25" ht="15" customHeight="1">
      <c r="B25" s="277"/>
      <c r="C25" s="276"/>
      <c r="D25" s="276" t="s">
        <v>458</v>
      </c>
      <c r="E25" s="276"/>
      <c r="F25" s="276"/>
      <c r="G25" s="276"/>
      <c r="H25" s="276"/>
      <c r="I25" s="276"/>
      <c r="J25" s="276"/>
      <c r="K25" s="274"/>
    </row>
    <row r="26" ht="15" customHeight="1">
      <c r="B26" s="277"/>
      <c r="C26" s="278"/>
      <c r="D26" s="276" t="s">
        <v>459</v>
      </c>
      <c r="E26" s="276"/>
      <c r="F26" s="276"/>
      <c r="G26" s="276"/>
      <c r="H26" s="276"/>
      <c r="I26" s="276"/>
      <c r="J26" s="276"/>
      <c r="K26" s="274"/>
    </row>
    <row r="27" ht="12.75" customHeight="1">
      <c r="B27" s="277"/>
      <c r="C27" s="278"/>
      <c r="D27" s="278"/>
      <c r="E27" s="278"/>
      <c r="F27" s="278"/>
      <c r="G27" s="278"/>
      <c r="H27" s="278"/>
      <c r="I27" s="278"/>
      <c r="J27" s="278"/>
      <c r="K27" s="274"/>
    </row>
    <row r="28" ht="15" customHeight="1">
      <c r="B28" s="277"/>
      <c r="C28" s="278"/>
      <c r="D28" s="276" t="s">
        <v>460</v>
      </c>
      <c r="E28" s="276"/>
      <c r="F28" s="276"/>
      <c r="G28" s="276"/>
      <c r="H28" s="276"/>
      <c r="I28" s="276"/>
      <c r="J28" s="276"/>
      <c r="K28" s="274"/>
    </row>
    <row r="29" ht="15" customHeight="1">
      <c r="B29" s="277"/>
      <c r="C29" s="278"/>
      <c r="D29" s="276" t="s">
        <v>461</v>
      </c>
      <c r="E29" s="276"/>
      <c r="F29" s="276"/>
      <c r="G29" s="276"/>
      <c r="H29" s="276"/>
      <c r="I29" s="276"/>
      <c r="J29" s="276"/>
      <c r="K29" s="274"/>
    </row>
    <row r="30" ht="12.75" customHeight="1">
      <c r="B30" s="277"/>
      <c r="C30" s="278"/>
      <c r="D30" s="278"/>
      <c r="E30" s="278"/>
      <c r="F30" s="278"/>
      <c r="G30" s="278"/>
      <c r="H30" s="278"/>
      <c r="I30" s="278"/>
      <c r="J30" s="278"/>
      <c r="K30" s="274"/>
    </row>
    <row r="31" ht="15" customHeight="1">
      <c r="B31" s="277"/>
      <c r="C31" s="278"/>
      <c r="D31" s="276" t="s">
        <v>462</v>
      </c>
      <c r="E31" s="276"/>
      <c r="F31" s="276"/>
      <c r="G31" s="276"/>
      <c r="H31" s="276"/>
      <c r="I31" s="276"/>
      <c r="J31" s="276"/>
      <c r="K31" s="274"/>
    </row>
    <row r="32" ht="15" customHeight="1">
      <c r="B32" s="277"/>
      <c r="C32" s="278"/>
      <c r="D32" s="276" t="s">
        <v>463</v>
      </c>
      <c r="E32" s="276"/>
      <c r="F32" s="276"/>
      <c r="G32" s="276"/>
      <c r="H32" s="276"/>
      <c r="I32" s="276"/>
      <c r="J32" s="276"/>
      <c r="K32" s="274"/>
    </row>
    <row r="33" ht="15" customHeight="1">
      <c r="B33" s="277"/>
      <c r="C33" s="278"/>
      <c r="D33" s="276" t="s">
        <v>464</v>
      </c>
      <c r="E33" s="276"/>
      <c r="F33" s="276"/>
      <c r="G33" s="276"/>
      <c r="H33" s="276"/>
      <c r="I33" s="276"/>
      <c r="J33" s="276"/>
      <c r="K33" s="274"/>
    </row>
    <row r="34" ht="15" customHeight="1">
      <c r="B34" s="277"/>
      <c r="C34" s="278"/>
      <c r="D34" s="276"/>
      <c r="E34" s="280" t="s">
        <v>114</v>
      </c>
      <c r="F34" s="276"/>
      <c r="G34" s="276" t="s">
        <v>465</v>
      </c>
      <c r="H34" s="276"/>
      <c r="I34" s="276"/>
      <c r="J34" s="276"/>
      <c r="K34" s="274"/>
    </row>
    <row r="35" ht="30.75" customHeight="1">
      <c r="B35" s="277"/>
      <c r="C35" s="278"/>
      <c r="D35" s="276"/>
      <c r="E35" s="280" t="s">
        <v>466</v>
      </c>
      <c r="F35" s="276"/>
      <c r="G35" s="276" t="s">
        <v>467</v>
      </c>
      <c r="H35" s="276"/>
      <c r="I35" s="276"/>
      <c r="J35" s="276"/>
      <c r="K35" s="274"/>
    </row>
    <row r="36" ht="15" customHeight="1">
      <c r="B36" s="277"/>
      <c r="C36" s="278"/>
      <c r="D36" s="276"/>
      <c r="E36" s="280" t="s">
        <v>56</v>
      </c>
      <c r="F36" s="276"/>
      <c r="G36" s="276" t="s">
        <v>468</v>
      </c>
      <c r="H36" s="276"/>
      <c r="I36" s="276"/>
      <c r="J36" s="276"/>
      <c r="K36" s="274"/>
    </row>
    <row r="37" ht="15" customHeight="1">
      <c r="B37" s="277"/>
      <c r="C37" s="278"/>
      <c r="D37" s="276"/>
      <c r="E37" s="280" t="s">
        <v>115</v>
      </c>
      <c r="F37" s="276"/>
      <c r="G37" s="276" t="s">
        <v>469</v>
      </c>
      <c r="H37" s="276"/>
      <c r="I37" s="276"/>
      <c r="J37" s="276"/>
      <c r="K37" s="274"/>
    </row>
    <row r="38" ht="15" customHeight="1">
      <c r="B38" s="277"/>
      <c r="C38" s="278"/>
      <c r="D38" s="276"/>
      <c r="E38" s="280" t="s">
        <v>116</v>
      </c>
      <c r="F38" s="276"/>
      <c r="G38" s="276" t="s">
        <v>470</v>
      </c>
      <c r="H38" s="276"/>
      <c r="I38" s="276"/>
      <c r="J38" s="276"/>
      <c r="K38" s="274"/>
    </row>
    <row r="39" ht="15" customHeight="1">
      <c r="B39" s="277"/>
      <c r="C39" s="278"/>
      <c r="D39" s="276"/>
      <c r="E39" s="280" t="s">
        <v>117</v>
      </c>
      <c r="F39" s="276"/>
      <c r="G39" s="276" t="s">
        <v>471</v>
      </c>
      <c r="H39" s="276"/>
      <c r="I39" s="276"/>
      <c r="J39" s="276"/>
      <c r="K39" s="274"/>
    </row>
    <row r="40" ht="15" customHeight="1">
      <c r="B40" s="277"/>
      <c r="C40" s="278"/>
      <c r="D40" s="276"/>
      <c r="E40" s="280" t="s">
        <v>472</v>
      </c>
      <c r="F40" s="276"/>
      <c r="G40" s="276" t="s">
        <v>473</v>
      </c>
      <c r="H40" s="276"/>
      <c r="I40" s="276"/>
      <c r="J40" s="276"/>
      <c r="K40" s="274"/>
    </row>
    <row r="41" ht="15" customHeight="1">
      <c r="B41" s="277"/>
      <c r="C41" s="278"/>
      <c r="D41" s="276"/>
      <c r="E41" s="280"/>
      <c r="F41" s="276"/>
      <c r="G41" s="276" t="s">
        <v>474</v>
      </c>
      <c r="H41" s="276"/>
      <c r="I41" s="276"/>
      <c r="J41" s="276"/>
      <c r="K41" s="274"/>
    </row>
    <row r="42" ht="15" customHeight="1">
      <c r="B42" s="277"/>
      <c r="C42" s="278"/>
      <c r="D42" s="276"/>
      <c r="E42" s="280" t="s">
        <v>475</v>
      </c>
      <c r="F42" s="276"/>
      <c r="G42" s="276" t="s">
        <v>476</v>
      </c>
      <c r="H42" s="276"/>
      <c r="I42" s="276"/>
      <c r="J42" s="276"/>
      <c r="K42" s="274"/>
    </row>
    <row r="43" ht="15" customHeight="1">
      <c r="B43" s="277"/>
      <c r="C43" s="278"/>
      <c r="D43" s="276"/>
      <c r="E43" s="280" t="s">
        <v>119</v>
      </c>
      <c r="F43" s="276"/>
      <c r="G43" s="276" t="s">
        <v>477</v>
      </c>
      <c r="H43" s="276"/>
      <c r="I43" s="276"/>
      <c r="J43" s="276"/>
      <c r="K43" s="274"/>
    </row>
    <row r="44" ht="12.75" customHeight="1">
      <c r="B44" s="277"/>
      <c r="C44" s="278"/>
      <c r="D44" s="276"/>
      <c r="E44" s="276"/>
      <c r="F44" s="276"/>
      <c r="G44" s="276"/>
      <c r="H44" s="276"/>
      <c r="I44" s="276"/>
      <c r="J44" s="276"/>
      <c r="K44" s="274"/>
    </row>
    <row r="45" ht="15" customHeight="1">
      <c r="B45" s="277"/>
      <c r="C45" s="278"/>
      <c r="D45" s="276" t="s">
        <v>478</v>
      </c>
      <c r="E45" s="276"/>
      <c r="F45" s="276"/>
      <c r="G45" s="276"/>
      <c r="H45" s="276"/>
      <c r="I45" s="276"/>
      <c r="J45" s="276"/>
      <c r="K45" s="274"/>
    </row>
    <row r="46" ht="15" customHeight="1">
      <c r="B46" s="277"/>
      <c r="C46" s="278"/>
      <c r="D46" s="278"/>
      <c r="E46" s="276" t="s">
        <v>479</v>
      </c>
      <c r="F46" s="276"/>
      <c r="G46" s="276"/>
      <c r="H46" s="276"/>
      <c r="I46" s="276"/>
      <c r="J46" s="276"/>
      <c r="K46" s="274"/>
    </row>
    <row r="47" ht="15" customHeight="1">
      <c r="B47" s="277"/>
      <c r="C47" s="278"/>
      <c r="D47" s="278"/>
      <c r="E47" s="276" t="s">
        <v>480</v>
      </c>
      <c r="F47" s="276"/>
      <c r="G47" s="276"/>
      <c r="H47" s="276"/>
      <c r="I47" s="276"/>
      <c r="J47" s="276"/>
      <c r="K47" s="274"/>
    </row>
    <row r="48" ht="15" customHeight="1">
      <c r="B48" s="277"/>
      <c r="C48" s="278"/>
      <c r="D48" s="278"/>
      <c r="E48" s="276" t="s">
        <v>481</v>
      </c>
      <c r="F48" s="276"/>
      <c r="G48" s="276"/>
      <c r="H48" s="276"/>
      <c r="I48" s="276"/>
      <c r="J48" s="276"/>
      <c r="K48" s="274"/>
    </row>
    <row r="49" ht="15" customHeight="1">
      <c r="B49" s="277"/>
      <c r="C49" s="278"/>
      <c r="D49" s="276" t="s">
        <v>482</v>
      </c>
      <c r="E49" s="276"/>
      <c r="F49" s="276"/>
      <c r="G49" s="276"/>
      <c r="H49" s="276"/>
      <c r="I49" s="276"/>
      <c r="J49" s="276"/>
      <c r="K49" s="274"/>
    </row>
    <row r="50" ht="25.5" customHeight="1">
      <c r="B50" s="272"/>
      <c r="C50" s="273" t="s">
        <v>483</v>
      </c>
      <c r="D50" s="273"/>
      <c r="E50" s="273"/>
      <c r="F50" s="273"/>
      <c r="G50" s="273"/>
      <c r="H50" s="273"/>
      <c r="I50" s="273"/>
      <c r="J50" s="273"/>
      <c r="K50" s="274"/>
    </row>
    <row r="51" ht="5.25" customHeight="1">
      <c r="B51" s="272"/>
      <c r="C51" s="275"/>
      <c r="D51" s="275"/>
      <c r="E51" s="275"/>
      <c r="F51" s="275"/>
      <c r="G51" s="275"/>
      <c r="H51" s="275"/>
      <c r="I51" s="275"/>
      <c r="J51" s="275"/>
      <c r="K51" s="274"/>
    </row>
    <row r="52" ht="15" customHeight="1">
      <c r="B52" s="272"/>
      <c r="C52" s="276" t="s">
        <v>484</v>
      </c>
      <c r="D52" s="276"/>
      <c r="E52" s="276"/>
      <c r="F52" s="276"/>
      <c r="G52" s="276"/>
      <c r="H52" s="276"/>
      <c r="I52" s="276"/>
      <c r="J52" s="276"/>
      <c r="K52" s="274"/>
    </row>
    <row r="53" ht="15" customHeight="1">
      <c r="B53" s="272"/>
      <c r="C53" s="276" t="s">
        <v>485</v>
      </c>
      <c r="D53" s="276"/>
      <c r="E53" s="276"/>
      <c r="F53" s="276"/>
      <c r="G53" s="276"/>
      <c r="H53" s="276"/>
      <c r="I53" s="276"/>
      <c r="J53" s="276"/>
      <c r="K53" s="274"/>
    </row>
    <row r="54" ht="12.75" customHeight="1">
      <c r="B54" s="272"/>
      <c r="C54" s="276"/>
      <c r="D54" s="276"/>
      <c r="E54" s="276"/>
      <c r="F54" s="276"/>
      <c r="G54" s="276"/>
      <c r="H54" s="276"/>
      <c r="I54" s="276"/>
      <c r="J54" s="276"/>
      <c r="K54" s="274"/>
    </row>
    <row r="55" ht="15" customHeight="1">
      <c r="B55" s="272"/>
      <c r="C55" s="276" t="s">
        <v>486</v>
      </c>
      <c r="D55" s="276"/>
      <c r="E55" s="276"/>
      <c r="F55" s="276"/>
      <c r="G55" s="276"/>
      <c r="H55" s="276"/>
      <c r="I55" s="276"/>
      <c r="J55" s="276"/>
      <c r="K55" s="274"/>
    </row>
    <row r="56" ht="15" customHeight="1">
      <c r="B56" s="272"/>
      <c r="C56" s="278"/>
      <c r="D56" s="276" t="s">
        <v>487</v>
      </c>
      <c r="E56" s="276"/>
      <c r="F56" s="276"/>
      <c r="G56" s="276"/>
      <c r="H56" s="276"/>
      <c r="I56" s="276"/>
      <c r="J56" s="276"/>
      <c r="K56" s="274"/>
    </row>
    <row r="57" ht="15" customHeight="1">
      <c r="B57" s="272"/>
      <c r="C57" s="278"/>
      <c r="D57" s="276" t="s">
        <v>488</v>
      </c>
      <c r="E57" s="276"/>
      <c r="F57" s="276"/>
      <c r="G57" s="276"/>
      <c r="H57" s="276"/>
      <c r="I57" s="276"/>
      <c r="J57" s="276"/>
      <c r="K57" s="274"/>
    </row>
    <row r="58" ht="15" customHeight="1">
      <c r="B58" s="272"/>
      <c r="C58" s="278"/>
      <c r="D58" s="276" t="s">
        <v>489</v>
      </c>
      <c r="E58" s="276"/>
      <c r="F58" s="276"/>
      <c r="G58" s="276"/>
      <c r="H58" s="276"/>
      <c r="I58" s="276"/>
      <c r="J58" s="276"/>
      <c r="K58" s="274"/>
    </row>
    <row r="59" ht="15" customHeight="1">
      <c r="B59" s="272"/>
      <c r="C59" s="278"/>
      <c r="D59" s="276" t="s">
        <v>490</v>
      </c>
      <c r="E59" s="276"/>
      <c r="F59" s="276"/>
      <c r="G59" s="276"/>
      <c r="H59" s="276"/>
      <c r="I59" s="276"/>
      <c r="J59" s="276"/>
      <c r="K59" s="274"/>
    </row>
    <row r="60" ht="15" customHeight="1">
      <c r="B60" s="272"/>
      <c r="C60" s="278"/>
      <c r="D60" s="281" t="s">
        <v>491</v>
      </c>
      <c r="E60" s="281"/>
      <c r="F60" s="281"/>
      <c r="G60" s="281"/>
      <c r="H60" s="281"/>
      <c r="I60" s="281"/>
      <c r="J60" s="281"/>
      <c r="K60" s="274"/>
    </row>
    <row r="61" ht="15" customHeight="1">
      <c r="B61" s="272"/>
      <c r="C61" s="278"/>
      <c r="D61" s="276" t="s">
        <v>492</v>
      </c>
      <c r="E61" s="276"/>
      <c r="F61" s="276"/>
      <c r="G61" s="276"/>
      <c r="H61" s="276"/>
      <c r="I61" s="276"/>
      <c r="J61" s="276"/>
      <c r="K61" s="274"/>
    </row>
    <row r="62" ht="12.75" customHeight="1">
      <c r="B62" s="272"/>
      <c r="C62" s="278"/>
      <c r="D62" s="278"/>
      <c r="E62" s="282"/>
      <c r="F62" s="278"/>
      <c r="G62" s="278"/>
      <c r="H62" s="278"/>
      <c r="I62" s="278"/>
      <c r="J62" s="278"/>
      <c r="K62" s="274"/>
    </row>
    <row r="63" ht="15" customHeight="1">
      <c r="B63" s="272"/>
      <c r="C63" s="278"/>
      <c r="D63" s="276" t="s">
        <v>493</v>
      </c>
      <c r="E63" s="276"/>
      <c r="F63" s="276"/>
      <c r="G63" s="276"/>
      <c r="H63" s="276"/>
      <c r="I63" s="276"/>
      <c r="J63" s="276"/>
      <c r="K63" s="274"/>
    </row>
    <row r="64" ht="15" customHeight="1">
      <c r="B64" s="272"/>
      <c r="C64" s="278"/>
      <c r="D64" s="281" t="s">
        <v>494</v>
      </c>
      <c r="E64" s="281"/>
      <c r="F64" s="281"/>
      <c r="G64" s="281"/>
      <c r="H64" s="281"/>
      <c r="I64" s="281"/>
      <c r="J64" s="281"/>
      <c r="K64" s="274"/>
    </row>
    <row r="65" ht="15" customHeight="1">
      <c r="B65" s="272"/>
      <c r="C65" s="278"/>
      <c r="D65" s="276" t="s">
        <v>495</v>
      </c>
      <c r="E65" s="276"/>
      <c r="F65" s="276"/>
      <c r="G65" s="276"/>
      <c r="H65" s="276"/>
      <c r="I65" s="276"/>
      <c r="J65" s="276"/>
      <c r="K65" s="274"/>
    </row>
    <row r="66" ht="15" customHeight="1">
      <c r="B66" s="272"/>
      <c r="C66" s="278"/>
      <c r="D66" s="276" t="s">
        <v>496</v>
      </c>
      <c r="E66" s="276"/>
      <c r="F66" s="276"/>
      <c r="G66" s="276"/>
      <c r="H66" s="276"/>
      <c r="I66" s="276"/>
      <c r="J66" s="276"/>
      <c r="K66" s="274"/>
    </row>
    <row r="67" ht="15" customHeight="1">
      <c r="B67" s="272"/>
      <c r="C67" s="278"/>
      <c r="D67" s="276" t="s">
        <v>497</v>
      </c>
      <c r="E67" s="276"/>
      <c r="F67" s="276"/>
      <c r="G67" s="276"/>
      <c r="H67" s="276"/>
      <c r="I67" s="276"/>
      <c r="J67" s="276"/>
      <c r="K67" s="274"/>
    </row>
    <row r="68" ht="15" customHeight="1">
      <c r="B68" s="272"/>
      <c r="C68" s="278"/>
      <c r="D68" s="276" t="s">
        <v>498</v>
      </c>
      <c r="E68" s="276"/>
      <c r="F68" s="276"/>
      <c r="G68" s="276"/>
      <c r="H68" s="276"/>
      <c r="I68" s="276"/>
      <c r="J68" s="276"/>
      <c r="K68" s="274"/>
    </row>
    <row r="69" ht="12.75" customHeight="1">
      <c r="B69" s="283"/>
      <c r="C69" s="284"/>
      <c r="D69" s="284"/>
      <c r="E69" s="284"/>
      <c r="F69" s="284"/>
      <c r="G69" s="284"/>
      <c r="H69" s="284"/>
      <c r="I69" s="284"/>
      <c r="J69" s="284"/>
      <c r="K69" s="285"/>
    </row>
    <row r="70" ht="18.75" customHeight="1">
      <c r="B70" s="286"/>
      <c r="C70" s="286"/>
      <c r="D70" s="286"/>
      <c r="E70" s="286"/>
      <c r="F70" s="286"/>
      <c r="G70" s="286"/>
      <c r="H70" s="286"/>
      <c r="I70" s="286"/>
      <c r="J70" s="286"/>
      <c r="K70" s="287"/>
    </row>
    <row r="71" ht="18.75" customHeight="1">
      <c r="B71" s="287"/>
      <c r="C71" s="287"/>
      <c r="D71" s="287"/>
      <c r="E71" s="287"/>
      <c r="F71" s="287"/>
      <c r="G71" s="287"/>
      <c r="H71" s="287"/>
      <c r="I71" s="287"/>
      <c r="J71" s="287"/>
      <c r="K71" s="287"/>
    </row>
    <row r="72" ht="7.5" customHeight="1">
      <c r="B72" s="288"/>
      <c r="C72" s="289"/>
      <c r="D72" s="289"/>
      <c r="E72" s="289"/>
      <c r="F72" s="289"/>
      <c r="G72" s="289"/>
      <c r="H72" s="289"/>
      <c r="I72" s="289"/>
      <c r="J72" s="289"/>
      <c r="K72" s="290"/>
    </row>
    <row r="73" ht="45" customHeight="1">
      <c r="B73" s="291"/>
      <c r="C73" s="292" t="s">
        <v>89</v>
      </c>
      <c r="D73" s="292"/>
      <c r="E73" s="292"/>
      <c r="F73" s="292"/>
      <c r="G73" s="292"/>
      <c r="H73" s="292"/>
      <c r="I73" s="292"/>
      <c r="J73" s="292"/>
      <c r="K73" s="293"/>
    </row>
    <row r="74" ht="17.25" customHeight="1">
      <c r="B74" s="291"/>
      <c r="C74" s="294" t="s">
        <v>499</v>
      </c>
      <c r="D74" s="294"/>
      <c r="E74" s="294"/>
      <c r="F74" s="294" t="s">
        <v>500</v>
      </c>
      <c r="G74" s="295"/>
      <c r="H74" s="294" t="s">
        <v>115</v>
      </c>
      <c r="I74" s="294" t="s">
        <v>60</v>
      </c>
      <c r="J74" s="294" t="s">
        <v>501</v>
      </c>
      <c r="K74" s="293"/>
    </row>
    <row r="75" ht="17.25" customHeight="1">
      <c r="B75" s="291"/>
      <c r="C75" s="296" t="s">
        <v>502</v>
      </c>
      <c r="D75" s="296"/>
      <c r="E75" s="296"/>
      <c r="F75" s="297" t="s">
        <v>503</v>
      </c>
      <c r="G75" s="298"/>
      <c r="H75" s="296"/>
      <c r="I75" s="296"/>
      <c r="J75" s="296" t="s">
        <v>504</v>
      </c>
      <c r="K75" s="293"/>
    </row>
    <row r="76" ht="5.25" customHeight="1">
      <c r="B76" s="291"/>
      <c r="C76" s="299"/>
      <c r="D76" s="299"/>
      <c r="E76" s="299"/>
      <c r="F76" s="299"/>
      <c r="G76" s="300"/>
      <c r="H76" s="299"/>
      <c r="I76" s="299"/>
      <c r="J76" s="299"/>
      <c r="K76" s="293"/>
    </row>
    <row r="77" ht="15" customHeight="1">
      <c r="B77" s="291"/>
      <c r="C77" s="280" t="s">
        <v>56</v>
      </c>
      <c r="D77" s="299"/>
      <c r="E77" s="299"/>
      <c r="F77" s="301" t="s">
        <v>505</v>
      </c>
      <c r="G77" s="300"/>
      <c r="H77" s="280" t="s">
        <v>506</v>
      </c>
      <c r="I77" s="280" t="s">
        <v>507</v>
      </c>
      <c r="J77" s="280">
        <v>20</v>
      </c>
      <c r="K77" s="293"/>
    </row>
    <row r="78" ht="15" customHeight="1">
      <c r="B78" s="291"/>
      <c r="C78" s="280" t="s">
        <v>508</v>
      </c>
      <c r="D78" s="280"/>
      <c r="E78" s="280"/>
      <c r="F78" s="301" t="s">
        <v>505</v>
      </c>
      <c r="G78" s="300"/>
      <c r="H78" s="280" t="s">
        <v>509</v>
      </c>
      <c r="I78" s="280" t="s">
        <v>507</v>
      </c>
      <c r="J78" s="280">
        <v>120</v>
      </c>
      <c r="K78" s="293"/>
    </row>
    <row r="79" ht="15" customHeight="1">
      <c r="B79" s="302"/>
      <c r="C79" s="280" t="s">
        <v>510</v>
      </c>
      <c r="D79" s="280"/>
      <c r="E79" s="280"/>
      <c r="F79" s="301" t="s">
        <v>511</v>
      </c>
      <c r="G79" s="300"/>
      <c r="H79" s="280" t="s">
        <v>512</v>
      </c>
      <c r="I79" s="280" t="s">
        <v>507</v>
      </c>
      <c r="J79" s="280">
        <v>50</v>
      </c>
      <c r="K79" s="293"/>
    </row>
    <row r="80" ht="15" customHeight="1">
      <c r="B80" s="302"/>
      <c r="C80" s="280" t="s">
        <v>513</v>
      </c>
      <c r="D80" s="280"/>
      <c r="E80" s="280"/>
      <c r="F80" s="301" t="s">
        <v>505</v>
      </c>
      <c r="G80" s="300"/>
      <c r="H80" s="280" t="s">
        <v>514</v>
      </c>
      <c r="I80" s="280" t="s">
        <v>515</v>
      </c>
      <c r="J80" s="280"/>
      <c r="K80" s="293"/>
    </row>
    <row r="81" ht="15" customHeight="1">
      <c r="B81" s="302"/>
      <c r="C81" s="303" t="s">
        <v>516</v>
      </c>
      <c r="D81" s="303"/>
      <c r="E81" s="303"/>
      <c r="F81" s="304" t="s">
        <v>511</v>
      </c>
      <c r="G81" s="303"/>
      <c r="H81" s="303" t="s">
        <v>517</v>
      </c>
      <c r="I81" s="303" t="s">
        <v>507</v>
      </c>
      <c r="J81" s="303">
        <v>15</v>
      </c>
      <c r="K81" s="293"/>
    </row>
    <row r="82" ht="15" customHeight="1">
      <c r="B82" s="302"/>
      <c r="C82" s="303" t="s">
        <v>518</v>
      </c>
      <c r="D82" s="303"/>
      <c r="E82" s="303"/>
      <c r="F82" s="304" t="s">
        <v>511</v>
      </c>
      <c r="G82" s="303"/>
      <c r="H82" s="303" t="s">
        <v>519</v>
      </c>
      <c r="I82" s="303" t="s">
        <v>507</v>
      </c>
      <c r="J82" s="303">
        <v>15</v>
      </c>
      <c r="K82" s="293"/>
    </row>
    <row r="83" ht="15" customHeight="1">
      <c r="B83" s="302"/>
      <c r="C83" s="303" t="s">
        <v>520</v>
      </c>
      <c r="D83" s="303"/>
      <c r="E83" s="303"/>
      <c r="F83" s="304" t="s">
        <v>511</v>
      </c>
      <c r="G83" s="303"/>
      <c r="H83" s="303" t="s">
        <v>521</v>
      </c>
      <c r="I83" s="303" t="s">
        <v>507</v>
      </c>
      <c r="J83" s="303">
        <v>20</v>
      </c>
      <c r="K83" s="293"/>
    </row>
    <row r="84" ht="15" customHeight="1">
      <c r="B84" s="302"/>
      <c r="C84" s="303" t="s">
        <v>522</v>
      </c>
      <c r="D84" s="303"/>
      <c r="E84" s="303"/>
      <c r="F84" s="304" t="s">
        <v>511</v>
      </c>
      <c r="G84" s="303"/>
      <c r="H84" s="303" t="s">
        <v>523</v>
      </c>
      <c r="I84" s="303" t="s">
        <v>507</v>
      </c>
      <c r="J84" s="303">
        <v>20</v>
      </c>
      <c r="K84" s="293"/>
    </row>
    <row r="85" ht="15" customHeight="1">
      <c r="B85" s="302"/>
      <c r="C85" s="280" t="s">
        <v>524</v>
      </c>
      <c r="D85" s="280"/>
      <c r="E85" s="280"/>
      <c r="F85" s="301" t="s">
        <v>511</v>
      </c>
      <c r="G85" s="300"/>
      <c r="H85" s="280" t="s">
        <v>525</v>
      </c>
      <c r="I85" s="280" t="s">
        <v>507</v>
      </c>
      <c r="J85" s="280">
        <v>50</v>
      </c>
      <c r="K85" s="293"/>
    </row>
    <row r="86" ht="15" customHeight="1">
      <c r="B86" s="302"/>
      <c r="C86" s="280" t="s">
        <v>526</v>
      </c>
      <c r="D86" s="280"/>
      <c r="E86" s="280"/>
      <c r="F86" s="301" t="s">
        <v>511</v>
      </c>
      <c r="G86" s="300"/>
      <c r="H86" s="280" t="s">
        <v>527</v>
      </c>
      <c r="I86" s="280" t="s">
        <v>507</v>
      </c>
      <c r="J86" s="280">
        <v>20</v>
      </c>
      <c r="K86" s="293"/>
    </row>
    <row r="87" ht="15" customHeight="1">
      <c r="B87" s="302"/>
      <c r="C87" s="280" t="s">
        <v>528</v>
      </c>
      <c r="D87" s="280"/>
      <c r="E87" s="280"/>
      <c r="F87" s="301" t="s">
        <v>511</v>
      </c>
      <c r="G87" s="300"/>
      <c r="H87" s="280" t="s">
        <v>529</v>
      </c>
      <c r="I87" s="280" t="s">
        <v>507</v>
      </c>
      <c r="J87" s="280">
        <v>20</v>
      </c>
      <c r="K87" s="293"/>
    </row>
    <row r="88" ht="15" customHeight="1">
      <c r="B88" s="302"/>
      <c r="C88" s="280" t="s">
        <v>530</v>
      </c>
      <c r="D88" s="280"/>
      <c r="E88" s="280"/>
      <c r="F88" s="301" t="s">
        <v>511</v>
      </c>
      <c r="G88" s="300"/>
      <c r="H88" s="280" t="s">
        <v>531</v>
      </c>
      <c r="I88" s="280" t="s">
        <v>507</v>
      </c>
      <c r="J88" s="280">
        <v>50</v>
      </c>
      <c r="K88" s="293"/>
    </row>
    <row r="89" ht="15" customHeight="1">
      <c r="B89" s="302"/>
      <c r="C89" s="280" t="s">
        <v>532</v>
      </c>
      <c r="D89" s="280"/>
      <c r="E89" s="280"/>
      <c r="F89" s="301" t="s">
        <v>511</v>
      </c>
      <c r="G89" s="300"/>
      <c r="H89" s="280" t="s">
        <v>532</v>
      </c>
      <c r="I89" s="280" t="s">
        <v>507</v>
      </c>
      <c r="J89" s="280">
        <v>50</v>
      </c>
      <c r="K89" s="293"/>
    </row>
    <row r="90" ht="15" customHeight="1">
      <c r="B90" s="302"/>
      <c r="C90" s="280" t="s">
        <v>120</v>
      </c>
      <c r="D90" s="280"/>
      <c r="E90" s="280"/>
      <c r="F90" s="301" t="s">
        <v>511</v>
      </c>
      <c r="G90" s="300"/>
      <c r="H90" s="280" t="s">
        <v>533</v>
      </c>
      <c r="I90" s="280" t="s">
        <v>507</v>
      </c>
      <c r="J90" s="280">
        <v>255</v>
      </c>
      <c r="K90" s="293"/>
    </row>
    <row r="91" ht="15" customHeight="1">
      <c r="B91" s="302"/>
      <c r="C91" s="280" t="s">
        <v>534</v>
      </c>
      <c r="D91" s="280"/>
      <c r="E91" s="280"/>
      <c r="F91" s="301" t="s">
        <v>505</v>
      </c>
      <c r="G91" s="300"/>
      <c r="H91" s="280" t="s">
        <v>535</v>
      </c>
      <c r="I91" s="280" t="s">
        <v>536</v>
      </c>
      <c r="J91" s="280"/>
      <c r="K91" s="293"/>
    </row>
    <row r="92" ht="15" customHeight="1">
      <c r="B92" s="302"/>
      <c r="C92" s="280" t="s">
        <v>537</v>
      </c>
      <c r="D92" s="280"/>
      <c r="E92" s="280"/>
      <c r="F92" s="301" t="s">
        <v>505</v>
      </c>
      <c r="G92" s="300"/>
      <c r="H92" s="280" t="s">
        <v>538</v>
      </c>
      <c r="I92" s="280" t="s">
        <v>539</v>
      </c>
      <c r="J92" s="280"/>
      <c r="K92" s="293"/>
    </row>
    <row r="93" ht="15" customHeight="1">
      <c r="B93" s="302"/>
      <c r="C93" s="280" t="s">
        <v>540</v>
      </c>
      <c r="D93" s="280"/>
      <c r="E93" s="280"/>
      <c r="F93" s="301" t="s">
        <v>505</v>
      </c>
      <c r="G93" s="300"/>
      <c r="H93" s="280" t="s">
        <v>540</v>
      </c>
      <c r="I93" s="280" t="s">
        <v>539</v>
      </c>
      <c r="J93" s="280"/>
      <c r="K93" s="293"/>
    </row>
    <row r="94" ht="15" customHeight="1">
      <c r="B94" s="302"/>
      <c r="C94" s="280" t="s">
        <v>41</v>
      </c>
      <c r="D94" s="280"/>
      <c r="E94" s="280"/>
      <c r="F94" s="301" t="s">
        <v>505</v>
      </c>
      <c r="G94" s="300"/>
      <c r="H94" s="280" t="s">
        <v>541</v>
      </c>
      <c r="I94" s="280" t="s">
        <v>539</v>
      </c>
      <c r="J94" s="280"/>
      <c r="K94" s="293"/>
    </row>
    <row r="95" ht="15" customHeight="1">
      <c r="B95" s="302"/>
      <c r="C95" s="280" t="s">
        <v>51</v>
      </c>
      <c r="D95" s="280"/>
      <c r="E95" s="280"/>
      <c r="F95" s="301" t="s">
        <v>505</v>
      </c>
      <c r="G95" s="300"/>
      <c r="H95" s="280" t="s">
        <v>542</v>
      </c>
      <c r="I95" s="280" t="s">
        <v>539</v>
      </c>
      <c r="J95" s="280"/>
      <c r="K95" s="293"/>
    </row>
    <row r="96" ht="15" customHeight="1">
      <c r="B96" s="305"/>
      <c r="C96" s="306"/>
      <c r="D96" s="306"/>
      <c r="E96" s="306"/>
      <c r="F96" s="306"/>
      <c r="G96" s="306"/>
      <c r="H96" s="306"/>
      <c r="I96" s="306"/>
      <c r="J96" s="306"/>
      <c r="K96" s="307"/>
    </row>
    <row r="97" ht="18.75" customHeight="1">
      <c r="B97" s="308"/>
      <c r="C97" s="309"/>
      <c r="D97" s="309"/>
      <c r="E97" s="309"/>
      <c r="F97" s="309"/>
      <c r="G97" s="309"/>
      <c r="H97" s="309"/>
      <c r="I97" s="309"/>
      <c r="J97" s="309"/>
      <c r="K97" s="308"/>
    </row>
    <row r="98" ht="18.75" customHeight="1">
      <c r="B98" s="287"/>
      <c r="C98" s="287"/>
      <c r="D98" s="287"/>
      <c r="E98" s="287"/>
      <c r="F98" s="287"/>
      <c r="G98" s="287"/>
      <c r="H98" s="287"/>
      <c r="I98" s="287"/>
      <c r="J98" s="287"/>
      <c r="K98" s="287"/>
    </row>
    <row r="99" ht="7.5" customHeight="1">
      <c r="B99" s="288"/>
      <c r="C99" s="289"/>
      <c r="D99" s="289"/>
      <c r="E99" s="289"/>
      <c r="F99" s="289"/>
      <c r="G99" s="289"/>
      <c r="H99" s="289"/>
      <c r="I99" s="289"/>
      <c r="J99" s="289"/>
      <c r="K99" s="290"/>
    </row>
    <row r="100" ht="45" customHeight="1">
      <c r="B100" s="291"/>
      <c r="C100" s="292" t="s">
        <v>543</v>
      </c>
      <c r="D100" s="292"/>
      <c r="E100" s="292"/>
      <c r="F100" s="292"/>
      <c r="G100" s="292"/>
      <c r="H100" s="292"/>
      <c r="I100" s="292"/>
      <c r="J100" s="292"/>
      <c r="K100" s="293"/>
    </row>
    <row r="101" ht="17.25" customHeight="1">
      <c r="B101" s="291"/>
      <c r="C101" s="294" t="s">
        <v>499</v>
      </c>
      <c r="D101" s="294"/>
      <c r="E101" s="294"/>
      <c r="F101" s="294" t="s">
        <v>500</v>
      </c>
      <c r="G101" s="295"/>
      <c r="H101" s="294" t="s">
        <v>115</v>
      </c>
      <c r="I101" s="294" t="s">
        <v>60</v>
      </c>
      <c r="J101" s="294" t="s">
        <v>501</v>
      </c>
      <c r="K101" s="293"/>
    </row>
    <row r="102" ht="17.25" customHeight="1">
      <c r="B102" s="291"/>
      <c r="C102" s="296" t="s">
        <v>502</v>
      </c>
      <c r="D102" s="296"/>
      <c r="E102" s="296"/>
      <c r="F102" s="297" t="s">
        <v>503</v>
      </c>
      <c r="G102" s="298"/>
      <c r="H102" s="296"/>
      <c r="I102" s="296"/>
      <c r="J102" s="296" t="s">
        <v>504</v>
      </c>
      <c r="K102" s="293"/>
    </row>
    <row r="103" ht="5.25" customHeight="1">
      <c r="B103" s="291"/>
      <c r="C103" s="294"/>
      <c r="D103" s="294"/>
      <c r="E103" s="294"/>
      <c r="F103" s="294"/>
      <c r="G103" s="310"/>
      <c r="H103" s="294"/>
      <c r="I103" s="294"/>
      <c r="J103" s="294"/>
      <c r="K103" s="293"/>
    </row>
    <row r="104" ht="15" customHeight="1">
      <c r="B104" s="291"/>
      <c r="C104" s="280" t="s">
        <v>56</v>
      </c>
      <c r="D104" s="299"/>
      <c r="E104" s="299"/>
      <c r="F104" s="301" t="s">
        <v>505</v>
      </c>
      <c r="G104" s="310"/>
      <c r="H104" s="280" t="s">
        <v>544</v>
      </c>
      <c r="I104" s="280" t="s">
        <v>507</v>
      </c>
      <c r="J104" s="280">
        <v>20</v>
      </c>
      <c r="K104" s="293"/>
    </row>
    <row r="105" ht="15" customHeight="1">
      <c r="B105" s="291"/>
      <c r="C105" s="280" t="s">
        <v>508</v>
      </c>
      <c r="D105" s="280"/>
      <c r="E105" s="280"/>
      <c r="F105" s="301" t="s">
        <v>505</v>
      </c>
      <c r="G105" s="280"/>
      <c r="H105" s="280" t="s">
        <v>544</v>
      </c>
      <c r="I105" s="280" t="s">
        <v>507</v>
      </c>
      <c r="J105" s="280">
        <v>120</v>
      </c>
      <c r="K105" s="293"/>
    </row>
    <row r="106" ht="15" customHeight="1">
      <c r="B106" s="302"/>
      <c r="C106" s="280" t="s">
        <v>510</v>
      </c>
      <c r="D106" s="280"/>
      <c r="E106" s="280"/>
      <c r="F106" s="301" t="s">
        <v>511</v>
      </c>
      <c r="G106" s="280"/>
      <c r="H106" s="280" t="s">
        <v>544</v>
      </c>
      <c r="I106" s="280" t="s">
        <v>507</v>
      </c>
      <c r="J106" s="280">
        <v>50</v>
      </c>
      <c r="K106" s="293"/>
    </row>
    <row r="107" ht="15" customHeight="1">
      <c r="B107" s="302"/>
      <c r="C107" s="280" t="s">
        <v>513</v>
      </c>
      <c r="D107" s="280"/>
      <c r="E107" s="280"/>
      <c r="F107" s="301" t="s">
        <v>505</v>
      </c>
      <c r="G107" s="280"/>
      <c r="H107" s="280" t="s">
        <v>544</v>
      </c>
      <c r="I107" s="280" t="s">
        <v>515</v>
      </c>
      <c r="J107" s="280"/>
      <c r="K107" s="293"/>
    </row>
    <row r="108" ht="15" customHeight="1">
      <c r="B108" s="302"/>
      <c r="C108" s="280" t="s">
        <v>524</v>
      </c>
      <c r="D108" s="280"/>
      <c r="E108" s="280"/>
      <c r="F108" s="301" t="s">
        <v>511</v>
      </c>
      <c r="G108" s="280"/>
      <c r="H108" s="280" t="s">
        <v>544</v>
      </c>
      <c r="I108" s="280" t="s">
        <v>507</v>
      </c>
      <c r="J108" s="280">
        <v>50</v>
      </c>
      <c r="K108" s="293"/>
    </row>
    <row r="109" ht="15" customHeight="1">
      <c r="B109" s="302"/>
      <c r="C109" s="280" t="s">
        <v>532</v>
      </c>
      <c r="D109" s="280"/>
      <c r="E109" s="280"/>
      <c r="F109" s="301" t="s">
        <v>511</v>
      </c>
      <c r="G109" s="280"/>
      <c r="H109" s="280" t="s">
        <v>544</v>
      </c>
      <c r="I109" s="280" t="s">
        <v>507</v>
      </c>
      <c r="J109" s="280">
        <v>50</v>
      </c>
      <c r="K109" s="293"/>
    </row>
    <row r="110" ht="15" customHeight="1">
      <c r="B110" s="302"/>
      <c r="C110" s="280" t="s">
        <v>530</v>
      </c>
      <c r="D110" s="280"/>
      <c r="E110" s="280"/>
      <c r="F110" s="301" t="s">
        <v>511</v>
      </c>
      <c r="G110" s="280"/>
      <c r="H110" s="280" t="s">
        <v>544</v>
      </c>
      <c r="I110" s="280" t="s">
        <v>507</v>
      </c>
      <c r="J110" s="280">
        <v>50</v>
      </c>
      <c r="K110" s="293"/>
    </row>
    <row r="111" ht="15" customHeight="1">
      <c r="B111" s="302"/>
      <c r="C111" s="280" t="s">
        <v>56</v>
      </c>
      <c r="D111" s="280"/>
      <c r="E111" s="280"/>
      <c r="F111" s="301" t="s">
        <v>505</v>
      </c>
      <c r="G111" s="280"/>
      <c r="H111" s="280" t="s">
        <v>545</v>
      </c>
      <c r="I111" s="280" t="s">
        <v>507</v>
      </c>
      <c r="J111" s="280">
        <v>20</v>
      </c>
      <c r="K111" s="293"/>
    </row>
    <row r="112" ht="15" customHeight="1">
      <c r="B112" s="302"/>
      <c r="C112" s="280" t="s">
        <v>546</v>
      </c>
      <c r="D112" s="280"/>
      <c r="E112" s="280"/>
      <c r="F112" s="301" t="s">
        <v>505</v>
      </c>
      <c r="G112" s="280"/>
      <c r="H112" s="280" t="s">
        <v>547</v>
      </c>
      <c r="I112" s="280" t="s">
        <v>507</v>
      </c>
      <c r="J112" s="280">
        <v>120</v>
      </c>
      <c r="K112" s="293"/>
    </row>
    <row r="113" ht="15" customHeight="1">
      <c r="B113" s="302"/>
      <c r="C113" s="280" t="s">
        <v>41</v>
      </c>
      <c r="D113" s="280"/>
      <c r="E113" s="280"/>
      <c r="F113" s="301" t="s">
        <v>505</v>
      </c>
      <c r="G113" s="280"/>
      <c r="H113" s="280" t="s">
        <v>548</v>
      </c>
      <c r="I113" s="280" t="s">
        <v>539</v>
      </c>
      <c r="J113" s="280"/>
      <c r="K113" s="293"/>
    </row>
    <row r="114" ht="15" customHeight="1">
      <c r="B114" s="302"/>
      <c r="C114" s="280" t="s">
        <v>51</v>
      </c>
      <c r="D114" s="280"/>
      <c r="E114" s="280"/>
      <c r="F114" s="301" t="s">
        <v>505</v>
      </c>
      <c r="G114" s="280"/>
      <c r="H114" s="280" t="s">
        <v>549</v>
      </c>
      <c r="I114" s="280" t="s">
        <v>539</v>
      </c>
      <c r="J114" s="280"/>
      <c r="K114" s="293"/>
    </row>
    <row r="115" ht="15" customHeight="1">
      <c r="B115" s="302"/>
      <c r="C115" s="280" t="s">
        <v>60</v>
      </c>
      <c r="D115" s="280"/>
      <c r="E115" s="280"/>
      <c r="F115" s="301" t="s">
        <v>505</v>
      </c>
      <c r="G115" s="280"/>
      <c r="H115" s="280" t="s">
        <v>550</v>
      </c>
      <c r="I115" s="280" t="s">
        <v>551</v>
      </c>
      <c r="J115" s="280"/>
      <c r="K115" s="293"/>
    </row>
    <row r="116" ht="15" customHeight="1">
      <c r="B116" s="305"/>
      <c r="C116" s="311"/>
      <c r="D116" s="311"/>
      <c r="E116" s="311"/>
      <c r="F116" s="311"/>
      <c r="G116" s="311"/>
      <c r="H116" s="311"/>
      <c r="I116" s="311"/>
      <c r="J116" s="311"/>
      <c r="K116" s="307"/>
    </row>
    <row r="117" ht="18.75" customHeight="1">
      <c r="B117" s="312"/>
      <c r="C117" s="276"/>
      <c r="D117" s="276"/>
      <c r="E117" s="276"/>
      <c r="F117" s="313"/>
      <c r="G117" s="276"/>
      <c r="H117" s="276"/>
      <c r="I117" s="276"/>
      <c r="J117" s="276"/>
      <c r="K117" s="312"/>
    </row>
    <row r="118" ht="18.75" customHeight="1"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</row>
    <row r="119" ht="7.5" customHeight="1">
      <c r="B119" s="314"/>
      <c r="C119" s="315"/>
      <c r="D119" s="315"/>
      <c r="E119" s="315"/>
      <c r="F119" s="315"/>
      <c r="G119" s="315"/>
      <c r="H119" s="315"/>
      <c r="I119" s="315"/>
      <c r="J119" s="315"/>
      <c r="K119" s="316"/>
    </row>
    <row r="120" ht="45" customHeight="1">
      <c r="B120" s="317"/>
      <c r="C120" s="270" t="s">
        <v>552</v>
      </c>
      <c r="D120" s="270"/>
      <c r="E120" s="270"/>
      <c r="F120" s="270"/>
      <c r="G120" s="270"/>
      <c r="H120" s="270"/>
      <c r="I120" s="270"/>
      <c r="J120" s="270"/>
      <c r="K120" s="318"/>
    </row>
    <row r="121" ht="17.25" customHeight="1">
      <c r="B121" s="319"/>
      <c r="C121" s="294" t="s">
        <v>499</v>
      </c>
      <c r="D121" s="294"/>
      <c r="E121" s="294"/>
      <c r="F121" s="294" t="s">
        <v>500</v>
      </c>
      <c r="G121" s="295"/>
      <c r="H121" s="294" t="s">
        <v>115</v>
      </c>
      <c r="I121" s="294" t="s">
        <v>60</v>
      </c>
      <c r="J121" s="294" t="s">
        <v>501</v>
      </c>
      <c r="K121" s="320"/>
    </row>
    <row r="122" ht="17.25" customHeight="1">
      <c r="B122" s="319"/>
      <c r="C122" s="296" t="s">
        <v>502</v>
      </c>
      <c r="D122" s="296"/>
      <c r="E122" s="296"/>
      <c r="F122" s="297" t="s">
        <v>503</v>
      </c>
      <c r="G122" s="298"/>
      <c r="H122" s="296"/>
      <c r="I122" s="296"/>
      <c r="J122" s="296" t="s">
        <v>504</v>
      </c>
      <c r="K122" s="320"/>
    </row>
    <row r="123" ht="5.25" customHeight="1">
      <c r="B123" s="321"/>
      <c r="C123" s="299"/>
      <c r="D123" s="299"/>
      <c r="E123" s="299"/>
      <c r="F123" s="299"/>
      <c r="G123" s="280"/>
      <c r="H123" s="299"/>
      <c r="I123" s="299"/>
      <c r="J123" s="299"/>
      <c r="K123" s="322"/>
    </row>
    <row r="124" ht="15" customHeight="1">
      <c r="B124" s="321"/>
      <c r="C124" s="280" t="s">
        <v>508</v>
      </c>
      <c r="D124" s="299"/>
      <c r="E124" s="299"/>
      <c r="F124" s="301" t="s">
        <v>505</v>
      </c>
      <c r="G124" s="280"/>
      <c r="H124" s="280" t="s">
        <v>544</v>
      </c>
      <c r="I124" s="280" t="s">
        <v>507</v>
      </c>
      <c r="J124" s="280">
        <v>120</v>
      </c>
      <c r="K124" s="323"/>
    </row>
    <row r="125" ht="15" customHeight="1">
      <c r="B125" s="321"/>
      <c r="C125" s="280" t="s">
        <v>553</v>
      </c>
      <c r="D125" s="280"/>
      <c r="E125" s="280"/>
      <c r="F125" s="301" t="s">
        <v>505</v>
      </c>
      <c r="G125" s="280"/>
      <c r="H125" s="280" t="s">
        <v>554</v>
      </c>
      <c r="I125" s="280" t="s">
        <v>507</v>
      </c>
      <c r="J125" s="280" t="s">
        <v>555</v>
      </c>
      <c r="K125" s="323"/>
    </row>
    <row r="126" ht="15" customHeight="1">
      <c r="B126" s="321"/>
      <c r="C126" s="280" t="s">
        <v>454</v>
      </c>
      <c r="D126" s="280"/>
      <c r="E126" s="280"/>
      <c r="F126" s="301" t="s">
        <v>505</v>
      </c>
      <c r="G126" s="280"/>
      <c r="H126" s="280" t="s">
        <v>556</v>
      </c>
      <c r="I126" s="280" t="s">
        <v>507</v>
      </c>
      <c r="J126" s="280" t="s">
        <v>555</v>
      </c>
      <c r="K126" s="323"/>
    </row>
    <row r="127" ht="15" customHeight="1">
      <c r="B127" s="321"/>
      <c r="C127" s="280" t="s">
        <v>516</v>
      </c>
      <c r="D127" s="280"/>
      <c r="E127" s="280"/>
      <c r="F127" s="301" t="s">
        <v>511</v>
      </c>
      <c r="G127" s="280"/>
      <c r="H127" s="280" t="s">
        <v>517</v>
      </c>
      <c r="I127" s="280" t="s">
        <v>507</v>
      </c>
      <c r="J127" s="280">
        <v>15</v>
      </c>
      <c r="K127" s="323"/>
    </row>
    <row r="128" ht="15" customHeight="1">
      <c r="B128" s="321"/>
      <c r="C128" s="303" t="s">
        <v>518</v>
      </c>
      <c r="D128" s="303"/>
      <c r="E128" s="303"/>
      <c r="F128" s="304" t="s">
        <v>511</v>
      </c>
      <c r="G128" s="303"/>
      <c r="H128" s="303" t="s">
        <v>519</v>
      </c>
      <c r="I128" s="303" t="s">
        <v>507</v>
      </c>
      <c r="J128" s="303">
        <v>15</v>
      </c>
      <c r="K128" s="323"/>
    </row>
    <row r="129" ht="15" customHeight="1">
      <c r="B129" s="321"/>
      <c r="C129" s="303" t="s">
        <v>520</v>
      </c>
      <c r="D129" s="303"/>
      <c r="E129" s="303"/>
      <c r="F129" s="304" t="s">
        <v>511</v>
      </c>
      <c r="G129" s="303"/>
      <c r="H129" s="303" t="s">
        <v>521</v>
      </c>
      <c r="I129" s="303" t="s">
        <v>507</v>
      </c>
      <c r="J129" s="303">
        <v>20</v>
      </c>
      <c r="K129" s="323"/>
    </row>
    <row r="130" ht="15" customHeight="1">
      <c r="B130" s="321"/>
      <c r="C130" s="303" t="s">
        <v>522</v>
      </c>
      <c r="D130" s="303"/>
      <c r="E130" s="303"/>
      <c r="F130" s="304" t="s">
        <v>511</v>
      </c>
      <c r="G130" s="303"/>
      <c r="H130" s="303" t="s">
        <v>523</v>
      </c>
      <c r="I130" s="303" t="s">
        <v>507</v>
      </c>
      <c r="J130" s="303">
        <v>20</v>
      </c>
      <c r="K130" s="323"/>
    </row>
    <row r="131" ht="15" customHeight="1">
      <c r="B131" s="321"/>
      <c r="C131" s="280" t="s">
        <v>510</v>
      </c>
      <c r="D131" s="280"/>
      <c r="E131" s="280"/>
      <c r="F131" s="301" t="s">
        <v>511</v>
      </c>
      <c r="G131" s="280"/>
      <c r="H131" s="280" t="s">
        <v>544</v>
      </c>
      <c r="I131" s="280" t="s">
        <v>507</v>
      </c>
      <c r="J131" s="280">
        <v>50</v>
      </c>
      <c r="K131" s="323"/>
    </row>
    <row r="132" ht="15" customHeight="1">
      <c r="B132" s="321"/>
      <c r="C132" s="280" t="s">
        <v>524</v>
      </c>
      <c r="D132" s="280"/>
      <c r="E132" s="280"/>
      <c r="F132" s="301" t="s">
        <v>511</v>
      </c>
      <c r="G132" s="280"/>
      <c r="H132" s="280" t="s">
        <v>544</v>
      </c>
      <c r="I132" s="280" t="s">
        <v>507</v>
      </c>
      <c r="J132" s="280">
        <v>50</v>
      </c>
      <c r="K132" s="323"/>
    </row>
    <row r="133" ht="15" customHeight="1">
      <c r="B133" s="321"/>
      <c r="C133" s="280" t="s">
        <v>530</v>
      </c>
      <c r="D133" s="280"/>
      <c r="E133" s="280"/>
      <c r="F133" s="301" t="s">
        <v>511</v>
      </c>
      <c r="G133" s="280"/>
      <c r="H133" s="280" t="s">
        <v>544</v>
      </c>
      <c r="I133" s="280" t="s">
        <v>507</v>
      </c>
      <c r="J133" s="280">
        <v>50</v>
      </c>
      <c r="K133" s="323"/>
    </row>
    <row r="134" ht="15" customHeight="1">
      <c r="B134" s="321"/>
      <c r="C134" s="280" t="s">
        <v>532</v>
      </c>
      <c r="D134" s="280"/>
      <c r="E134" s="280"/>
      <c r="F134" s="301" t="s">
        <v>511</v>
      </c>
      <c r="G134" s="280"/>
      <c r="H134" s="280" t="s">
        <v>544</v>
      </c>
      <c r="I134" s="280" t="s">
        <v>507</v>
      </c>
      <c r="J134" s="280">
        <v>50</v>
      </c>
      <c r="K134" s="323"/>
    </row>
    <row r="135" ht="15" customHeight="1">
      <c r="B135" s="321"/>
      <c r="C135" s="280" t="s">
        <v>120</v>
      </c>
      <c r="D135" s="280"/>
      <c r="E135" s="280"/>
      <c r="F135" s="301" t="s">
        <v>511</v>
      </c>
      <c r="G135" s="280"/>
      <c r="H135" s="280" t="s">
        <v>557</v>
      </c>
      <c r="I135" s="280" t="s">
        <v>507</v>
      </c>
      <c r="J135" s="280">
        <v>255</v>
      </c>
      <c r="K135" s="323"/>
    </row>
    <row r="136" ht="15" customHeight="1">
      <c r="B136" s="321"/>
      <c r="C136" s="280" t="s">
        <v>534</v>
      </c>
      <c r="D136" s="280"/>
      <c r="E136" s="280"/>
      <c r="F136" s="301" t="s">
        <v>505</v>
      </c>
      <c r="G136" s="280"/>
      <c r="H136" s="280" t="s">
        <v>558</v>
      </c>
      <c r="I136" s="280" t="s">
        <v>536</v>
      </c>
      <c r="J136" s="280"/>
      <c r="K136" s="323"/>
    </row>
    <row r="137" ht="15" customHeight="1">
      <c r="B137" s="321"/>
      <c r="C137" s="280" t="s">
        <v>537</v>
      </c>
      <c r="D137" s="280"/>
      <c r="E137" s="280"/>
      <c r="F137" s="301" t="s">
        <v>505</v>
      </c>
      <c r="G137" s="280"/>
      <c r="H137" s="280" t="s">
        <v>559</v>
      </c>
      <c r="I137" s="280" t="s">
        <v>539</v>
      </c>
      <c r="J137" s="280"/>
      <c r="K137" s="323"/>
    </row>
    <row r="138" ht="15" customHeight="1">
      <c r="B138" s="321"/>
      <c r="C138" s="280" t="s">
        <v>540</v>
      </c>
      <c r="D138" s="280"/>
      <c r="E138" s="280"/>
      <c r="F138" s="301" t="s">
        <v>505</v>
      </c>
      <c r="G138" s="280"/>
      <c r="H138" s="280" t="s">
        <v>540</v>
      </c>
      <c r="I138" s="280" t="s">
        <v>539</v>
      </c>
      <c r="J138" s="280"/>
      <c r="K138" s="323"/>
    </row>
    <row r="139" ht="15" customHeight="1">
      <c r="B139" s="321"/>
      <c r="C139" s="280" t="s">
        <v>41</v>
      </c>
      <c r="D139" s="280"/>
      <c r="E139" s="280"/>
      <c r="F139" s="301" t="s">
        <v>505</v>
      </c>
      <c r="G139" s="280"/>
      <c r="H139" s="280" t="s">
        <v>560</v>
      </c>
      <c r="I139" s="280" t="s">
        <v>539</v>
      </c>
      <c r="J139" s="280"/>
      <c r="K139" s="323"/>
    </row>
    <row r="140" ht="15" customHeight="1">
      <c r="B140" s="321"/>
      <c r="C140" s="280" t="s">
        <v>561</v>
      </c>
      <c r="D140" s="280"/>
      <c r="E140" s="280"/>
      <c r="F140" s="301" t="s">
        <v>505</v>
      </c>
      <c r="G140" s="280"/>
      <c r="H140" s="280" t="s">
        <v>562</v>
      </c>
      <c r="I140" s="280" t="s">
        <v>539</v>
      </c>
      <c r="J140" s="280"/>
      <c r="K140" s="323"/>
    </row>
    <row r="141" ht="15" customHeight="1">
      <c r="B141" s="324"/>
      <c r="C141" s="325"/>
      <c r="D141" s="325"/>
      <c r="E141" s="325"/>
      <c r="F141" s="325"/>
      <c r="G141" s="325"/>
      <c r="H141" s="325"/>
      <c r="I141" s="325"/>
      <c r="J141" s="325"/>
      <c r="K141" s="326"/>
    </row>
    <row r="142" ht="18.75" customHeight="1">
      <c r="B142" s="276"/>
      <c r="C142" s="276"/>
      <c r="D142" s="276"/>
      <c r="E142" s="276"/>
      <c r="F142" s="313"/>
      <c r="G142" s="276"/>
      <c r="H142" s="276"/>
      <c r="I142" s="276"/>
      <c r="J142" s="276"/>
      <c r="K142" s="276"/>
    </row>
    <row r="143" ht="18.75" customHeight="1"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</row>
    <row r="144" ht="7.5" customHeight="1">
      <c r="B144" s="288"/>
      <c r="C144" s="289"/>
      <c r="D144" s="289"/>
      <c r="E144" s="289"/>
      <c r="F144" s="289"/>
      <c r="G144" s="289"/>
      <c r="H144" s="289"/>
      <c r="I144" s="289"/>
      <c r="J144" s="289"/>
      <c r="K144" s="290"/>
    </row>
    <row r="145" ht="45" customHeight="1">
      <c r="B145" s="291"/>
      <c r="C145" s="292" t="s">
        <v>563</v>
      </c>
      <c r="D145" s="292"/>
      <c r="E145" s="292"/>
      <c r="F145" s="292"/>
      <c r="G145" s="292"/>
      <c r="H145" s="292"/>
      <c r="I145" s="292"/>
      <c r="J145" s="292"/>
      <c r="K145" s="293"/>
    </row>
    <row r="146" ht="17.25" customHeight="1">
      <c r="B146" s="291"/>
      <c r="C146" s="294" t="s">
        <v>499</v>
      </c>
      <c r="D146" s="294"/>
      <c r="E146" s="294"/>
      <c r="F146" s="294" t="s">
        <v>500</v>
      </c>
      <c r="G146" s="295"/>
      <c r="H146" s="294" t="s">
        <v>115</v>
      </c>
      <c r="I146" s="294" t="s">
        <v>60</v>
      </c>
      <c r="J146" s="294" t="s">
        <v>501</v>
      </c>
      <c r="K146" s="293"/>
    </row>
    <row r="147" ht="17.25" customHeight="1">
      <c r="B147" s="291"/>
      <c r="C147" s="296" t="s">
        <v>502</v>
      </c>
      <c r="D147" s="296"/>
      <c r="E147" s="296"/>
      <c r="F147" s="297" t="s">
        <v>503</v>
      </c>
      <c r="G147" s="298"/>
      <c r="H147" s="296"/>
      <c r="I147" s="296"/>
      <c r="J147" s="296" t="s">
        <v>504</v>
      </c>
      <c r="K147" s="293"/>
    </row>
    <row r="148" ht="5.25" customHeight="1">
      <c r="B148" s="302"/>
      <c r="C148" s="299"/>
      <c r="D148" s="299"/>
      <c r="E148" s="299"/>
      <c r="F148" s="299"/>
      <c r="G148" s="300"/>
      <c r="H148" s="299"/>
      <c r="I148" s="299"/>
      <c r="J148" s="299"/>
      <c r="K148" s="323"/>
    </row>
    <row r="149" ht="15" customHeight="1">
      <c r="B149" s="302"/>
      <c r="C149" s="327" t="s">
        <v>508</v>
      </c>
      <c r="D149" s="280"/>
      <c r="E149" s="280"/>
      <c r="F149" s="328" t="s">
        <v>505</v>
      </c>
      <c r="G149" s="280"/>
      <c r="H149" s="327" t="s">
        <v>544</v>
      </c>
      <c r="I149" s="327" t="s">
        <v>507</v>
      </c>
      <c r="J149" s="327">
        <v>120</v>
      </c>
      <c r="K149" s="323"/>
    </row>
    <row r="150" ht="15" customHeight="1">
      <c r="B150" s="302"/>
      <c r="C150" s="327" t="s">
        <v>553</v>
      </c>
      <c r="D150" s="280"/>
      <c r="E150" s="280"/>
      <c r="F150" s="328" t="s">
        <v>505</v>
      </c>
      <c r="G150" s="280"/>
      <c r="H150" s="327" t="s">
        <v>564</v>
      </c>
      <c r="I150" s="327" t="s">
        <v>507</v>
      </c>
      <c r="J150" s="327" t="s">
        <v>555</v>
      </c>
      <c r="K150" s="323"/>
    </row>
    <row r="151" ht="15" customHeight="1">
      <c r="B151" s="302"/>
      <c r="C151" s="327" t="s">
        <v>454</v>
      </c>
      <c r="D151" s="280"/>
      <c r="E151" s="280"/>
      <c r="F151" s="328" t="s">
        <v>505</v>
      </c>
      <c r="G151" s="280"/>
      <c r="H151" s="327" t="s">
        <v>565</v>
      </c>
      <c r="I151" s="327" t="s">
        <v>507</v>
      </c>
      <c r="J151" s="327" t="s">
        <v>555</v>
      </c>
      <c r="K151" s="323"/>
    </row>
    <row r="152" ht="15" customHeight="1">
      <c r="B152" s="302"/>
      <c r="C152" s="327" t="s">
        <v>510</v>
      </c>
      <c r="D152" s="280"/>
      <c r="E152" s="280"/>
      <c r="F152" s="328" t="s">
        <v>511</v>
      </c>
      <c r="G152" s="280"/>
      <c r="H152" s="327" t="s">
        <v>544</v>
      </c>
      <c r="I152" s="327" t="s">
        <v>507</v>
      </c>
      <c r="J152" s="327">
        <v>50</v>
      </c>
      <c r="K152" s="323"/>
    </row>
    <row r="153" ht="15" customHeight="1">
      <c r="B153" s="302"/>
      <c r="C153" s="327" t="s">
        <v>513</v>
      </c>
      <c r="D153" s="280"/>
      <c r="E153" s="280"/>
      <c r="F153" s="328" t="s">
        <v>505</v>
      </c>
      <c r="G153" s="280"/>
      <c r="H153" s="327" t="s">
        <v>544</v>
      </c>
      <c r="I153" s="327" t="s">
        <v>515</v>
      </c>
      <c r="J153" s="327"/>
      <c r="K153" s="323"/>
    </row>
    <row r="154" ht="15" customHeight="1">
      <c r="B154" s="302"/>
      <c r="C154" s="327" t="s">
        <v>524</v>
      </c>
      <c r="D154" s="280"/>
      <c r="E154" s="280"/>
      <c r="F154" s="328" t="s">
        <v>511</v>
      </c>
      <c r="G154" s="280"/>
      <c r="H154" s="327" t="s">
        <v>544</v>
      </c>
      <c r="I154" s="327" t="s">
        <v>507</v>
      </c>
      <c r="J154" s="327">
        <v>50</v>
      </c>
      <c r="K154" s="323"/>
    </row>
    <row r="155" ht="15" customHeight="1">
      <c r="B155" s="302"/>
      <c r="C155" s="327" t="s">
        <v>532</v>
      </c>
      <c r="D155" s="280"/>
      <c r="E155" s="280"/>
      <c r="F155" s="328" t="s">
        <v>511</v>
      </c>
      <c r="G155" s="280"/>
      <c r="H155" s="327" t="s">
        <v>544</v>
      </c>
      <c r="I155" s="327" t="s">
        <v>507</v>
      </c>
      <c r="J155" s="327">
        <v>50</v>
      </c>
      <c r="K155" s="323"/>
    </row>
    <row r="156" ht="15" customHeight="1">
      <c r="B156" s="302"/>
      <c r="C156" s="327" t="s">
        <v>530</v>
      </c>
      <c r="D156" s="280"/>
      <c r="E156" s="280"/>
      <c r="F156" s="328" t="s">
        <v>511</v>
      </c>
      <c r="G156" s="280"/>
      <c r="H156" s="327" t="s">
        <v>544</v>
      </c>
      <c r="I156" s="327" t="s">
        <v>507</v>
      </c>
      <c r="J156" s="327">
        <v>50</v>
      </c>
      <c r="K156" s="323"/>
    </row>
    <row r="157" ht="15" customHeight="1">
      <c r="B157" s="302"/>
      <c r="C157" s="327" t="s">
        <v>95</v>
      </c>
      <c r="D157" s="280"/>
      <c r="E157" s="280"/>
      <c r="F157" s="328" t="s">
        <v>505</v>
      </c>
      <c r="G157" s="280"/>
      <c r="H157" s="327" t="s">
        <v>566</v>
      </c>
      <c r="I157" s="327" t="s">
        <v>507</v>
      </c>
      <c r="J157" s="327" t="s">
        <v>567</v>
      </c>
      <c r="K157" s="323"/>
    </row>
    <row r="158" ht="15" customHeight="1">
      <c r="B158" s="302"/>
      <c r="C158" s="327" t="s">
        <v>568</v>
      </c>
      <c r="D158" s="280"/>
      <c r="E158" s="280"/>
      <c r="F158" s="328" t="s">
        <v>505</v>
      </c>
      <c r="G158" s="280"/>
      <c r="H158" s="327" t="s">
        <v>569</v>
      </c>
      <c r="I158" s="327" t="s">
        <v>539</v>
      </c>
      <c r="J158" s="327"/>
      <c r="K158" s="323"/>
    </row>
    <row r="159" ht="15" customHeight="1">
      <c r="B159" s="329"/>
      <c r="C159" s="311"/>
      <c r="D159" s="311"/>
      <c r="E159" s="311"/>
      <c r="F159" s="311"/>
      <c r="G159" s="311"/>
      <c r="H159" s="311"/>
      <c r="I159" s="311"/>
      <c r="J159" s="311"/>
      <c r="K159" s="330"/>
    </row>
    <row r="160" ht="18.75" customHeight="1">
      <c r="B160" s="276"/>
      <c r="C160" s="280"/>
      <c r="D160" s="280"/>
      <c r="E160" s="280"/>
      <c r="F160" s="301"/>
      <c r="G160" s="280"/>
      <c r="H160" s="280"/>
      <c r="I160" s="280"/>
      <c r="J160" s="280"/>
      <c r="K160" s="276"/>
    </row>
    <row r="161" ht="18.75" customHeight="1"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</row>
    <row r="162" ht="7.5" customHeight="1">
      <c r="B162" s="266"/>
      <c r="C162" s="267"/>
      <c r="D162" s="267"/>
      <c r="E162" s="267"/>
      <c r="F162" s="267"/>
      <c r="G162" s="267"/>
      <c r="H162" s="267"/>
      <c r="I162" s="267"/>
      <c r="J162" s="267"/>
      <c r="K162" s="268"/>
    </row>
    <row r="163" ht="45" customHeight="1">
      <c r="B163" s="269"/>
      <c r="C163" s="270" t="s">
        <v>570</v>
      </c>
      <c r="D163" s="270"/>
      <c r="E163" s="270"/>
      <c r="F163" s="270"/>
      <c r="G163" s="270"/>
      <c r="H163" s="270"/>
      <c r="I163" s="270"/>
      <c r="J163" s="270"/>
      <c r="K163" s="271"/>
    </row>
    <row r="164" ht="17.25" customHeight="1">
      <c r="B164" s="269"/>
      <c r="C164" s="294" t="s">
        <v>499</v>
      </c>
      <c r="D164" s="294"/>
      <c r="E164" s="294"/>
      <c r="F164" s="294" t="s">
        <v>500</v>
      </c>
      <c r="G164" s="331"/>
      <c r="H164" s="332" t="s">
        <v>115</v>
      </c>
      <c r="I164" s="332" t="s">
        <v>60</v>
      </c>
      <c r="J164" s="294" t="s">
        <v>501</v>
      </c>
      <c r="K164" s="271"/>
    </row>
    <row r="165" ht="17.25" customHeight="1">
      <c r="B165" s="272"/>
      <c r="C165" s="296" t="s">
        <v>502</v>
      </c>
      <c r="D165" s="296"/>
      <c r="E165" s="296"/>
      <c r="F165" s="297" t="s">
        <v>503</v>
      </c>
      <c r="G165" s="333"/>
      <c r="H165" s="334"/>
      <c r="I165" s="334"/>
      <c r="J165" s="296" t="s">
        <v>504</v>
      </c>
      <c r="K165" s="274"/>
    </row>
    <row r="166" ht="5.25" customHeight="1">
      <c r="B166" s="302"/>
      <c r="C166" s="299"/>
      <c r="D166" s="299"/>
      <c r="E166" s="299"/>
      <c r="F166" s="299"/>
      <c r="G166" s="300"/>
      <c r="H166" s="299"/>
      <c r="I166" s="299"/>
      <c r="J166" s="299"/>
      <c r="K166" s="323"/>
    </row>
    <row r="167" ht="15" customHeight="1">
      <c r="B167" s="302"/>
      <c r="C167" s="280" t="s">
        <v>508</v>
      </c>
      <c r="D167" s="280"/>
      <c r="E167" s="280"/>
      <c r="F167" s="301" t="s">
        <v>505</v>
      </c>
      <c r="G167" s="280"/>
      <c r="H167" s="280" t="s">
        <v>544</v>
      </c>
      <c r="I167" s="280" t="s">
        <v>507</v>
      </c>
      <c r="J167" s="280">
        <v>120</v>
      </c>
      <c r="K167" s="323"/>
    </row>
    <row r="168" ht="15" customHeight="1">
      <c r="B168" s="302"/>
      <c r="C168" s="280" t="s">
        <v>553</v>
      </c>
      <c r="D168" s="280"/>
      <c r="E168" s="280"/>
      <c r="F168" s="301" t="s">
        <v>505</v>
      </c>
      <c r="G168" s="280"/>
      <c r="H168" s="280" t="s">
        <v>554</v>
      </c>
      <c r="I168" s="280" t="s">
        <v>507</v>
      </c>
      <c r="J168" s="280" t="s">
        <v>555</v>
      </c>
      <c r="K168" s="323"/>
    </row>
    <row r="169" ht="15" customHeight="1">
      <c r="B169" s="302"/>
      <c r="C169" s="280" t="s">
        <v>454</v>
      </c>
      <c r="D169" s="280"/>
      <c r="E169" s="280"/>
      <c r="F169" s="301" t="s">
        <v>505</v>
      </c>
      <c r="G169" s="280"/>
      <c r="H169" s="280" t="s">
        <v>571</v>
      </c>
      <c r="I169" s="280" t="s">
        <v>507</v>
      </c>
      <c r="J169" s="280" t="s">
        <v>555</v>
      </c>
      <c r="K169" s="323"/>
    </row>
    <row r="170" ht="15" customHeight="1">
      <c r="B170" s="302"/>
      <c r="C170" s="280" t="s">
        <v>510</v>
      </c>
      <c r="D170" s="280"/>
      <c r="E170" s="280"/>
      <c r="F170" s="301" t="s">
        <v>511</v>
      </c>
      <c r="G170" s="280"/>
      <c r="H170" s="280" t="s">
        <v>571</v>
      </c>
      <c r="I170" s="280" t="s">
        <v>507</v>
      </c>
      <c r="J170" s="280">
        <v>50</v>
      </c>
      <c r="K170" s="323"/>
    </row>
    <row r="171" ht="15" customHeight="1">
      <c r="B171" s="302"/>
      <c r="C171" s="280" t="s">
        <v>513</v>
      </c>
      <c r="D171" s="280"/>
      <c r="E171" s="280"/>
      <c r="F171" s="301" t="s">
        <v>505</v>
      </c>
      <c r="G171" s="280"/>
      <c r="H171" s="280" t="s">
        <v>571</v>
      </c>
      <c r="I171" s="280" t="s">
        <v>515</v>
      </c>
      <c r="J171" s="280"/>
      <c r="K171" s="323"/>
    </row>
    <row r="172" ht="15" customHeight="1">
      <c r="B172" s="302"/>
      <c r="C172" s="280" t="s">
        <v>524</v>
      </c>
      <c r="D172" s="280"/>
      <c r="E172" s="280"/>
      <c r="F172" s="301" t="s">
        <v>511</v>
      </c>
      <c r="G172" s="280"/>
      <c r="H172" s="280" t="s">
        <v>571</v>
      </c>
      <c r="I172" s="280" t="s">
        <v>507</v>
      </c>
      <c r="J172" s="280">
        <v>50</v>
      </c>
      <c r="K172" s="323"/>
    </row>
    <row r="173" ht="15" customHeight="1">
      <c r="B173" s="302"/>
      <c r="C173" s="280" t="s">
        <v>532</v>
      </c>
      <c r="D173" s="280"/>
      <c r="E173" s="280"/>
      <c r="F173" s="301" t="s">
        <v>511</v>
      </c>
      <c r="G173" s="280"/>
      <c r="H173" s="280" t="s">
        <v>571</v>
      </c>
      <c r="I173" s="280" t="s">
        <v>507</v>
      </c>
      <c r="J173" s="280">
        <v>50</v>
      </c>
      <c r="K173" s="323"/>
    </row>
    <row r="174" ht="15" customHeight="1">
      <c r="B174" s="302"/>
      <c r="C174" s="280" t="s">
        <v>530</v>
      </c>
      <c r="D174" s="280"/>
      <c r="E174" s="280"/>
      <c r="F174" s="301" t="s">
        <v>511</v>
      </c>
      <c r="G174" s="280"/>
      <c r="H174" s="280" t="s">
        <v>571</v>
      </c>
      <c r="I174" s="280" t="s">
        <v>507</v>
      </c>
      <c r="J174" s="280">
        <v>50</v>
      </c>
      <c r="K174" s="323"/>
    </row>
    <row r="175" ht="15" customHeight="1">
      <c r="B175" s="302"/>
      <c r="C175" s="280" t="s">
        <v>114</v>
      </c>
      <c r="D175" s="280"/>
      <c r="E175" s="280"/>
      <c r="F175" s="301" t="s">
        <v>505</v>
      </c>
      <c r="G175" s="280"/>
      <c r="H175" s="280" t="s">
        <v>572</v>
      </c>
      <c r="I175" s="280" t="s">
        <v>573</v>
      </c>
      <c r="J175" s="280"/>
      <c r="K175" s="323"/>
    </row>
    <row r="176" ht="15" customHeight="1">
      <c r="B176" s="302"/>
      <c r="C176" s="280" t="s">
        <v>60</v>
      </c>
      <c r="D176" s="280"/>
      <c r="E176" s="280"/>
      <c r="F176" s="301" t="s">
        <v>505</v>
      </c>
      <c r="G176" s="280"/>
      <c r="H176" s="280" t="s">
        <v>574</v>
      </c>
      <c r="I176" s="280" t="s">
        <v>575</v>
      </c>
      <c r="J176" s="280">
        <v>1</v>
      </c>
      <c r="K176" s="323"/>
    </row>
    <row r="177" ht="15" customHeight="1">
      <c r="B177" s="302"/>
      <c r="C177" s="280" t="s">
        <v>56</v>
      </c>
      <c r="D177" s="280"/>
      <c r="E177" s="280"/>
      <c r="F177" s="301" t="s">
        <v>505</v>
      </c>
      <c r="G177" s="280"/>
      <c r="H177" s="280" t="s">
        <v>576</v>
      </c>
      <c r="I177" s="280" t="s">
        <v>507</v>
      </c>
      <c r="J177" s="280">
        <v>20</v>
      </c>
      <c r="K177" s="323"/>
    </row>
    <row r="178" ht="15" customHeight="1">
      <c r="B178" s="302"/>
      <c r="C178" s="280" t="s">
        <v>115</v>
      </c>
      <c r="D178" s="280"/>
      <c r="E178" s="280"/>
      <c r="F178" s="301" t="s">
        <v>505</v>
      </c>
      <c r="G178" s="280"/>
      <c r="H178" s="280" t="s">
        <v>577</v>
      </c>
      <c r="I178" s="280" t="s">
        <v>507</v>
      </c>
      <c r="J178" s="280">
        <v>255</v>
      </c>
      <c r="K178" s="323"/>
    </row>
    <row r="179" ht="15" customHeight="1">
      <c r="B179" s="302"/>
      <c r="C179" s="280" t="s">
        <v>116</v>
      </c>
      <c r="D179" s="280"/>
      <c r="E179" s="280"/>
      <c r="F179" s="301" t="s">
        <v>505</v>
      </c>
      <c r="G179" s="280"/>
      <c r="H179" s="280" t="s">
        <v>470</v>
      </c>
      <c r="I179" s="280" t="s">
        <v>507</v>
      </c>
      <c r="J179" s="280">
        <v>10</v>
      </c>
      <c r="K179" s="323"/>
    </row>
    <row r="180" ht="15" customHeight="1">
      <c r="B180" s="302"/>
      <c r="C180" s="280" t="s">
        <v>117</v>
      </c>
      <c r="D180" s="280"/>
      <c r="E180" s="280"/>
      <c r="F180" s="301" t="s">
        <v>505</v>
      </c>
      <c r="G180" s="280"/>
      <c r="H180" s="280" t="s">
        <v>578</v>
      </c>
      <c r="I180" s="280" t="s">
        <v>539</v>
      </c>
      <c r="J180" s="280"/>
      <c r="K180" s="323"/>
    </row>
    <row r="181" ht="15" customHeight="1">
      <c r="B181" s="302"/>
      <c r="C181" s="280" t="s">
        <v>579</v>
      </c>
      <c r="D181" s="280"/>
      <c r="E181" s="280"/>
      <c r="F181" s="301" t="s">
        <v>505</v>
      </c>
      <c r="G181" s="280"/>
      <c r="H181" s="280" t="s">
        <v>580</v>
      </c>
      <c r="I181" s="280" t="s">
        <v>539</v>
      </c>
      <c r="J181" s="280"/>
      <c r="K181" s="323"/>
    </row>
    <row r="182" ht="15" customHeight="1">
      <c r="B182" s="302"/>
      <c r="C182" s="280" t="s">
        <v>568</v>
      </c>
      <c r="D182" s="280"/>
      <c r="E182" s="280"/>
      <c r="F182" s="301" t="s">
        <v>505</v>
      </c>
      <c r="G182" s="280"/>
      <c r="H182" s="280" t="s">
        <v>581</v>
      </c>
      <c r="I182" s="280" t="s">
        <v>539</v>
      </c>
      <c r="J182" s="280"/>
      <c r="K182" s="323"/>
    </row>
    <row r="183" ht="15" customHeight="1">
      <c r="B183" s="302"/>
      <c r="C183" s="280" t="s">
        <v>119</v>
      </c>
      <c r="D183" s="280"/>
      <c r="E183" s="280"/>
      <c r="F183" s="301" t="s">
        <v>511</v>
      </c>
      <c r="G183" s="280"/>
      <c r="H183" s="280" t="s">
        <v>582</v>
      </c>
      <c r="I183" s="280" t="s">
        <v>507</v>
      </c>
      <c r="J183" s="280">
        <v>50</v>
      </c>
      <c r="K183" s="323"/>
    </row>
    <row r="184" ht="15" customHeight="1">
      <c r="B184" s="302"/>
      <c r="C184" s="280" t="s">
        <v>583</v>
      </c>
      <c r="D184" s="280"/>
      <c r="E184" s="280"/>
      <c r="F184" s="301" t="s">
        <v>511</v>
      </c>
      <c r="G184" s="280"/>
      <c r="H184" s="280" t="s">
        <v>584</v>
      </c>
      <c r="I184" s="280" t="s">
        <v>585</v>
      </c>
      <c r="J184" s="280"/>
      <c r="K184" s="323"/>
    </row>
    <row r="185" ht="15" customHeight="1">
      <c r="B185" s="302"/>
      <c r="C185" s="280" t="s">
        <v>586</v>
      </c>
      <c r="D185" s="280"/>
      <c r="E185" s="280"/>
      <c r="F185" s="301" t="s">
        <v>511</v>
      </c>
      <c r="G185" s="280"/>
      <c r="H185" s="280" t="s">
        <v>587</v>
      </c>
      <c r="I185" s="280" t="s">
        <v>585</v>
      </c>
      <c r="J185" s="280"/>
      <c r="K185" s="323"/>
    </row>
    <row r="186" ht="15" customHeight="1">
      <c r="B186" s="302"/>
      <c r="C186" s="280" t="s">
        <v>588</v>
      </c>
      <c r="D186" s="280"/>
      <c r="E186" s="280"/>
      <c r="F186" s="301" t="s">
        <v>511</v>
      </c>
      <c r="G186" s="280"/>
      <c r="H186" s="280" t="s">
        <v>589</v>
      </c>
      <c r="I186" s="280" t="s">
        <v>585</v>
      </c>
      <c r="J186" s="280"/>
      <c r="K186" s="323"/>
    </row>
    <row r="187" ht="15" customHeight="1">
      <c r="B187" s="302"/>
      <c r="C187" s="335" t="s">
        <v>590</v>
      </c>
      <c r="D187" s="280"/>
      <c r="E187" s="280"/>
      <c r="F187" s="301" t="s">
        <v>511</v>
      </c>
      <c r="G187" s="280"/>
      <c r="H187" s="280" t="s">
        <v>591</v>
      </c>
      <c r="I187" s="280" t="s">
        <v>592</v>
      </c>
      <c r="J187" s="336" t="s">
        <v>593</v>
      </c>
      <c r="K187" s="323"/>
    </row>
    <row r="188" ht="15" customHeight="1">
      <c r="B188" s="302"/>
      <c r="C188" s="286" t="s">
        <v>45</v>
      </c>
      <c r="D188" s="280"/>
      <c r="E188" s="280"/>
      <c r="F188" s="301" t="s">
        <v>505</v>
      </c>
      <c r="G188" s="280"/>
      <c r="H188" s="276" t="s">
        <v>594</v>
      </c>
      <c r="I188" s="280" t="s">
        <v>595</v>
      </c>
      <c r="J188" s="280"/>
      <c r="K188" s="323"/>
    </row>
    <row r="189" ht="15" customHeight="1">
      <c r="B189" s="302"/>
      <c r="C189" s="286" t="s">
        <v>596</v>
      </c>
      <c r="D189" s="280"/>
      <c r="E189" s="280"/>
      <c r="F189" s="301" t="s">
        <v>505</v>
      </c>
      <c r="G189" s="280"/>
      <c r="H189" s="280" t="s">
        <v>597</v>
      </c>
      <c r="I189" s="280" t="s">
        <v>539</v>
      </c>
      <c r="J189" s="280"/>
      <c r="K189" s="323"/>
    </row>
    <row r="190" ht="15" customHeight="1">
      <c r="B190" s="302"/>
      <c r="C190" s="286" t="s">
        <v>598</v>
      </c>
      <c r="D190" s="280"/>
      <c r="E190" s="280"/>
      <c r="F190" s="301" t="s">
        <v>505</v>
      </c>
      <c r="G190" s="280"/>
      <c r="H190" s="280" t="s">
        <v>599</v>
      </c>
      <c r="I190" s="280" t="s">
        <v>539</v>
      </c>
      <c r="J190" s="280"/>
      <c r="K190" s="323"/>
    </row>
    <row r="191" ht="15" customHeight="1">
      <c r="B191" s="302"/>
      <c r="C191" s="286" t="s">
        <v>600</v>
      </c>
      <c r="D191" s="280"/>
      <c r="E191" s="280"/>
      <c r="F191" s="301" t="s">
        <v>511</v>
      </c>
      <c r="G191" s="280"/>
      <c r="H191" s="280" t="s">
        <v>601</v>
      </c>
      <c r="I191" s="280" t="s">
        <v>539</v>
      </c>
      <c r="J191" s="280"/>
      <c r="K191" s="323"/>
    </row>
    <row r="192" ht="15" customHeight="1">
      <c r="B192" s="329"/>
      <c r="C192" s="337"/>
      <c r="D192" s="311"/>
      <c r="E192" s="311"/>
      <c r="F192" s="311"/>
      <c r="G192" s="311"/>
      <c r="H192" s="311"/>
      <c r="I192" s="311"/>
      <c r="J192" s="311"/>
      <c r="K192" s="330"/>
    </row>
    <row r="193" ht="18.75" customHeight="1">
      <c r="B193" s="276"/>
      <c r="C193" s="280"/>
      <c r="D193" s="280"/>
      <c r="E193" s="280"/>
      <c r="F193" s="301"/>
      <c r="G193" s="280"/>
      <c r="H193" s="280"/>
      <c r="I193" s="280"/>
      <c r="J193" s="280"/>
      <c r="K193" s="276"/>
    </row>
    <row r="194" ht="18.75" customHeight="1">
      <c r="B194" s="276"/>
      <c r="C194" s="280"/>
      <c r="D194" s="280"/>
      <c r="E194" s="280"/>
      <c r="F194" s="301"/>
      <c r="G194" s="280"/>
      <c r="H194" s="280"/>
      <c r="I194" s="280"/>
      <c r="J194" s="280"/>
      <c r="K194" s="276"/>
    </row>
    <row r="195" ht="18.75" customHeight="1">
      <c r="B195" s="287"/>
      <c r="C195" s="287"/>
      <c r="D195" s="287"/>
      <c r="E195" s="287"/>
      <c r="F195" s="287"/>
      <c r="G195" s="287"/>
      <c r="H195" s="287"/>
      <c r="I195" s="287"/>
      <c r="J195" s="287"/>
      <c r="K195" s="287"/>
    </row>
    <row r="196" ht="13.5">
      <c r="B196" s="266"/>
      <c r="C196" s="267"/>
      <c r="D196" s="267"/>
      <c r="E196" s="267"/>
      <c r="F196" s="267"/>
      <c r="G196" s="267"/>
      <c r="H196" s="267"/>
      <c r="I196" s="267"/>
      <c r="J196" s="267"/>
      <c r="K196" s="268"/>
    </row>
    <row r="197" ht="21">
      <c r="B197" s="269"/>
      <c r="C197" s="270" t="s">
        <v>602</v>
      </c>
      <c r="D197" s="270"/>
      <c r="E197" s="270"/>
      <c r="F197" s="270"/>
      <c r="G197" s="270"/>
      <c r="H197" s="270"/>
      <c r="I197" s="270"/>
      <c r="J197" s="270"/>
      <c r="K197" s="271"/>
    </row>
    <row r="198" ht="25.5" customHeight="1">
      <c r="B198" s="269"/>
      <c r="C198" s="338" t="s">
        <v>603</v>
      </c>
      <c r="D198" s="338"/>
      <c r="E198" s="338"/>
      <c r="F198" s="338" t="s">
        <v>604</v>
      </c>
      <c r="G198" s="339"/>
      <c r="H198" s="338" t="s">
        <v>605</v>
      </c>
      <c r="I198" s="338"/>
      <c r="J198" s="338"/>
      <c r="K198" s="271"/>
    </row>
    <row r="199" ht="5.25" customHeight="1">
      <c r="B199" s="302"/>
      <c r="C199" s="299"/>
      <c r="D199" s="299"/>
      <c r="E199" s="299"/>
      <c r="F199" s="299"/>
      <c r="G199" s="280"/>
      <c r="H199" s="299"/>
      <c r="I199" s="299"/>
      <c r="J199" s="299"/>
      <c r="K199" s="323"/>
    </row>
    <row r="200" ht="15" customHeight="1">
      <c r="B200" s="302"/>
      <c r="C200" s="280" t="s">
        <v>595</v>
      </c>
      <c r="D200" s="280"/>
      <c r="E200" s="280"/>
      <c r="F200" s="301" t="s">
        <v>46</v>
      </c>
      <c r="G200" s="280"/>
      <c r="H200" s="280" t="s">
        <v>606</v>
      </c>
      <c r="I200" s="280"/>
      <c r="J200" s="280"/>
      <c r="K200" s="323"/>
    </row>
    <row r="201" ht="15" customHeight="1">
      <c r="B201" s="302"/>
      <c r="C201" s="308"/>
      <c r="D201" s="280"/>
      <c r="E201" s="280"/>
      <c r="F201" s="301" t="s">
        <v>47</v>
      </c>
      <c r="G201" s="280"/>
      <c r="H201" s="280" t="s">
        <v>607</v>
      </c>
      <c r="I201" s="280"/>
      <c r="J201" s="280"/>
      <c r="K201" s="323"/>
    </row>
    <row r="202" ht="15" customHeight="1">
      <c r="B202" s="302"/>
      <c r="C202" s="308"/>
      <c r="D202" s="280"/>
      <c r="E202" s="280"/>
      <c r="F202" s="301" t="s">
        <v>50</v>
      </c>
      <c r="G202" s="280"/>
      <c r="H202" s="280" t="s">
        <v>608</v>
      </c>
      <c r="I202" s="280"/>
      <c r="J202" s="280"/>
      <c r="K202" s="323"/>
    </row>
    <row r="203" ht="15" customHeight="1">
      <c r="B203" s="302"/>
      <c r="C203" s="280"/>
      <c r="D203" s="280"/>
      <c r="E203" s="280"/>
      <c r="F203" s="301" t="s">
        <v>48</v>
      </c>
      <c r="G203" s="280"/>
      <c r="H203" s="280" t="s">
        <v>609</v>
      </c>
      <c r="I203" s="280"/>
      <c r="J203" s="280"/>
      <c r="K203" s="323"/>
    </row>
    <row r="204" ht="15" customHeight="1">
      <c r="B204" s="302"/>
      <c r="C204" s="280"/>
      <c r="D204" s="280"/>
      <c r="E204" s="280"/>
      <c r="F204" s="301" t="s">
        <v>49</v>
      </c>
      <c r="G204" s="280"/>
      <c r="H204" s="280" t="s">
        <v>610</v>
      </c>
      <c r="I204" s="280"/>
      <c r="J204" s="280"/>
      <c r="K204" s="323"/>
    </row>
    <row r="205" ht="15" customHeight="1">
      <c r="B205" s="302"/>
      <c r="C205" s="280"/>
      <c r="D205" s="280"/>
      <c r="E205" s="280"/>
      <c r="F205" s="301"/>
      <c r="G205" s="280"/>
      <c r="H205" s="280"/>
      <c r="I205" s="280"/>
      <c r="J205" s="280"/>
      <c r="K205" s="323"/>
    </row>
    <row r="206" ht="15" customHeight="1">
      <c r="B206" s="302"/>
      <c r="C206" s="280" t="s">
        <v>551</v>
      </c>
      <c r="D206" s="280"/>
      <c r="E206" s="280"/>
      <c r="F206" s="301" t="s">
        <v>82</v>
      </c>
      <c r="G206" s="280"/>
      <c r="H206" s="280" t="s">
        <v>611</v>
      </c>
      <c r="I206" s="280"/>
      <c r="J206" s="280"/>
      <c r="K206" s="323"/>
    </row>
    <row r="207" ht="15" customHeight="1">
      <c r="B207" s="302"/>
      <c r="C207" s="308"/>
      <c r="D207" s="280"/>
      <c r="E207" s="280"/>
      <c r="F207" s="301" t="s">
        <v>450</v>
      </c>
      <c r="G207" s="280"/>
      <c r="H207" s="280" t="s">
        <v>451</v>
      </c>
      <c r="I207" s="280"/>
      <c r="J207" s="280"/>
      <c r="K207" s="323"/>
    </row>
    <row r="208" ht="15" customHeight="1">
      <c r="B208" s="302"/>
      <c r="C208" s="280"/>
      <c r="D208" s="280"/>
      <c r="E208" s="280"/>
      <c r="F208" s="301" t="s">
        <v>448</v>
      </c>
      <c r="G208" s="280"/>
      <c r="H208" s="280" t="s">
        <v>612</v>
      </c>
      <c r="I208" s="280"/>
      <c r="J208" s="280"/>
      <c r="K208" s="323"/>
    </row>
    <row r="209" ht="15" customHeight="1">
      <c r="B209" s="340"/>
      <c r="C209" s="308"/>
      <c r="D209" s="308"/>
      <c r="E209" s="308"/>
      <c r="F209" s="301" t="s">
        <v>452</v>
      </c>
      <c r="G209" s="286"/>
      <c r="H209" s="327" t="s">
        <v>453</v>
      </c>
      <c r="I209" s="327"/>
      <c r="J209" s="327"/>
      <c r="K209" s="341"/>
    </row>
    <row r="210" ht="15" customHeight="1">
      <c r="B210" s="340"/>
      <c r="C210" s="308"/>
      <c r="D210" s="308"/>
      <c r="E210" s="308"/>
      <c r="F210" s="301" t="s">
        <v>398</v>
      </c>
      <c r="G210" s="286"/>
      <c r="H210" s="327" t="s">
        <v>613</v>
      </c>
      <c r="I210" s="327"/>
      <c r="J210" s="327"/>
      <c r="K210" s="341"/>
    </row>
    <row r="211" ht="15" customHeight="1">
      <c r="B211" s="340"/>
      <c r="C211" s="308"/>
      <c r="D211" s="308"/>
      <c r="E211" s="308"/>
      <c r="F211" s="342"/>
      <c r="G211" s="286"/>
      <c r="H211" s="343"/>
      <c r="I211" s="343"/>
      <c r="J211" s="343"/>
      <c r="K211" s="341"/>
    </row>
    <row r="212" ht="15" customHeight="1">
      <c r="B212" s="340"/>
      <c r="C212" s="280" t="s">
        <v>575</v>
      </c>
      <c r="D212" s="308"/>
      <c r="E212" s="308"/>
      <c r="F212" s="301">
        <v>1</v>
      </c>
      <c r="G212" s="286"/>
      <c r="H212" s="327" t="s">
        <v>614</v>
      </c>
      <c r="I212" s="327"/>
      <c r="J212" s="327"/>
      <c r="K212" s="341"/>
    </row>
    <row r="213" ht="15" customHeight="1">
      <c r="B213" s="340"/>
      <c r="C213" s="308"/>
      <c r="D213" s="308"/>
      <c r="E213" s="308"/>
      <c r="F213" s="301">
        <v>2</v>
      </c>
      <c r="G213" s="286"/>
      <c r="H213" s="327" t="s">
        <v>615</v>
      </c>
      <c r="I213" s="327"/>
      <c r="J213" s="327"/>
      <c r="K213" s="341"/>
    </row>
    <row r="214" ht="15" customHeight="1">
      <c r="B214" s="340"/>
      <c r="C214" s="308"/>
      <c r="D214" s="308"/>
      <c r="E214" s="308"/>
      <c r="F214" s="301">
        <v>3</v>
      </c>
      <c r="G214" s="286"/>
      <c r="H214" s="327" t="s">
        <v>616</v>
      </c>
      <c r="I214" s="327"/>
      <c r="J214" s="327"/>
      <c r="K214" s="341"/>
    </row>
    <row r="215" ht="15" customHeight="1">
      <c r="B215" s="340"/>
      <c r="C215" s="308"/>
      <c r="D215" s="308"/>
      <c r="E215" s="308"/>
      <c r="F215" s="301">
        <v>4</v>
      </c>
      <c r="G215" s="286"/>
      <c r="H215" s="327" t="s">
        <v>617</v>
      </c>
      <c r="I215" s="327"/>
      <c r="J215" s="327"/>
      <c r="K215" s="341"/>
    </row>
    <row r="216" ht="12.75" customHeight="1">
      <c r="B216" s="344"/>
      <c r="C216" s="345"/>
      <c r="D216" s="345"/>
      <c r="E216" s="345"/>
      <c r="F216" s="345"/>
      <c r="G216" s="345"/>
      <c r="H216" s="345"/>
      <c r="I216" s="345"/>
      <c r="J216" s="345"/>
      <c r="K216" s="346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HP4520\Daniela</dc:creator>
  <cp:lastModifiedBy>HP4520\Daniela</cp:lastModifiedBy>
  <dcterms:created xsi:type="dcterms:W3CDTF">2017-08-01T13:11:35Z</dcterms:created>
  <dcterms:modified xsi:type="dcterms:W3CDTF">2017-08-01T13:11:42Z</dcterms:modified>
</cp:coreProperties>
</file>