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lasová\Desktop\VŘ - malé Versailles\"/>
    </mc:Choice>
  </mc:AlternateContent>
  <bookViews>
    <workbookView xWindow="0" yWindow="0" windowWidth="28800" windowHeight="12330"/>
  </bookViews>
  <sheets>
    <sheet name="Rekapitulace stavby" sheetId="1" r:id="rId1"/>
    <sheet name="SO01 - Nová dešťová kanal..." sheetId="2" r:id="rId2"/>
    <sheet name="SO02 - Oprava dešťové kan..." sheetId="3" r:id="rId3"/>
    <sheet name="VON - Vedlejší a ostatní ..." sheetId="4" r:id="rId4"/>
    <sheet name="Pokyny pro vyplnění" sheetId="5" r:id="rId5"/>
  </sheets>
  <definedNames>
    <definedName name="_xlnm._FilterDatabase" localSheetId="1" hidden="1">'SO01 - Nová dešťová kanal...'!$C$91:$K$582</definedName>
    <definedName name="_xlnm._FilterDatabase" localSheetId="2" hidden="1">'SO02 - Oprava dešťové kan...'!$C$82:$K$121</definedName>
    <definedName name="_xlnm._FilterDatabase" localSheetId="3" hidden="1">'VON - Vedlejší a ostatní ...'!$C$83:$K$147</definedName>
    <definedName name="_xlnm.Print_Titles" localSheetId="0">'Rekapitulace stavby'!$52:$52</definedName>
    <definedName name="_xlnm.Print_Titles" localSheetId="1">'SO01 - Nová dešťová kanal...'!$91:$91</definedName>
    <definedName name="_xlnm.Print_Titles" localSheetId="2">'SO02 - Oprava dešťové kan...'!$82:$82</definedName>
    <definedName name="_xlnm.Print_Titles" localSheetId="3">'VON - Vedlejší a ostatní ...'!$83:$83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'SO01 - Nová dešťová kanal...'!$C$4:$J$39,'SO01 - Nová dešťová kanal...'!$C$45:$J$73,'SO01 - Nová dešťová kanal...'!$C$79:$K$582</definedName>
    <definedName name="_xlnm.Print_Area" localSheetId="2">'SO02 - Oprava dešťové kan...'!$C$4:$J$39,'SO02 - Oprava dešťové kan...'!$C$45:$J$64,'SO02 - Oprava dešťové kan...'!$C$70:$K$121</definedName>
    <definedName name="_xlnm.Print_Area" localSheetId="3">'VON - Vedlejší a ostatní ...'!$C$4:$J$39,'VON - Vedlejší a ostatní ...'!$C$45:$J$65,'VON - Vedlejší a ostatní ...'!$C$71:$K$147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 s="1"/>
  <c r="BI144" i="4"/>
  <c r="BH144" i="4"/>
  <c r="BG144" i="4"/>
  <c r="BF144" i="4"/>
  <c r="T144" i="4"/>
  <c r="T143" i="4" s="1"/>
  <c r="R144" i="4"/>
  <c r="R143" i="4" s="1"/>
  <c r="P144" i="4"/>
  <c r="P143" i="4"/>
  <c r="BI139" i="4"/>
  <c r="BH139" i="4"/>
  <c r="BG139" i="4"/>
  <c r="BF139" i="4"/>
  <c r="T139" i="4"/>
  <c r="T138" i="4" s="1"/>
  <c r="R139" i="4"/>
  <c r="R138" i="4"/>
  <c r="P139" i="4"/>
  <c r="P138" i="4" s="1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3" i="4"/>
  <c r="BH123" i="4"/>
  <c r="BG123" i="4"/>
  <c r="BF123" i="4"/>
  <c r="T123" i="4"/>
  <c r="R123" i="4"/>
  <c r="P123" i="4"/>
  <c r="BI117" i="4"/>
  <c r="BH117" i="4"/>
  <c r="BG117" i="4"/>
  <c r="BF117" i="4"/>
  <c r="T117" i="4"/>
  <c r="R117" i="4"/>
  <c r="P117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BI87" i="4"/>
  <c r="BH87" i="4"/>
  <c r="BG87" i="4"/>
  <c r="BF87" i="4"/>
  <c r="T87" i="4"/>
  <c r="R87" i="4"/>
  <c r="P87" i="4"/>
  <c r="J81" i="4"/>
  <c r="J80" i="4"/>
  <c r="F80" i="4"/>
  <c r="F78" i="4"/>
  <c r="E76" i="4"/>
  <c r="J55" i="4"/>
  <c r="J54" i="4"/>
  <c r="F54" i="4"/>
  <c r="F52" i="4"/>
  <c r="E50" i="4"/>
  <c r="J18" i="4"/>
  <c r="E18" i="4"/>
  <c r="F81" i="4"/>
  <c r="J17" i="4"/>
  <c r="J12" i="4"/>
  <c r="J78" i="4" s="1"/>
  <c r="E7" i="4"/>
  <c r="E74" i="4" s="1"/>
  <c r="J37" i="3"/>
  <c r="J36" i="3"/>
  <c r="AY56" i="1"/>
  <c r="J35" i="3"/>
  <c r="AX56" i="1" s="1"/>
  <c r="BI118" i="3"/>
  <c r="BH118" i="3"/>
  <c r="BG118" i="3"/>
  <c r="BF118" i="3"/>
  <c r="T118" i="3"/>
  <c r="T117" i="3"/>
  <c r="R118" i="3"/>
  <c r="R117" i="3" s="1"/>
  <c r="P118" i="3"/>
  <c r="P117" i="3"/>
  <c r="BI114" i="3"/>
  <c r="BH114" i="3"/>
  <c r="BG114" i="3"/>
  <c r="BF114" i="3"/>
  <c r="T114" i="3"/>
  <c r="T113" i="3" s="1"/>
  <c r="R114" i="3"/>
  <c r="R113" i="3"/>
  <c r="P114" i="3"/>
  <c r="P113" i="3"/>
  <c r="BI109" i="3"/>
  <c r="BH109" i="3"/>
  <c r="BG109" i="3"/>
  <c r="BF109" i="3"/>
  <c r="T109" i="3"/>
  <c r="R109" i="3"/>
  <c r="P109" i="3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0" i="3"/>
  <c r="BH90" i="3"/>
  <c r="BG90" i="3"/>
  <c r="BF90" i="3"/>
  <c r="T90" i="3"/>
  <c r="R90" i="3"/>
  <c r="P90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55" i="3"/>
  <c r="J17" i="3"/>
  <c r="J12" i="3"/>
  <c r="J77" i="3"/>
  <c r="E7" i="3"/>
  <c r="E48" i="3" s="1"/>
  <c r="J37" i="2"/>
  <c r="J36" i="2"/>
  <c r="AY55" i="1"/>
  <c r="J35" i="2"/>
  <c r="AX55" i="1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2" i="2"/>
  <c r="BH572" i="2"/>
  <c r="BG572" i="2"/>
  <c r="BF572" i="2"/>
  <c r="T572" i="2"/>
  <c r="R572" i="2"/>
  <c r="P572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0" i="2"/>
  <c r="BH560" i="2"/>
  <c r="BG560" i="2"/>
  <c r="BF560" i="2"/>
  <c r="T560" i="2"/>
  <c r="R560" i="2"/>
  <c r="P560" i="2"/>
  <c r="BI556" i="2"/>
  <c r="BH556" i="2"/>
  <c r="BG556" i="2"/>
  <c r="BF556" i="2"/>
  <c r="T556" i="2"/>
  <c r="R556" i="2"/>
  <c r="P556" i="2"/>
  <c r="BI552" i="2"/>
  <c r="BH552" i="2"/>
  <c r="BG552" i="2"/>
  <c r="BF552" i="2"/>
  <c r="T552" i="2"/>
  <c r="R552" i="2"/>
  <c r="P552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R533" i="2"/>
  <c r="P533" i="2"/>
  <c r="BI530" i="2"/>
  <c r="BH530" i="2"/>
  <c r="BG530" i="2"/>
  <c r="BF530" i="2"/>
  <c r="T530" i="2"/>
  <c r="R530" i="2"/>
  <c r="P530" i="2"/>
  <c r="BI526" i="2"/>
  <c r="BH526" i="2"/>
  <c r="BG526" i="2"/>
  <c r="BF526" i="2"/>
  <c r="T526" i="2"/>
  <c r="R526" i="2"/>
  <c r="P526" i="2"/>
  <c r="BI523" i="2"/>
  <c r="BH523" i="2"/>
  <c r="BG523" i="2"/>
  <c r="BF523" i="2"/>
  <c r="T523" i="2"/>
  <c r="R523" i="2"/>
  <c r="P523" i="2"/>
  <c r="BI520" i="2"/>
  <c r="BH520" i="2"/>
  <c r="BG520" i="2"/>
  <c r="BF520" i="2"/>
  <c r="T520" i="2"/>
  <c r="R520" i="2"/>
  <c r="P520" i="2"/>
  <c r="BI516" i="2"/>
  <c r="BH516" i="2"/>
  <c r="BG516" i="2"/>
  <c r="BF516" i="2"/>
  <c r="T516" i="2"/>
  <c r="R516" i="2"/>
  <c r="P516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1" i="2"/>
  <c r="BH501" i="2"/>
  <c r="BG501" i="2"/>
  <c r="BF501" i="2"/>
  <c r="T501" i="2"/>
  <c r="R501" i="2"/>
  <c r="P501" i="2"/>
  <c r="BI499" i="2"/>
  <c r="BH499" i="2"/>
  <c r="BG499" i="2"/>
  <c r="BF499" i="2"/>
  <c r="T499" i="2"/>
  <c r="R499" i="2"/>
  <c r="P499" i="2"/>
  <c r="BI495" i="2"/>
  <c r="BH495" i="2"/>
  <c r="BG495" i="2"/>
  <c r="BF495" i="2"/>
  <c r="T495" i="2"/>
  <c r="R495" i="2"/>
  <c r="P495" i="2"/>
  <c r="BI491" i="2"/>
  <c r="BH491" i="2"/>
  <c r="BG491" i="2"/>
  <c r="BF491" i="2"/>
  <c r="T491" i="2"/>
  <c r="R491" i="2"/>
  <c r="P491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78" i="2"/>
  <c r="BH478" i="2"/>
  <c r="BG478" i="2"/>
  <c r="BF478" i="2"/>
  <c r="T478" i="2"/>
  <c r="R478" i="2"/>
  <c r="P478" i="2"/>
  <c r="BI473" i="2"/>
  <c r="BH473" i="2"/>
  <c r="BG473" i="2"/>
  <c r="BF473" i="2"/>
  <c r="T473" i="2"/>
  <c r="R473" i="2"/>
  <c r="P473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28" i="2"/>
  <c r="BH428" i="2"/>
  <c r="BG428" i="2"/>
  <c r="BF428" i="2"/>
  <c r="T428" i="2"/>
  <c r="R428" i="2"/>
  <c r="P428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6" i="2"/>
  <c r="BH416" i="2"/>
  <c r="BG416" i="2"/>
  <c r="BF416" i="2"/>
  <c r="T416" i="2"/>
  <c r="R416" i="2"/>
  <c r="P416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7" i="2"/>
  <c r="BH367" i="2"/>
  <c r="BG367" i="2"/>
  <c r="BF367" i="2"/>
  <c r="T367" i="2"/>
  <c r="R367" i="2"/>
  <c r="P367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6" i="2"/>
  <c r="BH336" i="2"/>
  <c r="BG336" i="2"/>
  <c r="BF336" i="2"/>
  <c r="T336" i="2"/>
  <c r="R336" i="2"/>
  <c r="P336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2" i="2"/>
  <c r="BH292" i="2"/>
  <c r="BG292" i="2"/>
  <c r="BF292" i="2"/>
  <c r="T292" i="2"/>
  <c r="R292" i="2"/>
  <c r="P292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1" i="2"/>
  <c r="BH151" i="2"/>
  <c r="BG151" i="2"/>
  <c r="BF151" i="2"/>
  <c r="T151" i="2"/>
  <c r="R151" i="2"/>
  <c r="P151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4" i="2"/>
  <c r="BH114" i="2"/>
  <c r="BG114" i="2"/>
  <c r="BF114" i="2"/>
  <c r="T114" i="2"/>
  <c r="R114" i="2"/>
  <c r="P114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J89" i="2"/>
  <c r="J88" i="2"/>
  <c r="F88" i="2"/>
  <c r="F86" i="2"/>
  <c r="E84" i="2"/>
  <c r="J55" i="2"/>
  <c r="J54" i="2"/>
  <c r="F54" i="2"/>
  <c r="F52" i="2"/>
  <c r="E50" i="2"/>
  <c r="J18" i="2"/>
  <c r="E18" i="2"/>
  <c r="F89" i="2" s="1"/>
  <c r="J17" i="2"/>
  <c r="J12" i="2"/>
  <c r="J86" i="2" s="1"/>
  <c r="E7" i="2"/>
  <c r="E48" i="2"/>
  <c r="L50" i="1"/>
  <c r="AM50" i="1"/>
  <c r="AM49" i="1"/>
  <c r="L49" i="1"/>
  <c r="AM47" i="1"/>
  <c r="L47" i="1"/>
  <c r="L45" i="1"/>
  <c r="L44" i="1"/>
  <c r="BK139" i="4"/>
  <c r="J118" i="3"/>
  <c r="BK568" i="2"/>
  <c r="BK505" i="2"/>
  <c r="J446" i="2"/>
  <c r="J363" i="2"/>
  <c r="J322" i="2"/>
  <c r="J168" i="2"/>
  <c r="BK135" i="4"/>
  <c r="BK579" i="2"/>
  <c r="J495" i="2"/>
  <c r="BK457" i="2"/>
  <c r="J378" i="2"/>
  <c r="J256" i="2"/>
  <c r="BK184" i="2"/>
  <c r="J144" i="4"/>
  <c r="J93" i="4"/>
  <c r="BK449" i="2"/>
  <c r="J281" i="2"/>
  <c r="BK96" i="2"/>
  <c r="BK536" i="2"/>
  <c r="J462" i="2"/>
  <c r="BK327" i="2"/>
  <c r="J191" i="2"/>
  <c r="BK90" i="4"/>
  <c r="J505" i="2"/>
  <c r="J359" i="2"/>
  <c r="J271" i="2"/>
  <c r="BK98" i="2"/>
  <c r="J568" i="2"/>
  <c r="J516" i="2"/>
  <c r="BK440" i="2"/>
  <c r="J420" i="2"/>
  <c r="J319" i="2"/>
  <c r="BK201" i="2"/>
  <c r="J129" i="4"/>
  <c r="J87" i="4"/>
  <c r="BK526" i="2"/>
  <c r="J466" i="2"/>
  <c r="BK391" i="2"/>
  <c r="J351" i="2"/>
  <c r="BK256" i="2"/>
  <c r="BK140" i="2"/>
  <c r="J111" i="4"/>
  <c r="BK565" i="2"/>
  <c r="J512" i="2"/>
  <c r="BK420" i="2"/>
  <c r="BK315" i="2"/>
  <c r="BK188" i="2"/>
  <c r="J139" i="4"/>
  <c r="BK560" i="2"/>
  <c r="J412" i="2"/>
  <c r="J387" i="2"/>
  <c r="J100" i="4"/>
  <c r="BK516" i="2"/>
  <c r="J443" i="2"/>
  <c r="J347" i="2"/>
  <c r="J246" i="2"/>
  <c r="BK114" i="2"/>
  <c r="BK556" i="2"/>
  <c r="J423" i="2"/>
  <c r="J302" i="2"/>
  <c r="J101" i="2"/>
  <c r="BK118" i="3"/>
  <c r="J552" i="2"/>
  <c r="J486" i="2"/>
  <c r="BK378" i="2"/>
  <c r="J315" i="2"/>
  <c r="J220" i="2"/>
  <c r="BK93" i="4"/>
  <c r="BK132" i="4"/>
  <c r="J103" i="4"/>
  <c r="J576" i="2"/>
  <c r="BK520" i="2"/>
  <c r="BK416" i="2"/>
  <c r="J375" i="2"/>
  <c r="J341" i="2"/>
  <c r="J201" i="2"/>
  <c r="J104" i="2"/>
  <c r="BK100" i="4"/>
  <c r="BK523" i="2"/>
  <c r="BK466" i="2"/>
  <c r="BK398" i="2"/>
  <c r="BK302" i="2"/>
  <c r="J194" i="2"/>
  <c r="BK108" i="2"/>
  <c r="BK499" i="2"/>
  <c r="J409" i="2"/>
  <c r="J367" i="2"/>
  <c r="J123" i="2"/>
  <c r="BK102" i="3"/>
  <c r="BK486" i="2"/>
  <c r="J416" i="2"/>
  <c r="J225" i="2"/>
  <c r="AS54" i="1"/>
  <c r="J336" i="2"/>
  <c r="BK168" i="2"/>
  <c r="J102" i="3"/>
  <c r="BK539" i="2"/>
  <c r="BK435" i="2"/>
  <c r="BK409" i="2"/>
  <c r="BK243" i="2"/>
  <c r="BK144" i="4"/>
  <c r="J99" i="3"/>
  <c r="J544" i="2"/>
  <c r="J491" i="2"/>
  <c r="BK412" i="2"/>
  <c r="BK347" i="2"/>
  <c r="BK281" i="2"/>
  <c r="J243" i="2"/>
  <c r="BK127" i="2"/>
  <c r="J96" i="3"/>
  <c r="J520" i="2"/>
  <c r="BK387" i="2"/>
  <c r="BK311" i="2"/>
  <c r="BK220" i="2"/>
  <c r="J172" i="2"/>
  <c r="BK129" i="4"/>
  <c r="J547" i="2"/>
  <c r="BK405" i="2"/>
  <c r="BK172" i="2"/>
  <c r="J90" i="4"/>
  <c r="J530" i="2"/>
  <c r="BK383" i="2"/>
  <c r="J275" i="2"/>
  <c r="BK143" i="2"/>
  <c r="J572" i="2"/>
  <c r="J402" i="2"/>
  <c r="J188" i="2"/>
  <c r="BK111" i="4"/>
  <c r="J565" i="2"/>
  <c r="BK491" i="2"/>
  <c r="BK428" i="2"/>
  <c r="BK351" i="2"/>
  <c r="BK285" i="2"/>
  <c r="J162" i="2"/>
  <c r="J117" i="4"/>
  <c r="BK109" i="3"/>
  <c r="J556" i="2"/>
  <c r="J501" i="2"/>
  <c r="J398" i="2"/>
  <c r="BK359" i="2"/>
  <c r="BK268" i="2"/>
  <c r="BK136" i="2"/>
  <c r="BK123" i="4"/>
  <c r="BK106" i="3"/>
  <c r="J539" i="2"/>
  <c r="J440" i="2"/>
  <c r="BK375" i="2"/>
  <c r="BK191" i="2"/>
  <c r="BK151" i="2"/>
  <c r="J526" i="2"/>
  <c r="BK402" i="2"/>
  <c r="J311" i="2"/>
  <c r="BK101" i="2"/>
  <c r="BK96" i="3"/>
  <c r="BK473" i="2"/>
  <c r="BK298" i="2"/>
  <c r="J205" i="2"/>
  <c r="J127" i="2"/>
  <c r="BK501" i="2"/>
  <c r="J292" i="2"/>
  <c r="BK123" i="2"/>
  <c r="BK87" i="4"/>
  <c r="BK572" i="2"/>
  <c r="BK512" i="2"/>
  <c r="J432" i="2"/>
  <c r="J327" i="2"/>
  <c r="BK225" i="2"/>
  <c r="J151" i="2"/>
  <c r="J135" i="4"/>
  <c r="J96" i="4"/>
  <c r="J533" i="2"/>
  <c r="BK454" i="2"/>
  <c r="BK394" i="2"/>
  <c r="BK355" i="2"/>
  <c r="BK275" i="2"/>
  <c r="J197" i="2"/>
  <c r="J114" i="2"/>
  <c r="J108" i="4"/>
  <c r="J560" i="2"/>
  <c r="J468" i="2"/>
  <c r="J435" i="2"/>
  <c r="BK322" i="2"/>
  <c r="J230" i="2"/>
  <c r="BK178" i="2"/>
  <c r="J132" i="4"/>
  <c r="J523" i="2"/>
  <c r="BK446" i="2"/>
  <c r="J391" i="2"/>
  <c r="J143" i="2"/>
  <c r="BK114" i="3"/>
  <c r="BK483" i="2"/>
  <c r="BK319" i="2"/>
  <c r="J181" i="2"/>
  <c r="J508" i="2"/>
  <c r="BK341" i="2"/>
  <c r="J268" i="2"/>
  <c r="BK104" i="2"/>
  <c r="J109" i="3"/>
  <c r="BK547" i="2"/>
  <c r="J478" i="2"/>
  <c r="J428" i="2"/>
  <c r="BK367" i="2"/>
  <c r="BK260" i="2"/>
  <c r="BK181" i="2"/>
  <c r="J123" i="4"/>
  <c r="BK86" i="3"/>
  <c r="BK530" i="2"/>
  <c r="BK468" i="2"/>
  <c r="J383" i="2"/>
  <c r="BK344" i="2"/>
  <c r="J260" i="2"/>
  <c r="BK194" i="2"/>
  <c r="J98" i="2"/>
  <c r="J114" i="3"/>
  <c r="BK544" i="2"/>
  <c r="J483" i="2"/>
  <c r="J454" i="2"/>
  <c r="J344" i="2"/>
  <c r="BK271" i="2"/>
  <c r="J136" i="2"/>
  <c r="BK96" i="4"/>
  <c r="BK495" i="2"/>
  <c r="BK363" i="2"/>
  <c r="J108" i="2"/>
  <c r="BK99" i="3"/>
  <c r="BK478" i="2"/>
  <c r="BK371" i="2"/>
  <c r="J250" i="2"/>
  <c r="J140" i="2"/>
  <c r="BK552" i="2"/>
  <c r="J405" i="2"/>
  <c r="J298" i="2"/>
  <c r="J184" i="2"/>
  <c r="BK117" i="4"/>
  <c r="J90" i="3"/>
  <c r="BK533" i="2"/>
  <c r="BK462" i="2"/>
  <c r="J394" i="2"/>
  <c r="BK264" i="2"/>
  <c r="BK205" i="2"/>
  <c r="BK108" i="4"/>
  <c r="J579" i="2"/>
  <c r="BK508" i="2"/>
  <c r="J449" i="2"/>
  <c r="J371" i="2"/>
  <c r="BK292" i="2"/>
  <c r="BK250" i="2"/>
  <c r="BK162" i="2"/>
  <c r="BK114" i="4"/>
  <c r="BK576" i="2"/>
  <c r="J473" i="2"/>
  <c r="BK336" i="2"/>
  <c r="J264" i="2"/>
  <c r="BK158" i="2"/>
  <c r="BK103" i="4"/>
  <c r="BK443" i="2"/>
  <c r="J285" i="2"/>
  <c r="J114" i="4"/>
  <c r="BK90" i="3"/>
  <c r="BK432" i="2"/>
  <c r="BK230" i="2"/>
  <c r="J158" i="2"/>
  <c r="J106" i="3"/>
  <c r="J499" i="2"/>
  <c r="BK197" i="2"/>
  <c r="J96" i="2"/>
  <c r="J86" i="3"/>
  <c r="J536" i="2"/>
  <c r="J457" i="2"/>
  <c r="BK423" i="2"/>
  <c r="J355" i="2"/>
  <c r="BK246" i="2"/>
  <c r="J178" i="2"/>
  <c r="BK95" i="2" l="1"/>
  <c r="J95" i="2" s="1"/>
  <c r="J62" i="2" s="1"/>
  <c r="R204" i="2"/>
  <c r="P301" i="2"/>
  <c r="P326" i="2"/>
  <c r="P397" i="2"/>
  <c r="T515" i="2"/>
  <c r="T514" i="2" s="1"/>
  <c r="BK564" i="2"/>
  <c r="J564" i="2"/>
  <c r="J71" i="2"/>
  <c r="T571" i="2"/>
  <c r="R85" i="3"/>
  <c r="R84" i="3"/>
  <c r="R83" i="3"/>
  <c r="R86" i="4"/>
  <c r="R95" i="2"/>
  <c r="BK397" i="2"/>
  <c r="J397" i="2"/>
  <c r="J67" i="2"/>
  <c r="BK543" i="2"/>
  <c r="J543" i="2"/>
  <c r="J70" i="2"/>
  <c r="T564" i="2"/>
  <c r="T95" i="2"/>
  <c r="R301" i="2"/>
  <c r="R326" i="2"/>
  <c r="R397" i="2"/>
  <c r="P515" i="2"/>
  <c r="P514" i="2"/>
  <c r="T543" i="2"/>
  <c r="R564" i="2"/>
  <c r="BK85" i="3"/>
  <c r="T204" i="2"/>
  <c r="BK346" i="2"/>
  <c r="J346" i="2"/>
  <c r="J66" i="2"/>
  <c r="R346" i="2"/>
  <c r="R515" i="2"/>
  <c r="R514" i="2" s="1"/>
  <c r="BK571" i="2"/>
  <c r="J571" i="2"/>
  <c r="J72" i="2"/>
  <c r="BK107" i="4"/>
  <c r="J107" i="4"/>
  <c r="J62" i="4"/>
  <c r="T107" i="4"/>
  <c r="T85" i="4" s="1"/>
  <c r="T84" i="4" s="1"/>
  <c r="P95" i="2"/>
  <c r="BK204" i="2"/>
  <c r="J204" i="2"/>
  <c r="J63" i="2"/>
  <c r="BK301" i="2"/>
  <c r="J301" i="2"/>
  <c r="J64" i="2"/>
  <c r="BK326" i="2"/>
  <c r="J326" i="2" s="1"/>
  <c r="J65" i="2" s="1"/>
  <c r="T397" i="2"/>
  <c r="R543" i="2"/>
  <c r="P571" i="2"/>
  <c r="P85" i="3"/>
  <c r="P84" i="3"/>
  <c r="P83" i="3"/>
  <c r="AU56" i="1" s="1"/>
  <c r="P204" i="2"/>
  <c r="T301" i="2"/>
  <c r="T326" i="2"/>
  <c r="P346" i="2"/>
  <c r="T346" i="2"/>
  <c r="BK515" i="2"/>
  <c r="J515" i="2"/>
  <c r="J69" i="2" s="1"/>
  <c r="P543" i="2"/>
  <c r="P564" i="2"/>
  <c r="R571" i="2"/>
  <c r="T85" i="3"/>
  <c r="T84" i="3"/>
  <c r="T83" i="3"/>
  <c r="BK86" i="4"/>
  <c r="J86" i="4" s="1"/>
  <c r="J61" i="4" s="1"/>
  <c r="P86" i="4"/>
  <c r="T86" i="4"/>
  <c r="P107" i="4"/>
  <c r="R107" i="4"/>
  <c r="BE143" i="2"/>
  <c r="BE168" i="2"/>
  <c r="BE172" i="2"/>
  <c r="BE230" i="2"/>
  <c r="BE256" i="2"/>
  <c r="BE281" i="2"/>
  <c r="BE302" i="2"/>
  <c r="BE341" i="2"/>
  <c r="BE347" i="2"/>
  <c r="BE371" i="2"/>
  <c r="BE383" i="2"/>
  <c r="BE391" i="2"/>
  <c r="BE398" i="2"/>
  <c r="BE405" i="2"/>
  <c r="BE446" i="2"/>
  <c r="BE466" i="2"/>
  <c r="BE483" i="2"/>
  <c r="BE520" i="2"/>
  <c r="BE530" i="2"/>
  <c r="BE556" i="2"/>
  <c r="BE576" i="2"/>
  <c r="F80" i="3"/>
  <c r="BE99" i="3"/>
  <c r="BE109" i="3"/>
  <c r="BE118" i="3"/>
  <c r="J52" i="4"/>
  <c r="E82" i="2"/>
  <c r="BE114" i="2"/>
  <c r="BE201" i="2"/>
  <c r="BE205" i="2"/>
  <c r="BE275" i="2"/>
  <c r="BE311" i="2"/>
  <c r="BE344" i="2"/>
  <c r="BE363" i="2"/>
  <c r="BE375" i="2"/>
  <c r="BE473" i="2"/>
  <c r="BE512" i="2"/>
  <c r="BE536" i="2"/>
  <c r="BE544" i="2"/>
  <c r="BE560" i="2"/>
  <c r="BE111" i="4"/>
  <c r="F55" i="2"/>
  <c r="BE98" i="2"/>
  <c r="BE101" i="2"/>
  <c r="BE104" i="2"/>
  <c r="BE151" i="2"/>
  <c r="BE194" i="2"/>
  <c r="BE220" i="2"/>
  <c r="BE243" i="2"/>
  <c r="BE246" i="2"/>
  <c r="BE271" i="2"/>
  <c r="BE315" i="2"/>
  <c r="BE355" i="2"/>
  <c r="BE359" i="2"/>
  <c r="BE367" i="2"/>
  <c r="BE412" i="2"/>
  <c r="BE420" i="2"/>
  <c r="BE435" i="2"/>
  <c r="BE440" i="2"/>
  <c r="BE457" i="2"/>
  <c r="BE468" i="2"/>
  <c r="BE495" i="2"/>
  <c r="BE526" i="2"/>
  <c r="BE533" i="2"/>
  <c r="J52" i="3"/>
  <c r="E73" i="3"/>
  <c r="BE106" i="3"/>
  <c r="BK113" i="3"/>
  <c r="J113" i="3" s="1"/>
  <c r="J62" i="3" s="1"/>
  <c r="BE87" i="4"/>
  <c r="BE96" i="4"/>
  <c r="BE129" i="4"/>
  <c r="BE132" i="4"/>
  <c r="BE136" i="2"/>
  <c r="BE178" i="2"/>
  <c r="BE184" i="2"/>
  <c r="BE250" i="2"/>
  <c r="BE292" i="2"/>
  <c r="BE351" i="2"/>
  <c r="BE394" i="2"/>
  <c r="BE416" i="2"/>
  <c r="BE454" i="2"/>
  <c r="BE501" i="2"/>
  <c r="BE86" i="3"/>
  <c r="BE96" i="3"/>
  <c r="BE108" i="4"/>
  <c r="BE108" i="2"/>
  <c r="BE123" i="2"/>
  <c r="BE127" i="2"/>
  <c r="BE140" i="2"/>
  <c r="BE162" i="2"/>
  <c r="BE197" i="2"/>
  <c r="BE268" i="2"/>
  <c r="BE285" i="2"/>
  <c r="BE402" i="2"/>
  <c r="BE432" i="2"/>
  <c r="BE449" i="2"/>
  <c r="BE462" i="2"/>
  <c r="BE478" i="2"/>
  <c r="BE491" i="2"/>
  <c r="BE499" i="2"/>
  <c r="BE505" i="2"/>
  <c r="BE508" i="2"/>
  <c r="BE539" i="2"/>
  <c r="BE547" i="2"/>
  <c r="BE552" i="2"/>
  <c r="BE565" i="2"/>
  <c r="BE572" i="2"/>
  <c r="BE579" i="2"/>
  <c r="E48" i="4"/>
  <c r="F55" i="4"/>
  <c r="BE90" i="4"/>
  <c r="BE93" i="4"/>
  <c r="BE103" i="4"/>
  <c r="BE123" i="4"/>
  <c r="BE135" i="4"/>
  <c r="BE139" i="4"/>
  <c r="J52" i="2"/>
  <c r="BE96" i="2"/>
  <c r="BE158" i="2"/>
  <c r="BE181" i="2"/>
  <c r="BE188" i="2"/>
  <c r="BE191" i="2"/>
  <c r="BE225" i="2"/>
  <c r="BE260" i="2"/>
  <c r="BE264" i="2"/>
  <c r="BE298" i="2"/>
  <c r="BE319" i="2"/>
  <c r="BE322" i="2"/>
  <c r="BE327" i="2"/>
  <c r="BE336" i="2"/>
  <c r="BE378" i="2"/>
  <c r="BE387" i="2"/>
  <c r="BE409" i="2"/>
  <c r="BE423" i="2"/>
  <c r="BE428" i="2"/>
  <c r="BE443" i="2"/>
  <c r="BE486" i="2"/>
  <c r="BE516" i="2"/>
  <c r="BE523" i="2"/>
  <c r="BE568" i="2"/>
  <c r="BE90" i="3"/>
  <c r="BE102" i="3"/>
  <c r="BE114" i="3"/>
  <c r="BK117" i="3"/>
  <c r="J117" i="3"/>
  <c r="J63" i="3"/>
  <c r="BE100" i="4"/>
  <c r="BE114" i="4"/>
  <c r="BE117" i="4"/>
  <c r="BE144" i="4"/>
  <c r="BK138" i="4"/>
  <c r="J138" i="4" s="1"/>
  <c r="J63" i="4" s="1"/>
  <c r="BK143" i="4"/>
  <c r="J143" i="4" s="1"/>
  <c r="J64" i="4" s="1"/>
  <c r="F34" i="3"/>
  <c r="BA56" i="1"/>
  <c r="F36" i="2"/>
  <c r="BC55" i="1" s="1"/>
  <c r="F37" i="3"/>
  <c r="BD56" i="1"/>
  <c r="F36" i="4"/>
  <c r="BC57" i="1"/>
  <c r="F34" i="2"/>
  <c r="BA55" i="1"/>
  <c r="J34" i="2"/>
  <c r="AW55" i="1" s="1"/>
  <c r="F35" i="2"/>
  <c r="BB55" i="1"/>
  <c r="F35" i="4"/>
  <c r="BB57" i="1"/>
  <c r="J34" i="3"/>
  <c r="AW56" i="1"/>
  <c r="F35" i="3"/>
  <c r="BB56" i="1" s="1"/>
  <c r="F37" i="4"/>
  <c r="BD57" i="1"/>
  <c r="F37" i="2"/>
  <c r="BD55" i="1"/>
  <c r="J34" i="4"/>
  <c r="AW57" i="1"/>
  <c r="F36" i="3"/>
  <c r="BC56" i="1" s="1"/>
  <c r="F34" i="4"/>
  <c r="BA57" i="1"/>
  <c r="BK84" i="3" l="1"/>
  <c r="J84" i="3" s="1"/>
  <c r="J60" i="3" s="1"/>
  <c r="R85" i="4"/>
  <c r="R84" i="4"/>
  <c r="P85" i="4"/>
  <c r="P84" i="4"/>
  <c r="AU57" i="1" s="1"/>
  <c r="P94" i="2"/>
  <c r="P93" i="2" s="1"/>
  <c r="P92" i="2" s="1"/>
  <c r="AU55" i="1" s="1"/>
  <c r="R94" i="2"/>
  <c r="R93" i="2"/>
  <c r="R92" i="2" s="1"/>
  <c r="T94" i="2"/>
  <c r="T93" i="2" s="1"/>
  <c r="T92" i="2" s="1"/>
  <c r="BK94" i="2"/>
  <c r="J94" i="2"/>
  <c r="J61" i="2"/>
  <c r="J85" i="3"/>
  <c r="J61" i="3"/>
  <c r="BK514" i="2"/>
  <c r="J514" i="2" s="1"/>
  <c r="J68" i="2" s="1"/>
  <c r="BK85" i="4"/>
  <c r="BK84" i="4"/>
  <c r="J84" i="4"/>
  <c r="J59" i="4"/>
  <c r="BC54" i="1"/>
  <c r="AY54" i="1"/>
  <c r="J33" i="2"/>
  <c r="AV55" i="1" s="1"/>
  <c r="AT55" i="1" s="1"/>
  <c r="J33" i="4"/>
  <c r="AV57" i="1"/>
  <c r="AT57" i="1"/>
  <c r="BA54" i="1"/>
  <c r="W30" i="1"/>
  <c r="F33" i="4"/>
  <c r="AZ57" i="1" s="1"/>
  <c r="F33" i="2"/>
  <c r="AZ55" i="1" s="1"/>
  <c r="BD54" i="1"/>
  <c r="W33" i="1"/>
  <c r="J33" i="3"/>
  <c r="AV56" i="1"/>
  <c r="AT56" i="1" s="1"/>
  <c r="F33" i="3"/>
  <c r="AZ56" i="1"/>
  <c r="BB54" i="1"/>
  <c r="AX54" i="1"/>
  <c r="BK83" i="3" l="1"/>
  <c r="J83" i="3"/>
  <c r="BK93" i="2"/>
  <c r="BK92" i="2"/>
  <c r="J92" i="2"/>
  <c r="J85" i="4"/>
  <c r="J60" i="4"/>
  <c r="AW54" i="1"/>
  <c r="AK30" i="1" s="1"/>
  <c r="W31" i="1"/>
  <c r="AU54" i="1"/>
  <c r="AZ54" i="1"/>
  <c r="AV54" i="1"/>
  <c r="AK29" i="1"/>
  <c r="J30" i="4"/>
  <c r="AG57" i="1"/>
  <c r="AN57" i="1"/>
  <c r="J30" i="3"/>
  <c r="AG56" i="1" s="1"/>
  <c r="AN56" i="1" s="1"/>
  <c r="W32" i="1"/>
  <c r="J30" i="2"/>
  <c r="AG55" i="1"/>
  <c r="AN55" i="1"/>
  <c r="J59" i="2" l="1"/>
  <c r="J59" i="3"/>
  <c r="J39" i="2"/>
  <c r="J93" i="2"/>
  <c r="J60" i="2"/>
  <c r="J39" i="3"/>
  <c r="J39" i="4"/>
  <c r="AG54" i="1"/>
  <c r="AK26" i="1" s="1"/>
  <c r="AK35" i="1" s="1"/>
  <c r="W29" i="1"/>
  <c r="AT54" i="1"/>
  <c r="AN54" i="1" l="1"/>
</calcChain>
</file>

<file path=xl/sharedStrings.xml><?xml version="1.0" encoding="utf-8"?>
<sst xmlns="http://schemas.openxmlformats.org/spreadsheetml/2006/main" count="5678" uniqueCount="1193">
  <si>
    <t>Export Komplet</t>
  </si>
  <si>
    <t>VZ</t>
  </si>
  <si>
    <t>2.0</t>
  </si>
  <si>
    <t>ZAMOK</t>
  </si>
  <si>
    <t>False</t>
  </si>
  <si>
    <t>{426c7514-4424-4f30-bf9b-20f8e1967092}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</si>
  <si>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</si>
  <si>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</si>
  <si>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</si>
  <si>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</si>
  <si>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</si>
  <si>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</si>
  <si>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</si>
  <si>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</si>
  <si>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26h062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</si>
  <si>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</si>
  <si>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</si>
  <si>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MVN Malé Versailles</t>
  </si>
  <si>
    <t>KSO:</t>
  </si>
  <si>
    <t/>
  </si>
  <si>
    <t>CC-CZ:</t>
  </si>
  <si>
    <t>Místo:</t>
  </si>
  <si>
    <t>K. Vary</t>
  </si>
  <si>
    <t>Datum:</t>
  </si>
  <si>
    <t>2. 4. 2026</t>
  </si>
  <si>
    <t>Zadavatel:</t>
  </si>
  <si>
    <t>IČ:</t>
  </si>
  <si>
    <t>Statutární město Karlovy Vary</t>
  </si>
  <si>
    <t>DIČ:</t>
  </si>
  <si>
    <t>Účastník:</t>
  </si>
  <si>
    <t>Vyplň údaj</t>
  </si>
  <si>
    <t>Projektant:</t>
  </si>
  <si>
    <t>NOVAQUA s.r.o., Ing. Novák</t>
  </si>
  <si>
    <t>True</t>
  </si>
  <si>
    <t>Zpracovatel:</t>
  </si>
  <si>
    <t>Daniela Hahnová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</si>
  <si>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</si>
  <si>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</si>
  <si>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</si>
  <si>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</si>
  <si>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</si>
  <si>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</si>
  <si>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</si>
  <si>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</si>
  <si>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</si>
  <si>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</si>
  <si>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</si>
  <si>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</si>
  <si>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</si>
  <si>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</si>
  <si>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</si>
  <si>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</si>
  <si>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</si>
  <si>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</si>
  <si>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</si>
  <si>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</si>
  <si>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</si>
  <si>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</si>
  <si>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</si>
  <si>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</si>
  <si>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</si>
  <si>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</si>
  <si>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</si>
  <si>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</si>
  <si>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</si>
  <si>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</si>
  <si>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</si>
  <si>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</si>
  <si>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</si>
  <si>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</si>
  <si>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</si>
  <si>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</si>
  <si>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</si>
  <si>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</si>
  <si>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</si>
  <si>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</si>
  <si>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</si>
  <si>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</si>
  <si>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Nová dešťová kanalizace</t>
  </si>
  <si>
    <t>STA</t>
  </si>
  <si>
    <t>1</t>
  </si>
  <si>
    <t>{99b4f947-9d00-40b6-bc0f-30b44ca78aa1}</t>
  </si>
  <si>
    <t>2</t>
  </si>
  <si>
    <t>SO02</t>
  </si>
  <si>
    <t>Oprava dešťové kanalizace</t>
  </si>
  <si>
    <t>{b3d98571-2852-4c19-b489-c010ff5162b9}</t>
  </si>
  <si>
    <t>VON</t>
  </si>
  <si>
    <t>Vedlejší a ostatní náklady</t>
  </si>
  <si>
    <t>{0ca8605c-60cc-459f-bf99-05c4a917a532}</t>
  </si>
  <si>
    <t>KRYCÍ LIST SOUPISU PRACÍ</t>
  </si>
  <si>
    <t>Objekt:</t>
  </si>
  <si>
    <t>SO01 - Nová dešťová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</si>
  <si>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</si>
  <si>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</si>
  <si>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</si>
  <si>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</si>
  <si>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</si>
  <si>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</si>
  <si>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Přípravné a přidružené zemní práce</t>
  </si>
  <si>
    <t xml:space="preserve">      13 - Hloubené vykopávky</t>
  </si>
  <si>
    <t xml:space="preserve">      18 - Povrchové úpravy terénu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</si>
  <si>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</si>
  <si>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</si>
  <si>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</si>
  <si>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</si>
  <si>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</si>
  <si>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997 - Přesun sutě</t>
  </si>
  <si>
    <t xml:space="preserve">    998 - Přesun hmot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</si>
  <si>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</si>
  <si>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</si>
  <si>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</si>
  <si>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</si>
  <si>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</si>
  <si>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</si>
  <si>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</si>
  <si>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</si>
  <si>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</si>
  <si>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</si>
  <si>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</si>
  <si>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</si>
  <si>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</si>
  <si>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</si>
  <si>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</si>
  <si>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</si>
  <si>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</si>
  <si>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</si>
  <si>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</si>
  <si>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Přípravné a přidružené zemní práce</t>
  </si>
  <si>
    <t>K</t>
  </si>
  <si>
    <t>115001101R</t>
  </si>
  <si>
    <t>Dočasné převedení vody potrubím po povrchu do uliční vpusti včetně nutného ohrázkování</t>
  </si>
  <si>
    <t>m</t>
  </si>
  <si>
    <t>R-pol.</t>
  </si>
  <si>
    <t>4</t>
  </si>
  <si>
    <t>3</t>
  </si>
  <si>
    <t>-1530510598</t>
  </si>
  <si>
    <t>PP</t>
  </si>
  <si>
    <t>115101201</t>
  </si>
  <si>
    <t>Čerpání vody na dopravní výšku do 10 m průměrný přítok do 500 l/min</t>
  </si>
  <si>
    <t>hod</t>
  </si>
  <si>
    <t>CS ÚRS 2026 01</t>
  </si>
  <si>
    <t>-1599015420</t>
  </si>
  <si>
    <t>Čerpání vody na dopravní výšku do 10 m s uvažovaným průměrným přítokem do 500 l/min</t>
  </si>
  <si>
    <t>Online PSC</t>
  </si>
  <si>
    <t>https://podminky.urs.cz/item/CS_URS_2026_01/115101201</t>
  </si>
  <si>
    <t>115101301</t>
  </si>
  <si>
    <t>Pohotovost čerpací soupravy pro dopravní výšku do 10 m přítok do 500 l/min</t>
  </si>
  <si>
    <t>den</t>
  </si>
  <si>
    <t>-1978937155</t>
  </si>
  <si>
    <t>Pohotovost záložní čerpací soupravy pro dopravní výšku do 10 m s uvažovaným průměrným přítokem do 500 l/min</t>
  </si>
  <si>
    <t>https://podminky.urs.cz/item/CS_URS_2026_01/115101301</t>
  </si>
  <si>
    <t>121112003</t>
  </si>
  <si>
    <t>Sejmutí ornice tl vrstvy do 200 mm ručně</t>
  </si>
  <si>
    <t>m2</t>
  </si>
  <si>
    <t>-1658890343</t>
  </si>
  <si>
    <t>Sejmutí ornice ručně při souvislé ploše, tl. vrstvy do 200 mm</t>
  </si>
  <si>
    <t>https://podminky.urs.cz/item/CS_URS_2026_01/121112003</t>
  </si>
  <si>
    <t>VV</t>
  </si>
  <si>
    <t>" tráva" 2,9*1,2</t>
  </si>
  <si>
    <t>5</t>
  </si>
  <si>
    <t>113107222</t>
  </si>
  <si>
    <t>Odstranění podkladu z kameniva drceného tl přes 100 do 200 mm strojně pl přes 200 m2</t>
  </si>
  <si>
    <t>112504546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</si>
  <si>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</si>
  <si>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https://podminky.urs.cz/item/CS_URS_2026_01/113107222</t>
  </si>
  <si>
    <t>" chodník zámkovka" 156,28*(0,6+0,5)</t>
  </si>
  <si>
    <t>" chodník asfalt" 94,88*(0,6+0,5)</t>
  </si>
  <si>
    <t>Mezisoučet</t>
  </si>
  <si>
    <t>6</t>
  </si>
  <si>
    <t>113107223</t>
  </si>
  <si>
    <t>Odstranění podkladu z kameniva drceného tl přes 200 do 300 mm strojně pl přes 200 m2</t>
  </si>
  <si>
    <t>1949618293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</si>
  <si>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</si>
  <si>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https://podminky.urs.cz/item/CS_URS_2026_01/113107223</t>
  </si>
  <si>
    <t>" chodník zámkovka/ silnice" 156,28*(0,6+0,5)</t>
  </si>
  <si>
    <t>" chodník asfalt/silnice" 94,88*(0,6+0,5)</t>
  </si>
  <si>
    <t>" rozšíření na šachty" 1,2*1,2*4</t>
  </si>
  <si>
    <t>Součet</t>
  </si>
  <si>
    <t>7</t>
  </si>
  <si>
    <t>113107242</t>
  </si>
  <si>
    <t>Odstranění podkladu živičného tl přes 50 do 100 mm strojně pl přes 200 m2</t>
  </si>
  <si>
    <t>404987489</t>
  </si>
  <si>
    <t>Odstranění podkladů nebo krytů strojně plochy jednotlivě přes 200 m2 s přemístěním hmot na skládku na vzdálenost do 20 m nebo s naložením na dopravní prostředek živičných, o tl. vrstvy přes 50 do 100 mm</t>
  </si>
  <si>
    <t>https://podminky.urs.cz/item/CS_URS_2026_01/113107242</t>
  </si>
  <si>
    <t>" chodník asfalt " 94,88*(0,6+0,5)</t>
  </si>
  <si>
    <t>8</t>
  </si>
  <si>
    <t>113107243</t>
  </si>
  <si>
    <t>Odstranění podkladu živičného tl přes 100 do 150 mm strojně pl přes 200 m2</t>
  </si>
  <si>
    <t>1351246130</t>
  </si>
  <si>
    <t>Odstranění podkladů nebo krytů strojně plochy jednotlivě přes 200 m2 s přemístěním hmot na skládku na vzdálenost do 20 m nebo s naložením na dopravní prostředek živičných, o tl. vrstvy přes 100 do 150 mm</t>
  </si>
  <si>
    <t>https://podminky.urs.cz/item/CS_URS_2026_01/113107243</t>
  </si>
  <si>
    <t>9</t>
  </si>
  <si>
    <t>113106123.1</t>
  </si>
  <si>
    <t>Rozebrání dlažeb ze zámkových dlaždic komunikací pro pěší ručně</t>
  </si>
  <si>
    <t>-1791724193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</si>
  <si>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</si>
  <si>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P</t>
  </si>
  <si>
    <t>Poznámka k položce:_x000D_
bez odvozu - znovu položení !!!</t>
  </si>
  <si>
    <t>10</t>
  </si>
  <si>
    <t>113201112.1</t>
  </si>
  <si>
    <t>Vytrhání obrub silničních ležatých</t>
  </si>
  <si>
    <t>1194058412</t>
  </si>
  <si>
    <t>Vytrhání obrub s vybouráním lože, s přemístěním hmot na skládku na vzdálenost do 3 m nebo s naložením na dopravní prostředek silničních ležatých</t>
  </si>
  <si>
    <t>Poznámka k položce:_x000D_
bez odvozu - znovu použít !!!</t>
  </si>
  <si>
    <t>997006511</t>
  </si>
  <si>
    <t>Vodorovná doprava suti s naložením a složením na skládku do 100 m</t>
  </si>
  <si>
    <t>t</t>
  </si>
  <si>
    <t>-1448527340</t>
  </si>
  <si>
    <t>Vodorovná doprava suti na skládku s naložením na dopravní prostředek a složením do 100 m</t>
  </si>
  <si>
    <t>https://podminky.urs.cz/item/CS_URS_2026_01/997006511</t>
  </si>
  <si>
    <t>Poznámka k položce:_x000D_
na meziskládku a zpět</t>
  </si>
  <si>
    <t>" dlazba" 171,908*0,132</t>
  </si>
  <si>
    <t>" obrubníky" 254,8*0,125</t>
  </si>
  <si>
    <t>54,542*2 'Přepočtené koeficientem množství</t>
  </si>
  <si>
    <t>997006012</t>
  </si>
  <si>
    <t>Ruční třídění a separace stavebního odpadu dle kategorií</t>
  </si>
  <si>
    <t>766875979</t>
  </si>
  <si>
    <t>Úprava stavebního odpadu třídění a separace jednotlivých kategorií ruční</t>
  </si>
  <si>
    <t>https://podminky.urs.cz/item/CS_URS_2026_01/997006012</t>
  </si>
  <si>
    <t>Poznámka k položce:_x000D_
uskladnění na meziskládce a třídění použitelných</t>
  </si>
  <si>
    <t>13</t>
  </si>
  <si>
    <t>119001401</t>
  </si>
  <si>
    <t>Dočasné zajištění potrubí ocelového nebo litinového DN do 200 mm</t>
  </si>
  <si>
    <t>-177381351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</si>
  <si>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</si>
  <si>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https://podminky.urs.cz/item/CS_URS_2026_01/119001401</t>
  </si>
  <si>
    <t>" stávající  plyn"  6*2,0</t>
  </si>
  <si>
    <t>14</t>
  </si>
  <si>
    <t>119001405</t>
  </si>
  <si>
    <t>Dočasné zajištění potrubí z PE DN do 200 mm</t>
  </si>
  <si>
    <t>1500875371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</si>
  <si>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</si>
  <si>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https://podminky.urs.cz/item/CS_URS_2026_01/119001405</t>
  </si>
  <si>
    <t>" vodovod" 6*2,0</t>
  </si>
  <si>
    <t>" kanalizace" 2*2,0</t>
  </si>
  <si>
    <t>15</t>
  </si>
  <si>
    <t>119001407</t>
  </si>
  <si>
    <t>Dočasné zajištění potrubí z PE DN přes 500 do 700 mm</t>
  </si>
  <si>
    <t>749619454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</si>
  <si>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500 do 700 mm</t>
  </si>
  <si>
    <t>https://podminky.urs.cz/item/CS_URS_2026_01/119001407</t>
  </si>
  <si>
    <t>" vodovod - podchod chránička" 3*2,0</t>
  </si>
  <si>
    <t>16</t>
  </si>
  <si>
    <t>119001421</t>
  </si>
  <si>
    <t>Dočasné zajištění kabelů a kabelových tratí ze 3 volně ložených kabelů</t>
  </si>
  <si>
    <t>226753075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</si>
  <si>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</si>
  <si>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https://podminky.urs.cz/item/CS_URS_2026_01/119001421</t>
  </si>
  <si>
    <t>" SEK" 2*2,0</t>
  </si>
  <si>
    <t>" NN" 4*2,0</t>
  </si>
  <si>
    <t>17</t>
  </si>
  <si>
    <t>119002121</t>
  </si>
  <si>
    <t>Přechodová lávka délky do 2 m včetně zábradlí pro zabezpečení výkopu zřízení</t>
  </si>
  <si>
    <t>kus</t>
  </si>
  <si>
    <t>-2011414749</t>
  </si>
  <si>
    <t>Pomocné konstrukce při zabezpečení výkopu vodorovné pochozí přechodová lávka délky do 2 m včetně zábradlí zřízení</t>
  </si>
  <si>
    <t>https://podminky.urs.cz/item/CS_URS_2026_01/119002121</t>
  </si>
  <si>
    <t>18</t>
  </si>
  <si>
    <t>119002122</t>
  </si>
  <si>
    <t>Přechodová lávka délky do 2 m včetně zábradlí pro zabezpečení výkopu odstranění</t>
  </si>
  <si>
    <t>-307966840</t>
  </si>
  <si>
    <t>Pomocné konstrukce při zabezpečení výkopu vodorovné pochozí přechodová lávka délky do 2 m včetně zábradlí odstranění</t>
  </si>
  <si>
    <t>https://podminky.urs.cz/item/CS_URS_2026_01/119002122</t>
  </si>
  <si>
    <t>19</t>
  </si>
  <si>
    <t>119002411</t>
  </si>
  <si>
    <t>Pojezdový ocelový plech pro zabezpečení výkopu zřízení</t>
  </si>
  <si>
    <t>-45598037</t>
  </si>
  <si>
    <t>Pomocné konstrukce při zabezpečení výkopu vodorovné pojízdné z tlustého ocelového plechu šířky výkopu do 1 m zřízení</t>
  </si>
  <si>
    <t>https://podminky.urs.cz/item/CS_URS_2026_01/119002411</t>
  </si>
  <si>
    <t>" přejezd" 2,0*3,0*7</t>
  </si>
  <si>
    <t>20</t>
  </si>
  <si>
    <t>119002412</t>
  </si>
  <si>
    <t>Pojezdový ocelový plech pro zabezpečení výkopu odstranění</t>
  </si>
  <si>
    <t>-1793861648</t>
  </si>
  <si>
    <t>Pomocné konstrukce při zabezpečení výkopu vodorovné pojízdné z tlustého ocelového plechu šířky výkopu do 1 m odstranění</t>
  </si>
  <si>
    <t>https://podminky.urs.cz/item/CS_URS_2026_01/119002412</t>
  </si>
  <si>
    <t>119003131</t>
  </si>
  <si>
    <t>Výstražná páska pro zabezpečení výkopu zřízení</t>
  </si>
  <si>
    <t>1366113633</t>
  </si>
  <si>
    <t>Pomocné konstrukce při zabezpečení výkopu svislé výstražná páska zřízení</t>
  </si>
  <si>
    <t>https://podminky.urs.cz/item/CS_URS_2026_01/119003131</t>
  </si>
  <si>
    <t>22</t>
  </si>
  <si>
    <t>119003132</t>
  </si>
  <si>
    <t>Výstražná páska pro zabezpečení výkopu odstranění</t>
  </si>
  <si>
    <t>1964601114</t>
  </si>
  <si>
    <t>Pomocné konstrukce při zabezpečení výkopu svislé výstražná páska odstranění</t>
  </si>
  <si>
    <t>https://podminky.urs.cz/item/CS_URS_2026_01/119003132</t>
  </si>
  <si>
    <t>23</t>
  </si>
  <si>
    <t>119003211</t>
  </si>
  <si>
    <t>Mobilní plotová zábrana s reflexním pásem výšky do 1,5 m pro zabezpečení výkopu zřízení</t>
  </si>
  <si>
    <t>-1599505584</t>
  </si>
  <si>
    <t>Pomocné konstrukce při zabezpečení výkopu svislé ocelové mobilní oplocení, výšky do 1,5 m panely s reflexními signalizačními pruhy zřízení</t>
  </si>
  <si>
    <t>https://podminky.urs.cz/item/CS_URS_2026_01/119003211</t>
  </si>
  <si>
    <t>" dočasné převedení vody" 25+3,0*2</t>
  </si>
  <si>
    <t>24</t>
  </si>
  <si>
    <t>119003212</t>
  </si>
  <si>
    <t>Mobilní plotová zábrana s reflexním pásem výšky do 1,5 m pro zabezpečení výkopu odstranění</t>
  </si>
  <si>
    <t>116663803</t>
  </si>
  <si>
    <t>Pomocné konstrukce při zabezpečení výkopu svislé ocelové mobilní oplocení, výšky do 1,5 m panely s reflexními signalizačními pruhy odstranění</t>
  </si>
  <si>
    <t>https://podminky.urs.cz/item/CS_URS_2026_01/119003212</t>
  </si>
  <si>
    <t>Hloubené vykopávky</t>
  </si>
  <si>
    <t>25</t>
  </si>
  <si>
    <t>132254205</t>
  </si>
  <si>
    <t>Hloubení zapažených rýh š do 2000 mm v hornině třídy těžitelnosti I skupiny 3 objem do 1000 m3</t>
  </si>
  <si>
    <t>m3</t>
  </si>
  <si>
    <t>-205696151</t>
  </si>
  <si>
    <t>Hloubení zapažených rýh šířky přes 800 do 2 000 mm strojně s urovnáním dna do předepsaného profilu a spádu v hornině třídy těžitelnosti I skupiny 3 přes 500 do 1 000 m3</t>
  </si>
  <si>
    <t>https://podminky.urs.cz/item/CS_URS_2026_01/132254205</t>
  </si>
  <si>
    <t>Poznámka k položce:_x000D_
50%</t>
  </si>
  <si>
    <t xml:space="preserve">"  nová DK DN 250" </t>
  </si>
  <si>
    <t>" chodník zámkovka" 156,28*0,6*(2,48-0,35)</t>
  </si>
  <si>
    <t>" chodník asfalt" 94,88*0,6*(2,7-0,3)</t>
  </si>
  <si>
    <t>" tráva" 2,9*1,2*(1,15-0,15)</t>
  </si>
  <si>
    <t>" chodník zámkovka/ silnice" 156,28*0,6*(2,48-0,41)</t>
  </si>
  <si>
    <t>" chodník asfalt/silnice" 94,88*0,6*(2,7-0,41)</t>
  </si>
  <si>
    <t>" rozšíření na šachty " 1,2*2,4*(2,92+2,48+2,32+2,3-0,41*4)</t>
  </si>
  <si>
    <t>688,432*0,5 'Přepočtené koeficientem množství</t>
  </si>
  <si>
    <t>26</t>
  </si>
  <si>
    <t>132354205</t>
  </si>
  <si>
    <t>Hloubení zapažených rýh š do 2000 mm v hornině třídy těžitelnosti II skupiny 4 objem do 1000 m3</t>
  </si>
  <si>
    <t>-1597055831</t>
  </si>
  <si>
    <t>Hloubení zapažených rýh šířky přes 800 do 2 000 mm strojně s urovnáním dna do předepsaného profilu a spádu v hornině třídy těžitelnosti II skupiny 4 přes 500 do 1 000 m3</t>
  </si>
  <si>
    <t>https://podminky.urs.cz/item/CS_URS_2026_01/132354205</t>
  </si>
  <si>
    <t>Poznámka k položce:_x000D_
40%</t>
  </si>
  <si>
    <t>688,432*0,4</t>
  </si>
  <si>
    <t>27</t>
  </si>
  <si>
    <t>132454205</t>
  </si>
  <si>
    <t>Hloubení zapažených rýh š do 2000 mm v hornině třídy těžitelnosti II skupiny 5 objem do 1000 m3</t>
  </si>
  <si>
    <t>-1954750718</t>
  </si>
  <si>
    <t>Hloubení zapažených rýh šířky přes 800 do 2 000 mm strojně s urovnáním dna do předepsaného profilu a spádu v hornině třídy těžitelnosti II skupiny 5 přes 500 do 1 000 m3</t>
  </si>
  <si>
    <t>https://podminky.urs.cz/item/CS_URS_2026_01/132454205</t>
  </si>
  <si>
    <t>Poznámka k položce:_x000D_
10%</t>
  </si>
  <si>
    <t>688,432*0,1</t>
  </si>
  <si>
    <t>28</t>
  </si>
  <si>
    <t>151101102</t>
  </si>
  <si>
    <t>Zřízení příložného pažení a rozepření stěn rýh hl přes 2 do 4 m</t>
  </si>
  <si>
    <t>-1415962820</t>
  </si>
  <si>
    <t>Zřízení pažení a rozepření stěn rýh pro podzemní vedení příložné pro jakoukoliv mezerovitost, hloubky přes 2 do 4 m</t>
  </si>
  <si>
    <t>https://podminky.urs.cz/item/CS_URS_2026_01/151101102</t>
  </si>
  <si>
    <t>" chodník zámkovka" 156,28*1*(2,48)</t>
  </si>
  <si>
    <t>" chodník asfalt" 94,88*1*(2,7)</t>
  </si>
  <si>
    <t>" tráva" 2,9*2*(1,15)</t>
  </si>
  <si>
    <t>" chodník zámkovka/ silnice" 156,28*1*(2,48)</t>
  </si>
  <si>
    <t>" chodník asfalt/silnice" 94,88*1*(2,7)</t>
  </si>
  <si>
    <t>" rozšíření na šachty " 1,2*2*(2,92+2,48+2,32+2,3)</t>
  </si>
  <si>
    <t>29</t>
  </si>
  <si>
    <t>151101112</t>
  </si>
  <si>
    <t>Odstranění příložného pažení a rozepření stěn rýh hl přes 2 do 4 m</t>
  </si>
  <si>
    <t>-1600895767</t>
  </si>
  <si>
    <t>Odstranění pažení a rozepření stěn rýh pro podzemní vedení s uložením materiálu na vzdálenost do 3 m od kraje výkopu příložné, hloubky přes 2 do 4 m</t>
  </si>
  <si>
    <t>https://podminky.urs.cz/item/CS_URS_2026_01/151101112</t>
  </si>
  <si>
    <t>30</t>
  </si>
  <si>
    <t>139001101</t>
  </si>
  <si>
    <t>Příplatek za ztížení vykopávky v blízkosti podzemního vedení</t>
  </si>
  <si>
    <t>-2030844318</t>
  </si>
  <si>
    <t>Příplatek k cenám hloubených vykopávek za ztížení vykopávky v blízkosti podzemního vedení nebo výbušnin pro jakoukoliv třídu horniny</t>
  </si>
  <si>
    <t>https://podminky.urs.cz/item/CS_URS_2026_01/139001101</t>
  </si>
  <si>
    <t>"  nová DK DN 250 předpoklad 30%"  688,432*0,3</t>
  </si>
  <si>
    <t>31</t>
  </si>
  <si>
    <t>162351104</t>
  </si>
  <si>
    <t>Vodorovné přemístění přes 500 do 1000 m výkopku/sypaniny z horniny třídy těžitelnosti I skupiny 1 až 3</t>
  </si>
  <si>
    <t>-1965126542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</si>
  <si>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</si>
  <si>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https://podminky.urs.cz/item/CS_URS_2026_01/162351104</t>
  </si>
  <si>
    <t>"mezideponie" 2*344,216</t>
  </si>
  <si>
    <t>" ornice" 2,9*1,2*0,15</t>
  </si>
  <si>
    <t>32</t>
  </si>
  <si>
    <t>162351124</t>
  </si>
  <si>
    <t>Vodorovné přemístění přes 500 do 1000 m výkopku/sypaniny z hornin třídy těžitelnosti II skupiny 4 a 5</t>
  </si>
  <si>
    <t>1574641702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</si>
  <si>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</si>
  <si>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https://podminky.urs.cz/item/CS_URS_2026_01/162351124</t>
  </si>
  <si>
    <t>"mezideponie" 2*(531,574-344,216)</t>
  </si>
  <si>
    <t>33</t>
  </si>
  <si>
    <t>162751137</t>
  </si>
  <si>
    <t>Vodorovné přemístění přes 9 000 do 10000 m výkopku/sypaniny z horniny třídy těžitelnosti II skupiny 4 a 5</t>
  </si>
  <si>
    <t>-2093622025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</si>
  <si>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</si>
  <si>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https://podminky.urs.cz/item/CS_URS_2026_01/162751137</t>
  </si>
  <si>
    <t>688,432-531,574</t>
  </si>
  <si>
    <t>34</t>
  </si>
  <si>
    <t>162751139</t>
  </si>
  <si>
    <t>Příplatek k vodorovnému přemístění výkopku/sypaniny z horniny třídy těžitelnosti II skupiny 4 a 5 ZKD 1000 m přes 10000 m</t>
  </si>
  <si>
    <t>1310150512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</si>
  <si>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</si>
  <si>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https://podminky.urs.cz/item/CS_URS_2026_01/162751139</t>
  </si>
  <si>
    <t>Poznámka k položce:_x000D_
celkem 11Km</t>
  </si>
  <si>
    <t>35</t>
  </si>
  <si>
    <t>171251201</t>
  </si>
  <si>
    <t>Uložení sypaniny na skládky nebo meziskládky</t>
  </si>
  <si>
    <t>919914693</t>
  </si>
  <si>
    <t>Uložení sypaniny na skládky nebo meziskládky bez hutnění s upravením uložené sypaniny do předepsaného tvaru</t>
  </si>
  <si>
    <t>https://podminky.urs.cz/item/CS_URS_2026_01/171251201</t>
  </si>
  <si>
    <t>36</t>
  </si>
  <si>
    <t>171201231</t>
  </si>
  <si>
    <t>Poplatek za předání recyklačnímu zařízení zeminy a kamení kód odpadu 17 05 04</t>
  </si>
  <si>
    <t>-1641264887</t>
  </si>
  <si>
    <t>Poplatek za předání zeminy a kamení recyklačnímu zařízení zatříděné do Katalogu odpadů pod kódem 17 05 04</t>
  </si>
  <si>
    <t>https://podminky.urs.cz/item/CS_URS_2026_01/171201231</t>
  </si>
  <si>
    <t>156,858*1,9</t>
  </si>
  <si>
    <t>37</t>
  </si>
  <si>
    <t>167151101</t>
  </si>
  <si>
    <t>Nakládání výkopku z hornin třídy těžitelnosti I skupiny 1 až 3 do 100 m3</t>
  </si>
  <si>
    <t>1259159088</t>
  </si>
  <si>
    <t>Nakládání, skládání a překládání neulehlého výkopku nebo sypaniny strojně nakládání, množství do 100 m3, z horniny třídy těžitelnosti I, skupiny 1 až 3</t>
  </si>
  <si>
    <t>https://podminky.urs.cz/item/CS_URS_2026_01/167151101</t>
  </si>
  <si>
    <t>"mezideponie" 344,216</t>
  </si>
  <si>
    <t>38</t>
  </si>
  <si>
    <t>167151112</t>
  </si>
  <si>
    <t>Nakládání výkopku z hornin třídy těžitelnosti II skupiny 4 a 5 přes 100 m3</t>
  </si>
  <si>
    <t>1399274907</t>
  </si>
  <si>
    <t>Nakládání, skládání a překládání neulehlého výkopku nebo sypaniny strojně nakládání, množství přes 100 m3, z hornin třídy těžitelnosti II, skupiny 4 a 5</t>
  </si>
  <si>
    <t>https://podminky.urs.cz/item/CS_URS_2026_01/167151112</t>
  </si>
  <si>
    <t>"mezideponie"  531,574-344,216</t>
  </si>
  <si>
    <t>39</t>
  </si>
  <si>
    <t>174151101</t>
  </si>
  <si>
    <t>Zásyp jam, šachet rýh nebo kolem objektů sypaninou se zhutněním</t>
  </si>
  <si>
    <t>737916518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</si>
  <si>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</si>
  <si>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</si>
  <si>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"výkop celkem" 688,432</t>
  </si>
  <si>
    <t>"potrubí " -(0,35+0,15)*1,2*254,06</t>
  </si>
  <si>
    <t>" šachty 3+1ks" -(3,14*0,55*0,55*2,3+3,14*0,315*0,315*(2,74+2,3+2,14))</t>
  </si>
  <si>
    <t>40</t>
  </si>
  <si>
    <t>175151101</t>
  </si>
  <si>
    <t>Obsypání potrubí strojně sypaninou bez prohození, uloženou do 3 m</t>
  </si>
  <si>
    <t>20774567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</si>
  <si>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</si>
  <si>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https://podminky.urs.cz/item/CS_URS_2026_01/175151101</t>
  </si>
  <si>
    <t>"potrubí " (0,25+0,1)*1,2*254,06</t>
  </si>
  <si>
    <t>-3,14*0,125*0,125*254,06</t>
  </si>
  <si>
    <t>41</t>
  </si>
  <si>
    <t>M</t>
  </si>
  <si>
    <t>58331351</t>
  </si>
  <si>
    <t>kamenivo těžené drobné frakce 0/4</t>
  </si>
  <si>
    <t>-681576499</t>
  </si>
  <si>
    <t>94,24*1,01*1,1*1,89</t>
  </si>
  <si>
    <t>Povrchové úpravy terénu</t>
  </si>
  <si>
    <t>42</t>
  </si>
  <si>
    <t>181951114</t>
  </si>
  <si>
    <t>Úprava pláně v hornině třídy těžitelnosti II skupiny 4 a 5 se zhutněním strojně</t>
  </si>
  <si>
    <t>-1664467759</t>
  </si>
  <si>
    <t>Úprava pláně vyrovnáním výškových rozdílů strojně v hornině třídy těžitelnosti II, skupiny 4 a 5 se zhutněním</t>
  </si>
  <si>
    <t>https://podminky.urs.cz/item/CS_URS_2026_01/181951114</t>
  </si>
  <si>
    <t>" chodník zámkovka/silnice" 156,28*0,6*2</t>
  </si>
  <si>
    <t>" chodník asfalt/silnice" 94,88*0,6*2</t>
  </si>
  <si>
    <t>" rozšíření na šachty " 1,2*2,4*4</t>
  </si>
  <si>
    <t>43</t>
  </si>
  <si>
    <t>181311103</t>
  </si>
  <si>
    <t>Rozprostření ornice tl vrstvy do 200 mm v rovině nebo ve svahu do 1:5 ručně</t>
  </si>
  <si>
    <t>1820478830</t>
  </si>
  <si>
    <t>Rozprostření a urovnání ornice v rovině nebo ve svahu sklonu do 1:5 ručně při souvislé ploše, tl. vrstvy do 200 mm</t>
  </si>
  <si>
    <t>https://podminky.urs.cz/item/CS_URS_2026_01/181311103</t>
  </si>
  <si>
    <t>44</t>
  </si>
  <si>
    <t>181411131</t>
  </si>
  <si>
    <t>Založení parkového trávníku výsevem pl do 1000 m2 v rovině a ve svahu do 1:5</t>
  </si>
  <si>
    <t>1589132965</t>
  </si>
  <si>
    <t>Založení trávníku na půdě předem připravené plochy do 1000 m2 výsevem včetně utažení parkového v rovině nebo na svahu do 1:5</t>
  </si>
  <si>
    <t>https://podminky.urs.cz/item/CS_URS_2026_01/181411131</t>
  </si>
  <si>
    <t>45</t>
  </si>
  <si>
    <t>00572420</t>
  </si>
  <si>
    <t>osivo směs travní parková okrasná</t>
  </si>
  <si>
    <t>kg</t>
  </si>
  <si>
    <t>-1868940200</t>
  </si>
  <si>
    <t>3,48*0,02 'Přepočtené koeficientem množství</t>
  </si>
  <si>
    <t>46</t>
  </si>
  <si>
    <t>181951111</t>
  </si>
  <si>
    <t>Úprava pláně v hornině třídy těžitelnosti I skupiny 1 až 3 bez zhutnění strojně</t>
  </si>
  <si>
    <t>1168021970</t>
  </si>
  <si>
    <t>Úprava pláně vyrovnáním výškových rozdílů strojně v hornině třídy těžitelnosti I, skupiny 1 až 3 bez zhutnění</t>
  </si>
  <si>
    <t>https://podminky.urs.cz/item/CS_URS_2026_01/181951111</t>
  </si>
  <si>
    <t>Vodorovné konstrukce</t>
  </si>
  <si>
    <t>47</t>
  </si>
  <si>
    <t>451573111</t>
  </si>
  <si>
    <t>Lože pod potrubí otevřený výkop ze štěrkopísku</t>
  </si>
  <si>
    <t>-843421123</t>
  </si>
  <si>
    <t>Lože pod potrubí, stoky a drobné objekty v otevřeném výkopu z písku a štěrkopísku do 63 mm</t>
  </si>
  <si>
    <t>https://podminky.urs.cz/item/CS_URS_2026_01/451573111</t>
  </si>
  <si>
    <t>" chodník zámkovka/silnice" 156,28*0,6*2*0,15</t>
  </si>
  <si>
    <t>" chodník asfalt/silnice" 94,88*0,6*2*0,15</t>
  </si>
  <si>
    <t>" tráva" 2,9*1,2*0,15</t>
  </si>
  <si>
    <t>" rozšíření na šachty " 1,2*2,4*4*0,15</t>
  </si>
  <si>
    <t>48</t>
  </si>
  <si>
    <t>452112112</t>
  </si>
  <si>
    <t>Osazení betonových prstenců nebo rámů do malty výšky do 100 mm pod poklopy a mříže</t>
  </si>
  <si>
    <t>755712573</t>
  </si>
  <si>
    <t>Osazení betonových dílců prstenců nebo rámů pod poklopy a mříže do malty, výšky do 100 mm</t>
  </si>
  <si>
    <t>https://podminky.urs.cz/item/CS_URS_2026_01/452112112</t>
  </si>
  <si>
    <t xml:space="preserve">DK RŠ D1-4 skluz                                  </t>
  </si>
  <si>
    <t>1+1</t>
  </si>
  <si>
    <t>49</t>
  </si>
  <si>
    <t>59224176</t>
  </si>
  <si>
    <t>prstenec šachtový vyrovnávací betonový 625x120x80mm</t>
  </si>
  <si>
    <t>-1286427352</t>
  </si>
  <si>
    <t>1*1,01 'Přepočtené koeficientem množství</t>
  </si>
  <si>
    <t>50</t>
  </si>
  <si>
    <t>59224185</t>
  </si>
  <si>
    <t>prstenec šachtový vyrovnávací betonový 625x120x60mm</t>
  </si>
  <si>
    <t>1925254273</t>
  </si>
  <si>
    <t>Komunikace pozemní</t>
  </si>
  <si>
    <t>51</t>
  </si>
  <si>
    <t>564851111</t>
  </si>
  <si>
    <t>Podklad ze štěrkodrtě ŠD plochy přes 100 m2 tl 150 mm</t>
  </si>
  <si>
    <t>-386886786</t>
  </si>
  <si>
    <t>Podklad ze štěrkodrti ŠD s rozprostřením a zhutněním plochy přes 100 m2, po zhutnění tl. 150 mm</t>
  </si>
  <si>
    <t>https://podminky.urs.cz/item/CS_URS_2026_01/564851111</t>
  </si>
  <si>
    <t>" komunikace" 251,06*(0,6+0,5)*2</t>
  </si>
  <si>
    <t>52</t>
  </si>
  <si>
    <t>564861111</t>
  </si>
  <si>
    <t>Podklad ze štěrkodrtě ŠD plochy přes 100 m2 tl 200 mm</t>
  </si>
  <si>
    <t>1901512833</t>
  </si>
  <si>
    <t>Podklad ze štěrkodrti ŠD s rozprostřením a zhutněním plochy přes 100 m2, po zhutnění tl. 200 mm</t>
  </si>
  <si>
    <t>https://podminky.urs.cz/item/CS_URS_2026_01/564861111</t>
  </si>
  <si>
    <t>53</t>
  </si>
  <si>
    <t>564871111</t>
  </si>
  <si>
    <t>Podklad ze štěrkodrtě ŠD plochy přes 100 m2 tl 250 mm</t>
  </si>
  <si>
    <t>-1781886605</t>
  </si>
  <si>
    <t>Podklad ze štěrkodrti ŠD s rozprostřením a zhutněním plochy přes 100 m2, po zhutnění tl. 250 mm</t>
  </si>
  <si>
    <t>https://podminky.urs.cz/item/CS_URS_2026_01/564871111</t>
  </si>
  <si>
    <t>54</t>
  </si>
  <si>
    <t>566901261</t>
  </si>
  <si>
    <t>Vyspravení podkladu po překopech inženýrských sítí plochy přes 15 m2 obalovaným kamenivem ACP tl. 100 mm</t>
  </si>
  <si>
    <t>1449003094</t>
  </si>
  <si>
    <t>Vyspravení podkladu po překopech inženýrských sítí plochy přes 15 m2 s rozprostřením a zhutněním obalovaným kamenivem ACP tl. 100 mm</t>
  </si>
  <si>
    <t>https://podminky.urs.cz/item/CS_URS_2026_01/566901261</t>
  </si>
  <si>
    <t>55</t>
  </si>
  <si>
    <t>577155112</t>
  </si>
  <si>
    <t>Asfaltový beton vrstva ložní ACL 16 + tl 60 mm š do 3 m z nemodifikovaného asfaltu</t>
  </si>
  <si>
    <t>993220148</t>
  </si>
  <si>
    <t>Asfaltový beton vrstva ložní ACL 16 z nemodifikovaného asfaltu s rozprostřením a zhutněním ACL 16 + v pruhu šířky do 3 m, po zhutnění tl. 60 mm</t>
  </si>
  <si>
    <t>https://podminky.urs.cz/item/CS_URS_2026_01/577155112</t>
  </si>
  <si>
    <t>" komunikace" 251,06*(0,6+0,5)</t>
  </si>
  <si>
    <t>56</t>
  </si>
  <si>
    <t>573111112</t>
  </si>
  <si>
    <t>Postřik živičný infiltrační s posypem z asfaltu množství 1 kg/m2</t>
  </si>
  <si>
    <t>-712557</t>
  </si>
  <si>
    <t>Postřik infiltrační PI z asfaltu silničního s posypem kamenivem, v množství 1,00 kg/m2</t>
  </si>
  <si>
    <t>https://podminky.urs.cz/item/CS_URS_2026_01/573111112</t>
  </si>
  <si>
    <t>57</t>
  </si>
  <si>
    <t>573211107</t>
  </si>
  <si>
    <t>Postřik živičný spojovací z asfaltu v množství 0,30 kg/m2</t>
  </si>
  <si>
    <t>-1866869497</t>
  </si>
  <si>
    <t>Postřik spojovací PS bez posypu kamenivem z asfaltu silničního, v množství 0,30 kg/m2</t>
  </si>
  <si>
    <t>https://podminky.urs.cz/item/CS_URS_2026_01/573211107</t>
  </si>
  <si>
    <t>58</t>
  </si>
  <si>
    <t>577144131</t>
  </si>
  <si>
    <t>Asfaltový beton vrstva obrusná ACO 11+ tl 50 mm š do 3 m z modifikovaného asfaltu</t>
  </si>
  <si>
    <t>1301005960</t>
  </si>
  <si>
    <t>Asfaltový beton vrstva obrusná ACO 11 z modifikovaného asfaltu s rozprostřením a se zhutněním ACO 11+ v pruhu šířky přes do 1,5 do 3 m, po zhutnění tl. 50 mm</t>
  </si>
  <si>
    <t>https://podminky.urs.cz/item/CS_URS_2026_01/577144131</t>
  </si>
  <si>
    <t>59</t>
  </si>
  <si>
    <t>596211123</t>
  </si>
  <si>
    <t>Kladení zámkové dlažby komunikací pro pěší ručně tl 60 mm skupiny B pl přes 300 m2</t>
  </si>
  <si>
    <t>-864208343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</si>
  <si>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300 m2</t>
  </si>
  <si>
    <t>https://podminky.urs.cz/item/CS_URS_2026_01/596211123</t>
  </si>
  <si>
    <t>Poznámka k položce:_x000D_
použít vybouranou !!!</t>
  </si>
  <si>
    <t>" chodník" 154,0*(0,6+0,5)</t>
  </si>
  <si>
    <t>60</t>
  </si>
  <si>
    <t>979051121</t>
  </si>
  <si>
    <t>Očištění zámkových dlaždic se spárováním z kameniva těženého při překopech inženýrských sítí</t>
  </si>
  <si>
    <t>-214340040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</si>
  <si>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</si>
  <si>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https://podminky.urs.cz/item/CS_URS_2026_01/979051121</t>
  </si>
  <si>
    <t>61</t>
  </si>
  <si>
    <t>59245018</t>
  </si>
  <si>
    <t>dlažba skladebná betonová 200x100mm tl 60mm přírodní</t>
  </si>
  <si>
    <t>-1107051120</t>
  </si>
  <si>
    <t>" chodník 15% nová dlažba" 154,0*(0,6+0,5)*0,15</t>
  </si>
  <si>
    <t>25,41*1,02 'Přepočtené koeficientem množství</t>
  </si>
  <si>
    <t>62</t>
  </si>
  <si>
    <t>596991111</t>
  </si>
  <si>
    <t>Řezání betonové, kameninové a kamenné dlažby do oblouku tl do 60 mm</t>
  </si>
  <si>
    <t>-1788490709</t>
  </si>
  <si>
    <t>Řezání betonové, kameninové nebo kamenné dlažby do oblouku tloušťky dlažby do 60 mm</t>
  </si>
  <si>
    <t>https://podminky.urs.cz/item/CS_URS_2026_01/596991111</t>
  </si>
  <si>
    <t>63</t>
  </si>
  <si>
    <t>599141111</t>
  </si>
  <si>
    <t>Vyplnění spár mezi silničními dílci živičnou zálivkou</t>
  </si>
  <si>
    <t>1252863748</t>
  </si>
  <si>
    <t>Vyplnění spár mezi silničními dílci jakékoliv tloušťky živičnou zálivkou</t>
  </si>
  <si>
    <t>https://podminky.urs.cz/item/CS_URS_2026_01/599141111</t>
  </si>
  <si>
    <t>Vedení trubní dálková a přípojná</t>
  </si>
  <si>
    <t>64</t>
  </si>
  <si>
    <t>871364201</t>
  </si>
  <si>
    <t>Montáž kanalizačního potrubí z PE SDR11 otevřený výkop sklon do 20 % svařovaných na tupo d 250x22,7 mm</t>
  </si>
  <si>
    <t>-834552726</t>
  </si>
  <si>
    <t>Montáž kanalizačního potrubí z polyetylenu PE100 RC svařovaných na tupo v otevřeném výkopu ve sklonu do 20 % SDR 11/PN16 d 250 x 22,7 mm</t>
  </si>
  <si>
    <t>https://podminky.urs.cz/item/CS_URS_2026_01/871364201</t>
  </si>
  <si>
    <t>"nová DK 250/22,7" 254,06</t>
  </si>
  <si>
    <t>65</t>
  </si>
  <si>
    <t>28613402</t>
  </si>
  <si>
    <t>potrubí kanalizační tlakové PE100 SDR11 se signalizační vrstvou 250x22,7mm</t>
  </si>
  <si>
    <t>-1068401875</t>
  </si>
  <si>
    <t>254,06*1,015 'Přepočtené koeficientem množství</t>
  </si>
  <si>
    <t>66</t>
  </si>
  <si>
    <t>892381111</t>
  </si>
  <si>
    <t>Tlaková zkouška vodou potrubí DN 250, DN 300 nebo 350</t>
  </si>
  <si>
    <t>228237324</t>
  </si>
  <si>
    <t>Tlakové zkoušky vodou na potrubí DN 250, 300 nebo 350</t>
  </si>
  <si>
    <t>https://podminky.urs.cz/item/CS_URS_2026_01/892381111</t>
  </si>
  <si>
    <t>67</t>
  </si>
  <si>
    <t>892372111</t>
  </si>
  <si>
    <t>Zabezpečení konců potrubí DN do 300 při tlakových zkouškách vodou</t>
  </si>
  <si>
    <t>1628888225</t>
  </si>
  <si>
    <t>Tlakové zkoušky vodou zabezpečení konců potrubí při tlakových zkouškách DN do 300</t>
  </si>
  <si>
    <t>https://podminky.urs.cz/item/CS_URS_2026_01/892372111</t>
  </si>
  <si>
    <t>68</t>
  </si>
  <si>
    <t>359901111</t>
  </si>
  <si>
    <t>Vyčištění stok</t>
  </si>
  <si>
    <t>965349467</t>
  </si>
  <si>
    <t>Vyčištění stok jakékoliv výšky</t>
  </si>
  <si>
    <t>https://podminky.urs.cz/item/CS_URS_2026_01/359901111</t>
  </si>
  <si>
    <t>69</t>
  </si>
  <si>
    <t>359901211</t>
  </si>
  <si>
    <t>Monitoring stoky jakékoli výšky na nové kanalizaci</t>
  </si>
  <si>
    <t>83176506</t>
  </si>
  <si>
    <t>Monitoring stok (kamerový systém) jakékoli výšky nová kanalizace</t>
  </si>
  <si>
    <t>https://podminky.urs.cz/item/CS_URS_2026_01/359901211</t>
  </si>
  <si>
    <t>70</t>
  </si>
  <si>
    <t>899722113</t>
  </si>
  <si>
    <t>Krytí potrubí z plastů výstražnou fólií z PVC přes 25 do 34cm</t>
  </si>
  <si>
    <t>-271625084</t>
  </si>
  <si>
    <t>Krytí potrubí z plastů výstražnou fólií z PVC šířky přes 25 do 34 cm</t>
  </si>
  <si>
    <t>https://podminky.urs.cz/item/CS_URS_2026_01/899722113</t>
  </si>
  <si>
    <t>71</t>
  </si>
  <si>
    <t>894410100</t>
  </si>
  <si>
    <t>Osazení betonových dílců pro kanalizační šachty DN 1000 šachtové dno výšky 500 mm</t>
  </si>
  <si>
    <t>991085533</t>
  </si>
  <si>
    <t>Osazení betonových dílců šachet kanalizačních dno DN 1000, výšky 500 mm</t>
  </si>
  <si>
    <t>https://podminky.urs.cz/item/CS_URS_2026_01/894410100</t>
  </si>
  <si>
    <t>72</t>
  </si>
  <si>
    <t>PFB.1135107-R</t>
  </si>
  <si>
    <t>Dno jednolité šachtové KOM - VÝROBA NA ZAKÁZKU TBZ-Q.1 100/98 KOM V115,0</t>
  </si>
  <si>
    <t>R-mat</t>
  </si>
  <si>
    <t>1263419876</t>
  </si>
  <si>
    <t>Poznámka k položce:_x000D_
atyp</t>
  </si>
  <si>
    <t>73</t>
  </si>
  <si>
    <t>59224348</t>
  </si>
  <si>
    <t>těsnění elastomerové pro spojení šachetních dílů DN 1000</t>
  </si>
  <si>
    <t>-1062059865</t>
  </si>
  <si>
    <t>4*1,01 'Přepočtené koeficientem množství</t>
  </si>
  <si>
    <t>74</t>
  </si>
  <si>
    <t>894410212</t>
  </si>
  <si>
    <t>Osazení betonových dílců pro kanalizační šachty DN 1000 skruž rovná výšky 500 mm</t>
  </si>
  <si>
    <t>2017186044</t>
  </si>
  <si>
    <t>Osazení betonových dílců šachet kanalizačních skruž rovná DN 1000, výšky 500 mm</t>
  </si>
  <si>
    <t>https://podminky.urs.cz/item/CS_URS_2026_01/894410212</t>
  </si>
  <si>
    <t>75</t>
  </si>
  <si>
    <t>59224067</t>
  </si>
  <si>
    <t>skruž betonová DN 1000x500 100x50x12cm</t>
  </si>
  <si>
    <t>-1478300970</t>
  </si>
  <si>
    <t>76</t>
  </si>
  <si>
    <t>894410232</t>
  </si>
  <si>
    <t>Osazení betonových dílců pro kanalizační šachty DN 1000 skruž přechodová (konus)</t>
  </si>
  <si>
    <t>2119052181</t>
  </si>
  <si>
    <t>Osazení betonových dílců šachet kanalizačních skruž přechodová (konus) DN 1000</t>
  </si>
  <si>
    <t>https://podminky.urs.cz/item/CS_URS_2026_01/894410232</t>
  </si>
  <si>
    <t>77</t>
  </si>
  <si>
    <t>59224312</t>
  </si>
  <si>
    <t>konus betonové šachty DN 1000 kanalizační 100x62,5x58cm tl stěny 12 stupadla poplastovaná</t>
  </si>
  <si>
    <t>-1999052588</t>
  </si>
  <si>
    <t xml:space="preserve">1*1.01                                           </t>
  </si>
  <si>
    <t>78</t>
  </si>
  <si>
    <t>899104112</t>
  </si>
  <si>
    <t>Osazení poklopů litinových, ocelových nebo železobetonových včetně rámů pro třídu zatížení D400, E600</t>
  </si>
  <si>
    <t>-1027527580</t>
  </si>
  <si>
    <t>Osazení poklopů šachtových litinových, ocelových nebo železobetonových včetně rámů pro třídu zatížení D400, E600</t>
  </si>
  <si>
    <t>https://podminky.urs.cz/item/CS_URS_2026_01/899104112</t>
  </si>
  <si>
    <t>79</t>
  </si>
  <si>
    <t>4400888370</t>
  </si>
  <si>
    <t>Poklop šachtový D400 BEGU v litinovo-betonovém rámu s odvětráním</t>
  </si>
  <si>
    <t>Mat. online</t>
  </si>
  <si>
    <t>917926046</t>
  </si>
  <si>
    <t>80</t>
  </si>
  <si>
    <t>HZS1292</t>
  </si>
  <si>
    <t>Hodinová zúčtovací sazba stavební dělník</t>
  </si>
  <si>
    <t>-2138455965</t>
  </si>
  <si>
    <t>Hodinové zúčtovací sazby profesí HSV zemní a pomocné práce stavební dělník</t>
  </si>
  <si>
    <t>https://podminky.urs.cz/item/CS_URS_2026_01/HZS1292</t>
  </si>
  <si>
    <t>" úprava bet. šachty( skluz) a napojení na stávající potrubí - přítok a přepad"</t>
  </si>
  <si>
    <t>81</t>
  </si>
  <si>
    <t>891362322</t>
  </si>
  <si>
    <t>Montáž kanalizačních stavítek DN 250</t>
  </si>
  <si>
    <t>-803655652</t>
  </si>
  <si>
    <t>Montáž kanalizačních armatur na potrubí stavítek DN 250</t>
  </si>
  <si>
    <t>https://podminky.urs.cz/item/CS_URS_2026_01/891362322</t>
  </si>
  <si>
    <t>" nerez hradítko v RŠ D1-4  DN250" 1</t>
  </si>
  <si>
    <t>82</t>
  </si>
  <si>
    <t>42223003</t>
  </si>
  <si>
    <t>šoupátko/stavítko vřetenové nástěnné nerezová ocel 300x300mm</t>
  </si>
  <si>
    <t>621971552</t>
  </si>
  <si>
    <t>83</t>
  </si>
  <si>
    <t>894812321</t>
  </si>
  <si>
    <t>Revizní a čistící šachta z PP typ DN 600/250 šachtové dno průtočné</t>
  </si>
  <si>
    <t>-993856969</t>
  </si>
  <si>
    <t>Revizní a čistící šachta z polypropylenu PP pro hladké trouby DN 600 šachtové dno (DN šachty / DN trubního vedení) DN 600/250 průtočné</t>
  </si>
  <si>
    <t>https://podminky.urs.cz/item/CS_URS_2026_01/894812321</t>
  </si>
  <si>
    <t xml:space="preserve">DK RŠ D1-1, D1-2, D1-3                                  </t>
  </si>
  <si>
    <t>1+1+1</t>
  </si>
  <si>
    <t>84</t>
  </si>
  <si>
    <t>894812335</t>
  </si>
  <si>
    <t>Revizní a čistící šachta z PP DN 600 šachtová roura korugovaná světlé hloubky 6000 mm</t>
  </si>
  <si>
    <t>2055044359</t>
  </si>
  <si>
    <t>Revizní a čistící šachta z polypropylenu PP pro hladké trouby DN 600 roura šachtová korugovaná, světlé hloubky 6 000 mm</t>
  </si>
  <si>
    <t>https://podminky.urs.cz/item/CS_URS_2026_01/894812335</t>
  </si>
  <si>
    <t>DK RŠ D1-1</t>
  </si>
  <si>
    <t>85</t>
  </si>
  <si>
    <t>894812332</t>
  </si>
  <si>
    <t>Revizní a čistící šachta z PP DN 600 šachtová roura korugovaná světlé hloubky 2000 mm</t>
  </si>
  <si>
    <t>-12178850</t>
  </si>
  <si>
    <t>Revizní a čistící šachta z polypropylenu PP pro hladké trouby DN 600 roura šachtová korugovaná, světlé hloubky 2 000 mm</t>
  </si>
  <si>
    <t>https://podminky.urs.cz/item/CS_URS_2026_01/894812332</t>
  </si>
  <si>
    <t xml:space="preserve">DK RŠ D1-2, D1-3                                  </t>
  </si>
  <si>
    <t>86</t>
  </si>
  <si>
    <t>894812339</t>
  </si>
  <si>
    <t>Příplatek k rourám revizní a čistící šachty z PP DN 600 za uříznutí šachtové roury</t>
  </si>
  <si>
    <t>-75857829</t>
  </si>
  <si>
    <t>Revizní a čistící šachta z polypropylenu PP pro hladké trouby DN 600 Příplatek k cenám 2331 - 2334 za uříznutí šachtové roury</t>
  </si>
  <si>
    <t>https://podminky.urs.cz/item/CS_URS_2026_01/894812339</t>
  </si>
  <si>
    <t>87</t>
  </si>
  <si>
    <t>894812376</t>
  </si>
  <si>
    <t>Revizní a čistící šachta z PP DN 600 poklop litinový pro třídu zatížení D400 s betonovým prstencem</t>
  </si>
  <si>
    <t>-1479086345</t>
  </si>
  <si>
    <t>Revizní a čistící šachta z polypropylenu PP pro hladké trouby DN 600 poklop (mříž) litinový pro třídu zatížení D400 s betonovým prstencem</t>
  </si>
  <si>
    <t>https://podminky.urs.cz/item/CS_URS_2026_01/894812376</t>
  </si>
  <si>
    <t>88</t>
  </si>
  <si>
    <t>141721219</t>
  </si>
  <si>
    <t>Řízený zemní protlak délky do 50 m hl do 6 m se zatažením potrubí průměru vrtu přes 315 do 355 mm v hornině třídy těžitelnosti I a II skupiny 1 až 4</t>
  </si>
  <si>
    <t>461644201</t>
  </si>
  <si>
    <t>Řízený zemní protlak délky protlaku do 50 m v hornině třídy těžitelnosti I a II, skupiny 1 až 4 včetně zatažení trub v hloubce do 6 m průměru vrtu přes 315 do 355 mm</t>
  </si>
  <si>
    <t>https://podminky.urs.cz/item/CS_URS_2026_01/141721219</t>
  </si>
  <si>
    <t>" chránička pod vodovodem ocel 324/8" 8,0</t>
  </si>
  <si>
    <t>89</t>
  </si>
  <si>
    <t>899914215</t>
  </si>
  <si>
    <t>Montáž ocelové chráničky D přes 300 do 350 mm</t>
  </si>
  <si>
    <t>-916428330</t>
  </si>
  <si>
    <t>Montáž ocelové chráničky v otevřeném výkopu vnějšího průměru přes 300 do 350 mm</t>
  </si>
  <si>
    <t>https://podminky.urs.cz/item/CS_URS_2026_01/899914215</t>
  </si>
  <si>
    <t>90</t>
  </si>
  <si>
    <t>14011112</t>
  </si>
  <si>
    <t>trubka ocelová bezešvá hladká jakost 11 353 324x8,0mm</t>
  </si>
  <si>
    <t>128</t>
  </si>
  <si>
    <t>1388470053</t>
  </si>
  <si>
    <t>91</t>
  </si>
  <si>
    <t>899911235</t>
  </si>
  <si>
    <t>Kluzná objímka výšky 25 mm vnějšího průměru potrubí přes 291 mm do 328 mm</t>
  </si>
  <si>
    <t>904361538</t>
  </si>
  <si>
    <t>Kluzné objímky (pojízdná sedla) pro zasunutí potrubí do chráničky výšky 25 mm vnějšího průměru potrubí přes 291 do 328 mm</t>
  </si>
  <si>
    <t>https://podminky.urs.cz/item/CS_URS_2026_01/899911235</t>
  </si>
  <si>
    <t>8/2+2</t>
  </si>
  <si>
    <t>92</t>
  </si>
  <si>
    <t>899913163</t>
  </si>
  <si>
    <t>Uzavírací manžeta chráničky potrubí DN 250 x 400</t>
  </si>
  <si>
    <t>1335591407</t>
  </si>
  <si>
    <t>Koncové uzavírací manžety chrániček DN potrubí x DN chráničky DN 250 x 400</t>
  </si>
  <si>
    <t>https://podminky.urs.cz/item/CS_URS_2026_01/899913163</t>
  </si>
  <si>
    <t>93</t>
  </si>
  <si>
    <t>899133211</t>
  </si>
  <si>
    <t>Výměna (výšková úprava) vtokové mříže uliční vpusti s použitím betonových vyrovnávacích prvků</t>
  </si>
  <si>
    <t>-1685794334</t>
  </si>
  <si>
    <t>Výměna (výšková úprava) vtokové mříže uliční vpusti na betonové skruži s použitím betonových vyrovnávacích prvků</t>
  </si>
  <si>
    <t>https://podminky.urs.cz/item/CS_URS_2026_01/899133211</t>
  </si>
  <si>
    <t>" uliční vpusti" 7</t>
  </si>
  <si>
    <t>94</t>
  </si>
  <si>
    <t>59224481</t>
  </si>
  <si>
    <t>mříž vtoková s rámem pro uliční vpusť 500x500, zatížení 40 tun</t>
  </si>
  <si>
    <t>-868484684</t>
  </si>
  <si>
    <t>Ostatní konstrukce a práce, bourání</t>
  </si>
  <si>
    <t>Doplňující konstrukce a práce pozemních komunikací, letišť a ploch</t>
  </si>
  <si>
    <t>95</t>
  </si>
  <si>
    <t>916241213</t>
  </si>
  <si>
    <t>Osazení obrubníku kamenného stojatého s boční opěrou do lože z betonu prostého</t>
  </si>
  <si>
    <t>1154655803</t>
  </si>
  <si>
    <t>Osazení obrubníku kamenného se zřízením lože, s vyplněním a zatřením spár cementovou maltou stojatého s boční opěrou z betonu prostého, do lože z betonu prostého</t>
  </si>
  <si>
    <t>https://podminky.urs.cz/item/CS_URS_2026_01/916241213</t>
  </si>
  <si>
    <t>Poznámka k položce:_x000D_
Použít vybourané !!!</t>
  </si>
  <si>
    <t>96</t>
  </si>
  <si>
    <t>58380004</t>
  </si>
  <si>
    <t>obrubník kamenný žulový přímý 1000x250x200mm</t>
  </si>
  <si>
    <t>-1038032451</t>
  </si>
  <si>
    <t>" 15% výměna" 254,8*0,15</t>
  </si>
  <si>
    <t>97</t>
  </si>
  <si>
    <t>979021113</t>
  </si>
  <si>
    <t>Očištění vybouraných obrubníků a krajníků silničních při překopech inženýrských sítí</t>
  </si>
  <si>
    <t>1439546053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</si>
  <si>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</si>
  <si>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https://podminky.urs.cz/item/CS_URS_2026_01/979021113</t>
  </si>
  <si>
    <t>98</t>
  </si>
  <si>
    <t>916991121</t>
  </si>
  <si>
    <t>Lože pod obrubníky, krajníky nebo obruby z dlažebních kostek z betonu prostého</t>
  </si>
  <si>
    <t>-585130950</t>
  </si>
  <si>
    <t>https://podminky.urs.cz/item/CS_URS_2026_01/916991121</t>
  </si>
  <si>
    <t>" obrubník kamenný" 254,8*0,2*0,25</t>
  </si>
  <si>
    <t>99</t>
  </si>
  <si>
    <t>919735113</t>
  </si>
  <si>
    <t>Řezání stávajícího živičného krytu hl přes 100 do 150 mm</t>
  </si>
  <si>
    <t>849266732</t>
  </si>
  <si>
    <t>Řezání stávajícího živičného krytu nebo podkladu hloubky přes 100 do 150 mm</t>
  </si>
  <si>
    <t>https://podminky.urs.cz/item/CS_URS_2026_01/919735113</t>
  </si>
  <si>
    <t>100</t>
  </si>
  <si>
    <t>919125111</t>
  </si>
  <si>
    <t>Těsnění svislé spáry mezi živičným krytem a ostatními prvky samolepicí asfaltovou páskou š 35 mm</t>
  </si>
  <si>
    <t>-726023019</t>
  </si>
  <si>
    <t>Těsnění svislé spáry mezi živičným krytem a ostatními prvky asfaltovou páskou samolepicí šířky 35 mm tl. 8 mm</t>
  </si>
  <si>
    <t>https://podminky.urs.cz/item/CS_URS_2026_01/919125111</t>
  </si>
  <si>
    <t>101</t>
  </si>
  <si>
    <t>919732221</t>
  </si>
  <si>
    <t>Styčná spára napojení nového živičného povrchu na stávající za tepla š 15 mm hl 25 mm bez prořezání</t>
  </si>
  <si>
    <t>-1703004084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</si>
  <si>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</si>
  <si>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https://podminky.urs.cz/item/CS_URS_2026_01/919732221</t>
  </si>
  <si>
    <t>102</t>
  </si>
  <si>
    <t>919794441</t>
  </si>
  <si>
    <t>Úprava ploch kolem hydrantů, šoupat, poklopů a mříží nebo sloupů v živičných krytech pl do 2 m2</t>
  </si>
  <si>
    <t>-1089646598</t>
  </si>
  <si>
    <t>Úprava ploch kolem hydrantů, šoupat, kanalizačních poklopů a mříží, sloupů apod. v živičných krytech jakékoliv tloušťky, jednotlivě v půdorysné ploše do 2 m2</t>
  </si>
  <si>
    <t>https://podminky.urs.cz/item/CS_URS_2026_01/919794441</t>
  </si>
  <si>
    <t>997</t>
  </si>
  <si>
    <t>Přesun sutě</t>
  </si>
  <si>
    <t>103</t>
  </si>
  <si>
    <t>997221561</t>
  </si>
  <si>
    <t>Vodorovná doprava suti z kusových materiálů do 1 km</t>
  </si>
  <si>
    <t>-1160244266</t>
  </si>
  <si>
    <t>Vodorovná doprava suti bez naložení, ale se složením a s hrubým urovnáním z kusových materiálů, na vzdálenost do 1 km</t>
  </si>
  <si>
    <t>https://podminky.urs.cz/item/CS_URS_2026_01/997221561</t>
  </si>
  <si>
    <t>104</t>
  </si>
  <si>
    <t>997221569</t>
  </si>
  <si>
    <t>Příplatek ZKD 1 km u vodorovné dopravy suti z kusových materiálů</t>
  </si>
  <si>
    <t>-165870450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</si>
  <si>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</si>
  <si>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https://podminky.urs.cz/item/CS_URS_2026_01/997221569</t>
  </si>
  <si>
    <t xml:space="preserve">318,4*17 "celkem 18km </t>
  </si>
  <si>
    <t>105</t>
  </si>
  <si>
    <t>997221873</t>
  </si>
  <si>
    <t>-134488858</t>
  </si>
  <si>
    <t>Poplatek za předání stavebního odpadu recyklačnímu zařízení zeminy a kamení zatříděného do Katalogu odpadů pod kódem 17 05 04</t>
  </si>
  <si>
    <t>https://podminky.urs.cz/item/CS_URS_2026_01/997221873</t>
  </si>
  <si>
    <t>" kamenivo" 80,12+124,096</t>
  </si>
  <si>
    <t>106</t>
  </si>
  <si>
    <t>997221875</t>
  </si>
  <si>
    <t>Poplatek za předání recyklačnímu zařízení stavebního odpadu asfaltového bez obsahu dehtu kód odpadu 17 03 02</t>
  </si>
  <si>
    <t>-1370897492</t>
  </si>
  <si>
    <t>Poplatek za předání stavebního odpadu recyklačnímu zařízení asfaltového bez obsahu dehtu zatříděného do Katalogu odpadů pod kódem 17 03 02</t>
  </si>
  <si>
    <t>https://podminky.urs.cz/item/CS_URS_2026_01/997221875</t>
  </si>
  <si>
    <t>" asfalt" 22,661+89,123</t>
  </si>
  <si>
    <t>107</t>
  </si>
  <si>
    <t>997013631</t>
  </si>
  <si>
    <t>Poplatek za uložení na skládce (skládkovné) stavebního odpadu směsného kód odpadu 17 09 04</t>
  </si>
  <si>
    <t>-1742183031</t>
  </si>
  <si>
    <t>Poplatek za uložení stavebního odpadu na skládce (skládkovné) směsného stavebního a demoličního zatříděného do Katalogu odpadů pod kódem 17 09 04</t>
  </si>
  <si>
    <t>https://podminky.urs.cz/item/CS_URS_2026_01/997013631</t>
  </si>
  <si>
    <t>" ostatní suť" 2,4</t>
  </si>
  <si>
    <t>998</t>
  </si>
  <si>
    <t>Přesun hmot</t>
  </si>
  <si>
    <t>108</t>
  </si>
  <si>
    <t>998276101</t>
  </si>
  <si>
    <t>Přesun hmot pro trubní vedení z trub z plastických hmot otevřený výkop</t>
  </si>
  <si>
    <t>-1146616342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</si>
  <si>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</si>
  <si>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https://podminky.urs.cz/item/CS_URS_2026_01/998276101</t>
  </si>
  <si>
    <t>109</t>
  </si>
  <si>
    <t>998276124</t>
  </si>
  <si>
    <t>Příplatek k přesunu hmot pro trubní vedení z trub z plastických hmot za zvětšený přesun do 500 m</t>
  </si>
  <si>
    <t>1247664812</t>
  </si>
  <si>
    <t>Přesun hmot pro trubní vedení hloubené z trub z plastických hmot nebo sklolaminátových Příplatek k cenám za zvětšený přesun přes vymezenou dopravní vzdálenost do 500 m</t>
  </si>
  <si>
    <t>https://podminky.urs.cz/item/CS_URS_2026_01/998276124</t>
  </si>
  <si>
    <t>OST</t>
  </si>
  <si>
    <t>Ostatní</t>
  </si>
  <si>
    <t>110</t>
  </si>
  <si>
    <t>043103000</t>
  </si>
  <si>
    <t>Zkoušky</t>
  </si>
  <si>
    <t>kpl</t>
  </si>
  <si>
    <t>1024</t>
  </si>
  <si>
    <t>-1357334415</t>
  </si>
  <si>
    <t>https://podminky.urs.cz/item/CS_URS_2026_01/043103000</t>
  </si>
  <si>
    <t xml:space="preserve">Poznámka k položce:_x000D_
Zkoušky průchodnosti potrubí </t>
  </si>
  <si>
    <t>111</t>
  </si>
  <si>
    <t>043154000</t>
  </si>
  <si>
    <t>Zkoušky hutnicí</t>
  </si>
  <si>
    <t>-871047418</t>
  </si>
  <si>
    <t>https://podminky.urs.cz/item/CS_URS_2026_01/043154000</t>
  </si>
  <si>
    <t>112</t>
  </si>
  <si>
    <t>043194000</t>
  </si>
  <si>
    <t>Zkoušky ostatní</t>
  </si>
  <si>
    <t>1475588714</t>
  </si>
  <si>
    <t>https://podminky.urs.cz/item/CS_URS_2026_01/043194000</t>
  </si>
  <si>
    <t>Poznámka k položce:_x000D_
Zkouška vhodnosti zásypového materiálu, předpoklad vhodná zemina</t>
  </si>
  <si>
    <t>SO02 - Oprava dešťové kanalizace</t>
  </si>
  <si>
    <t>HZS4232</t>
  </si>
  <si>
    <t>Hodinová zúčtovací sazba technik odborný</t>
  </si>
  <si>
    <t>-1233082708</t>
  </si>
  <si>
    <t>Hodinové zúčtovací sazby ostatních profesí revizní a kontrolní činnost technik odborný</t>
  </si>
  <si>
    <t>https://podminky.urs.cz/item/CS_URS_2026_01/HZS4232</t>
  </si>
  <si>
    <t>" posouzení a příprava řešení opravy dle skutečného stavu potrubí" 8</t>
  </si>
  <si>
    <t>359901212</t>
  </si>
  <si>
    <t>Monitoring stoky jakékoli výšky na stávající kanalizaci</t>
  </si>
  <si>
    <t>956667266</t>
  </si>
  <si>
    <t>Monitoring stok (kamerový systém) jakékoli výšky stávající kanalizace</t>
  </si>
  <si>
    <t>https://podminky.urs.cz/item/CS_URS_2026_01/359901212</t>
  </si>
  <si>
    <t>" 1x zjištění stavu" 76,71</t>
  </si>
  <si>
    <t>" 1x po úpravě" 76,71</t>
  </si>
  <si>
    <t>-1054802600</t>
  </si>
  <si>
    <t>3599011R1</t>
  </si>
  <si>
    <t>Vyčištění potrubí řetězovou frézou na tlakovou vodu ( nebo robotickou frézou)</t>
  </si>
  <si>
    <t>-1455715882</t>
  </si>
  <si>
    <t>" DN300" 64,85</t>
  </si>
  <si>
    <t>1000004287</t>
  </si>
  <si>
    <t>" DN300" 64,85+11,86</t>
  </si>
  <si>
    <t>1762369342</t>
  </si>
  <si>
    <t>898161213</t>
  </si>
  <si>
    <t>Sanace kanalizačního potrubí vložkování textilním rukávcem DN 300 tl 8 mm</t>
  </si>
  <si>
    <t>219594485</t>
  </si>
  <si>
    <t>Vložkování kanalizačního potrubí litinového, ocelového nebo betonového textilním rukávcem sanační tloušťky 8 mm DN 300</t>
  </si>
  <si>
    <t>https://podminky.urs.cz/item/CS_URS_2026_01/898161213</t>
  </si>
  <si>
    <t>" oprava kamenina DN300" 1,0+3,5+2,0+5,0+1,3</t>
  </si>
  <si>
    <t>998275111</t>
  </si>
  <si>
    <t>Přesun hmot pro trubní vedení z trub kameninových ve štole</t>
  </si>
  <si>
    <t>-772428507</t>
  </si>
  <si>
    <t>Přesun hmot pro trubní vedení hloubené z trub kameninových pro kanalizace ve štole dopravní vzdálenost do 50 m</t>
  </si>
  <si>
    <t>https://podminky.urs.cz/item/CS_URS_2026_01/998275111</t>
  </si>
  <si>
    <t>655608428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</si>
  <si>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</si>
  <si>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</si>
  <si>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</si>
  <si>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</si>
  <si>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</si>
  <si>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</si>
  <si>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</si>
  <si>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</si>
  <si>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</si>
  <si>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</si>
  <si>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</si>
  <si>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</si>
  <si>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757857530</t>
  </si>
  <si>
    <t>https://podminky.urs.cz/item/CS_URS_2026_01/012164000</t>
  </si>
  <si>
    <t>012203000</t>
  </si>
  <si>
    <t>Geodetické práce při provádění stavby</t>
  </si>
  <si>
    <t>-17546956</t>
  </si>
  <si>
    <t>https://podminky.urs.cz/item/CS_URS_2026_01/012203000</t>
  </si>
  <si>
    <t>012303000</t>
  </si>
  <si>
    <t>Geodetické práce po výstavbě</t>
  </si>
  <si>
    <t>-768957135</t>
  </si>
  <si>
    <t>https://podminky.urs.cz/item/CS_URS_2026_01/012303000</t>
  </si>
  <si>
    <t>013244000</t>
  </si>
  <si>
    <t>Dokumentace pro provádění stavby</t>
  </si>
  <si>
    <t>2039069571</t>
  </si>
  <si>
    <t>https://podminky.urs.cz/item/CS_URS_2026_01/013244000</t>
  </si>
  <si>
    <t>Poznámka k položce:_x000D_
Dílenská dokumentace pro atyp šachtu RŠ D1-4</t>
  </si>
  <si>
    <t>013254000</t>
  </si>
  <si>
    <t>Dokumentace skutečného provedení stavby</t>
  </si>
  <si>
    <t>-1726290733</t>
  </si>
  <si>
    <t>https://podminky.urs.cz/item/CS_URS_2026_01/013254000</t>
  </si>
  <si>
    <t>013294000</t>
  </si>
  <si>
    <t>Ostatní dokumentace</t>
  </si>
  <si>
    <t>-118876198</t>
  </si>
  <si>
    <t>https://podminky.urs.cz/item/CS_URS_2026_01/013294000</t>
  </si>
  <si>
    <t>Poznámka k položce:_x000D_
Fotodokumentace</t>
  </si>
  <si>
    <t>VRN3</t>
  </si>
  <si>
    <t>Zařízení staveniště</t>
  </si>
  <si>
    <t>030001000</t>
  </si>
  <si>
    <t>1378062</t>
  </si>
  <si>
    <t>https://podminky.urs.cz/item/CS_URS_2026_01/030001000</t>
  </si>
  <si>
    <t>034103000</t>
  </si>
  <si>
    <t>Oplocení staveniště</t>
  </si>
  <si>
    <t>-2058291688</t>
  </si>
  <si>
    <t>https://podminky.urs.cz/item/CS_URS_2026_01/034103000</t>
  </si>
  <si>
    <t>032603000</t>
  </si>
  <si>
    <t>Mycí centrum</t>
  </si>
  <si>
    <t>-365270671</t>
  </si>
  <si>
    <t>https://podminky.urs.cz/item/CS_URS_2026_01/032603000</t>
  </si>
  <si>
    <t>938908411</t>
  </si>
  <si>
    <t>Čištění vozovek splachováním vodou</t>
  </si>
  <si>
    <t>-1786887144</t>
  </si>
  <si>
    <t>Čištění vozovek splachováním vodou povrchu podkladu nebo krytu živičného, betonového nebo dlážděného</t>
  </si>
  <si>
    <t>https://podminky.urs.cz/item/CS_URS_2026_01/938908411</t>
  </si>
  <si>
    <t>" závěrečný úklid"  350,0*6,0</t>
  </si>
  <si>
    <t>" průběžný úklid" 50,0*6,0*3</t>
  </si>
  <si>
    <t>938909331</t>
  </si>
  <si>
    <t>Čištění vozovek metením ručně podkladu nebo krytu betonového nebo živičného</t>
  </si>
  <si>
    <t>1812375763</t>
  </si>
  <si>
    <t>Čištění vozovek metením bláta, prachu nebo hlinitého nánosu s odklizením na hromady na vzdálenost do 20 m nebo naložením na dopravní prostředek ručně povrchu podkladu nebo krytu betonového nebo živičného</t>
  </si>
  <si>
    <t>https://podminky.urs.cz/item/CS_URS_2026_01/938909331</t>
  </si>
  <si>
    <t>034403001R</t>
  </si>
  <si>
    <t>DIO, pronájem dopravního značení</t>
  </si>
  <si>
    <t>1969374547</t>
  </si>
  <si>
    <t>https://podminky.urs.cz/item/CS_URS_2026_01/034403001R</t>
  </si>
  <si>
    <t>034503000</t>
  </si>
  <si>
    <t>Informační tabule na staveništi</t>
  </si>
  <si>
    <t>749534812</t>
  </si>
  <si>
    <t>https://podminky.urs.cz/item/CS_URS_2026_01/034503000</t>
  </si>
  <si>
    <t>035002000</t>
  </si>
  <si>
    <t>Pronájmy ploch, objektů</t>
  </si>
  <si>
    <t>1612442410</t>
  </si>
  <si>
    <t>https://podminky.urs.cz/item/CS_URS_2026_01/035002000</t>
  </si>
  <si>
    <t>VRN4</t>
  </si>
  <si>
    <t>Inženýrská činnost</t>
  </si>
  <si>
    <t>043002000</t>
  </si>
  <si>
    <t>Zkoušky a ostatní měření</t>
  </si>
  <si>
    <t>1443669845</t>
  </si>
  <si>
    <t>https://podminky.urs.cz/item/CS_URS_2026_01/043002000</t>
  </si>
  <si>
    <t>Poznámka k položce:_x000D_
Kamerové zkoušky obou objektů, celá délka  potrubí</t>
  </si>
  <si>
    <t>VRN7</t>
  </si>
  <si>
    <t>Provozní vlivy</t>
  </si>
  <si>
    <t>073002000</t>
  </si>
  <si>
    <t>Ztížený pohyb vozidel v centrech měst</t>
  </si>
  <si>
    <t>1246078275</t>
  </si>
  <si>
    <t>https://podminky.urs.cz/item/CS_URS_2026_01/073002000</t>
  </si>
  <si>
    <t>Poznámka k položce:_x000D_
Vjezd do lázeňské zóny města, omezení hlučnosti dle časových omezení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</si>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</sst>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19001421" TargetMode="External"/><Relationship Id="rId18" Type="http://schemas.openxmlformats.org/officeDocument/2006/relationships/hyperlink" Target="https://podminky.urs.cz/item/CS_URS_2026_01/119003131" TargetMode="External"/><Relationship Id="rId26" Type="http://schemas.openxmlformats.org/officeDocument/2006/relationships/hyperlink" Target="https://podminky.urs.cz/item/CS_URS_2026_01/151101112" TargetMode="External"/><Relationship Id="rId39" Type="http://schemas.openxmlformats.org/officeDocument/2006/relationships/hyperlink" Target="https://podminky.urs.cz/item/CS_URS_2026_01/181311103" TargetMode="External"/><Relationship Id="rId21" Type="http://schemas.openxmlformats.org/officeDocument/2006/relationships/hyperlink" Target="https://podminky.urs.cz/item/CS_URS_2026_01/119003212" TargetMode="External"/><Relationship Id="rId34" Type="http://schemas.openxmlformats.org/officeDocument/2006/relationships/hyperlink" Target="https://podminky.urs.cz/item/CS_URS_2026_01/167151101" TargetMode="External"/><Relationship Id="rId42" Type="http://schemas.openxmlformats.org/officeDocument/2006/relationships/hyperlink" Target="https://podminky.urs.cz/item/CS_URS_2026_01/451573111" TargetMode="External"/><Relationship Id="rId47" Type="http://schemas.openxmlformats.org/officeDocument/2006/relationships/hyperlink" Target="https://podminky.urs.cz/item/CS_URS_2026_01/566901261" TargetMode="External"/><Relationship Id="rId50" Type="http://schemas.openxmlformats.org/officeDocument/2006/relationships/hyperlink" Target="https://podminky.urs.cz/item/CS_URS_2026_01/573211107" TargetMode="External"/><Relationship Id="rId55" Type="http://schemas.openxmlformats.org/officeDocument/2006/relationships/hyperlink" Target="https://podminky.urs.cz/item/CS_URS_2026_01/599141111" TargetMode="External"/><Relationship Id="rId63" Type="http://schemas.openxmlformats.org/officeDocument/2006/relationships/hyperlink" Target="https://podminky.urs.cz/item/CS_URS_2026_01/894410212" TargetMode="External"/><Relationship Id="rId68" Type="http://schemas.openxmlformats.org/officeDocument/2006/relationships/hyperlink" Target="https://podminky.urs.cz/item/CS_URS_2026_01/894812321" TargetMode="External"/><Relationship Id="rId76" Type="http://schemas.openxmlformats.org/officeDocument/2006/relationships/hyperlink" Target="https://podminky.urs.cz/item/CS_URS_2026_01/899913163" TargetMode="External"/><Relationship Id="rId84" Type="http://schemas.openxmlformats.org/officeDocument/2006/relationships/hyperlink" Target="https://podminky.urs.cz/item/CS_URS_2026_01/919794441" TargetMode="External"/><Relationship Id="rId89" Type="http://schemas.openxmlformats.org/officeDocument/2006/relationships/hyperlink" Target="https://podminky.urs.cz/item/CS_URS_2026_01/997013631" TargetMode="External"/><Relationship Id="rId7" Type="http://schemas.openxmlformats.org/officeDocument/2006/relationships/hyperlink" Target="https://podminky.urs.cz/item/CS_URS_2026_01/113107243" TargetMode="External"/><Relationship Id="rId71" Type="http://schemas.openxmlformats.org/officeDocument/2006/relationships/hyperlink" Target="https://podminky.urs.cz/item/CS_URS_2026_01/894812339" TargetMode="External"/><Relationship Id="rId92" Type="http://schemas.openxmlformats.org/officeDocument/2006/relationships/hyperlink" Target="https://podminky.urs.cz/item/CS_URS_2026_01/043103000" TargetMode="External"/><Relationship Id="rId2" Type="http://schemas.openxmlformats.org/officeDocument/2006/relationships/hyperlink" Target="https://podminky.urs.cz/item/CS_URS_2026_01/115101301" TargetMode="External"/><Relationship Id="rId16" Type="http://schemas.openxmlformats.org/officeDocument/2006/relationships/hyperlink" Target="https://podminky.urs.cz/item/CS_URS_2026_01/119002411" TargetMode="External"/><Relationship Id="rId29" Type="http://schemas.openxmlformats.org/officeDocument/2006/relationships/hyperlink" Target="https://podminky.urs.cz/item/CS_URS_2026_01/162351124" TargetMode="External"/><Relationship Id="rId11" Type="http://schemas.openxmlformats.org/officeDocument/2006/relationships/hyperlink" Target="https://podminky.urs.cz/item/CS_URS_2026_01/119001405" TargetMode="External"/><Relationship Id="rId24" Type="http://schemas.openxmlformats.org/officeDocument/2006/relationships/hyperlink" Target="https://podminky.urs.cz/item/CS_URS_2026_01/132454205" TargetMode="External"/><Relationship Id="rId32" Type="http://schemas.openxmlformats.org/officeDocument/2006/relationships/hyperlink" Target="https://podminky.urs.cz/item/CS_URS_2026_01/171251201" TargetMode="External"/><Relationship Id="rId37" Type="http://schemas.openxmlformats.org/officeDocument/2006/relationships/hyperlink" Target="https://podminky.urs.cz/item/CS_URS_2026_01/175151101" TargetMode="External"/><Relationship Id="rId40" Type="http://schemas.openxmlformats.org/officeDocument/2006/relationships/hyperlink" Target="https://podminky.urs.cz/item/CS_URS_2026_01/181411131" TargetMode="External"/><Relationship Id="rId45" Type="http://schemas.openxmlformats.org/officeDocument/2006/relationships/hyperlink" Target="https://podminky.urs.cz/item/CS_URS_2026_01/564861111" TargetMode="External"/><Relationship Id="rId53" Type="http://schemas.openxmlformats.org/officeDocument/2006/relationships/hyperlink" Target="https://podminky.urs.cz/item/CS_URS_2026_01/979051121" TargetMode="External"/><Relationship Id="rId58" Type="http://schemas.openxmlformats.org/officeDocument/2006/relationships/hyperlink" Target="https://podminky.urs.cz/item/CS_URS_2026_01/892372111" TargetMode="External"/><Relationship Id="rId66" Type="http://schemas.openxmlformats.org/officeDocument/2006/relationships/hyperlink" Target="https://podminky.urs.cz/item/CS_URS_2026_01/HZS1292" TargetMode="External"/><Relationship Id="rId74" Type="http://schemas.openxmlformats.org/officeDocument/2006/relationships/hyperlink" Target="https://podminky.urs.cz/item/CS_URS_2026_01/899914215" TargetMode="External"/><Relationship Id="rId79" Type="http://schemas.openxmlformats.org/officeDocument/2006/relationships/hyperlink" Target="https://podminky.urs.cz/item/CS_URS_2026_01/979021113" TargetMode="External"/><Relationship Id="rId87" Type="http://schemas.openxmlformats.org/officeDocument/2006/relationships/hyperlink" Target="https://podminky.urs.cz/item/CS_URS_2026_01/997221873" TargetMode="External"/><Relationship Id="rId5" Type="http://schemas.openxmlformats.org/officeDocument/2006/relationships/hyperlink" Target="https://podminky.urs.cz/item/CS_URS_2026_01/113107223" TargetMode="External"/><Relationship Id="rId61" Type="http://schemas.openxmlformats.org/officeDocument/2006/relationships/hyperlink" Target="https://podminky.urs.cz/item/CS_URS_2026_01/899722113" TargetMode="External"/><Relationship Id="rId82" Type="http://schemas.openxmlformats.org/officeDocument/2006/relationships/hyperlink" Target="https://podminky.urs.cz/item/CS_URS_2026_01/919125111" TargetMode="External"/><Relationship Id="rId90" Type="http://schemas.openxmlformats.org/officeDocument/2006/relationships/hyperlink" Target="https://podminky.urs.cz/item/CS_URS_2026_01/998276101" TargetMode="External"/><Relationship Id="rId95" Type="http://schemas.openxmlformats.org/officeDocument/2006/relationships/drawing" Target="../drawings/drawing2.xml"/><Relationship Id="rId19" Type="http://schemas.openxmlformats.org/officeDocument/2006/relationships/hyperlink" Target="https://podminky.urs.cz/item/CS_URS_2026_01/119003132" TargetMode="External"/><Relationship Id="rId14" Type="http://schemas.openxmlformats.org/officeDocument/2006/relationships/hyperlink" Target="https://podminky.urs.cz/item/CS_URS_2026_01/119002121" TargetMode="External"/><Relationship Id="rId22" Type="http://schemas.openxmlformats.org/officeDocument/2006/relationships/hyperlink" Target="https://podminky.urs.cz/item/CS_URS_2026_01/132254205" TargetMode="External"/><Relationship Id="rId27" Type="http://schemas.openxmlformats.org/officeDocument/2006/relationships/hyperlink" Target="https://podminky.urs.cz/item/CS_URS_2026_01/139001101" TargetMode="External"/><Relationship Id="rId30" Type="http://schemas.openxmlformats.org/officeDocument/2006/relationships/hyperlink" Target="https://podminky.urs.cz/item/CS_URS_2026_01/162751137" TargetMode="External"/><Relationship Id="rId35" Type="http://schemas.openxmlformats.org/officeDocument/2006/relationships/hyperlink" Target="https://podminky.urs.cz/item/CS_URS_2026_01/167151112" TargetMode="External"/><Relationship Id="rId43" Type="http://schemas.openxmlformats.org/officeDocument/2006/relationships/hyperlink" Target="https://podminky.urs.cz/item/CS_URS_2026_01/452112112" TargetMode="External"/><Relationship Id="rId48" Type="http://schemas.openxmlformats.org/officeDocument/2006/relationships/hyperlink" Target="https://podminky.urs.cz/item/CS_URS_2026_01/577155112" TargetMode="External"/><Relationship Id="rId56" Type="http://schemas.openxmlformats.org/officeDocument/2006/relationships/hyperlink" Target="https://podminky.urs.cz/item/CS_URS_2026_01/871364201" TargetMode="External"/><Relationship Id="rId64" Type="http://schemas.openxmlformats.org/officeDocument/2006/relationships/hyperlink" Target="https://podminky.urs.cz/item/CS_URS_2026_01/894410232" TargetMode="External"/><Relationship Id="rId69" Type="http://schemas.openxmlformats.org/officeDocument/2006/relationships/hyperlink" Target="https://podminky.urs.cz/item/CS_URS_2026_01/894812335" TargetMode="External"/><Relationship Id="rId77" Type="http://schemas.openxmlformats.org/officeDocument/2006/relationships/hyperlink" Target="https://podminky.urs.cz/item/CS_URS_2026_01/899133211" TargetMode="External"/><Relationship Id="rId8" Type="http://schemas.openxmlformats.org/officeDocument/2006/relationships/hyperlink" Target="https://podminky.urs.cz/item/CS_URS_2026_01/997006511" TargetMode="External"/><Relationship Id="rId51" Type="http://schemas.openxmlformats.org/officeDocument/2006/relationships/hyperlink" Target="https://podminky.urs.cz/item/CS_URS_2026_01/577144131" TargetMode="External"/><Relationship Id="rId72" Type="http://schemas.openxmlformats.org/officeDocument/2006/relationships/hyperlink" Target="https://podminky.urs.cz/item/CS_URS_2026_01/894812376" TargetMode="External"/><Relationship Id="rId80" Type="http://schemas.openxmlformats.org/officeDocument/2006/relationships/hyperlink" Target="https://podminky.urs.cz/item/CS_URS_2026_01/916991121" TargetMode="External"/><Relationship Id="rId85" Type="http://schemas.openxmlformats.org/officeDocument/2006/relationships/hyperlink" Target="https://podminky.urs.cz/item/CS_URS_2026_01/997221561" TargetMode="External"/><Relationship Id="rId93" Type="http://schemas.openxmlformats.org/officeDocument/2006/relationships/hyperlink" Target="https://podminky.urs.cz/item/CS_URS_2026_01/043154000" TargetMode="External"/><Relationship Id="rId3" Type="http://schemas.openxmlformats.org/officeDocument/2006/relationships/hyperlink" Target="https://podminky.urs.cz/item/CS_URS_2026_01/121112003" TargetMode="External"/><Relationship Id="rId12" Type="http://schemas.openxmlformats.org/officeDocument/2006/relationships/hyperlink" Target="https://podminky.urs.cz/item/CS_URS_2026_01/119001407" TargetMode="External"/><Relationship Id="rId17" Type="http://schemas.openxmlformats.org/officeDocument/2006/relationships/hyperlink" Target="https://podminky.urs.cz/item/CS_URS_2026_01/119002412" TargetMode="External"/><Relationship Id="rId25" Type="http://schemas.openxmlformats.org/officeDocument/2006/relationships/hyperlink" Target="https://podminky.urs.cz/item/CS_URS_2026_01/151101102" TargetMode="External"/><Relationship Id="rId33" Type="http://schemas.openxmlformats.org/officeDocument/2006/relationships/hyperlink" Target="https://podminky.urs.cz/item/CS_URS_2026_01/171201231" TargetMode="External"/><Relationship Id="rId38" Type="http://schemas.openxmlformats.org/officeDocument/2006/relationships/hyperlink" Target="https://podminky.urs.cz/item/CS_URS_2026_01/181951114" TargetMode="External"/><Relationship Id="rId46" Type="http://schemas.openxmlformats.org/officeDocument/2006/relationships/hyperlink" Target="https://podminky.urs.cz/item/CS_URS_2026_01/564871111" TargetMode="External"/><Relationship Id="rId59" Type="http://schemas.openxmlformats.org/officeDocument/2006/relationships/hyperlink" Target="https://podminky.urs.cz/item/CS_URS_2026_01/359901111" TargetMode="External"/><Relationship Id="rId67" Type="http://schemas.openxmlformats.org/officeDocument/2006/relationships/hyperlink" Target="https://podminky.urs.cz/item/CS_URS_2026_01/891362322" TargetMode="External"/><Relationship Id="rId20" Type="http://schemas.openxmlformats.org/officeDocument/2006/relationships/hyperlink" Target="https://podminky.urs.cz/item/CS_URS_2026_01/119003211" TargetMode="External"/><Relationship Id="rId41" Type="http://schemas.openxmlformats.org/officeDocument/2006/relationships/hyperlink" Target="https://podminky.urs.cz/item/CS_URS_2026_01/181951111" TargetMode="External"/><Relationship Id="rId54" Type="http://schemas.openxmlformats.org/officeDocument/2006/relationships/hyperlink" Target="https://podminky.urs.cz/item/CS_URS_2026_01/596991111" TargetMode="External"/><Relationship Id="rId62" Type="http://schemas.openxmlformats.org/officeDocument/2006/relationships/hyperlink" Target="https://podminky.urs.cz/item/CS_URS_2026_01/894410100" TargetMode="External"/><Relationship Id="rId70" Type="http://schemas.openxmlformats.org/officeDocument/2006/relationships/hyperlink" Target="https://podminky.urs.cz/item/CS_URS_2026_01/894812332" TargetMode="External"/><Relationship Id="rId75" Type="http://schemas.openxmlformats.org/officeDocument/2006/relationships/hyperlink" Target="https://podminky.urs.cz/item/CS_URS_2026_01/899911235" TargetMode="External"/><Relationship Id="rId83" Type="http://schemas.openxmlformats.org/officeDocument/2006/relationships/hyperlink" Target="https://podminky.urs.cz/item/CS_URS_2026_01/919732221" TargetMode="External"/><Relationship Id="rId88" Type="http://schemas.openxmlformats.org/officeDocument/2006/relationships/hyperlink" Target="https://podminky.urs.cz/item/CS_URS_2026_01/997221875" TargetMode="External"/><Relationship Id="rId91" Type="http://schemas.openxmlformats.org/officeDocument/2006/relationships/hyperlink" Target="https://podminky.urs.cz/item/CS_URS_2026_01/998276124" TargetMode="External"/><Relationship Id="rId1" Type="http://schemas.openxmlformats.org/officeDocument/2006/relationships/hyperlink" Target="https://podminky.urs.cz/item/CS_URS_2026_01/115101201" TargetMode="External"/><Relationship Id="rId6" Type="http://schemas.openxmlformats.org/officeDocument/2006/relationships/hyperlink" Target="https://podminky.urs.cz/item/CS_URS_2026_01/113107242" TargetMode="External"/><Relationship Id="rId15" Type="http://schemas.openxmlformats.org/officeDocument/2006/relationships/hyperlink" Target="https://podminky.urs.cz/item/CS_URS_2026_01/119002122" TargetMode="External"/><Relationship Id="rId23" Type="http://schemas.openxmlformats.org/officeDocument/2006/relationships/hyperlink" Target="https://podminky.urs.cz/item/CS_URS_2026_01/132354205" TargetMode="External"/><Relationship Id="rId28" Type="http://schemas.openxmlformats.org/officeDocument/2006/relationships/hyperlink" Target="https://podminky.urs.cz/item/CS_URS_2026_01/162351104" TargetMode="External"/><Relationship Id="rId36" Type="http://schemas.openxmlformats.org/officeDocument/2006/relationships/hyperlink" Target="https://podminky.urs.cz/item/CS_URS_2026_01/174151101" TargetMode="External"/><Relationship Id="rId49" Type="http://schemas.openxmlformats.org/officeDocument/2006/relationships/hyperlink" Target="https://podminky.urs.cz/item/CS_URS_2026_01/573111112" TargetMode="External"/><Relationship Id="rId57" Type="http://schemas.openxmlformats.org/officeDocument/2006/relationships/hyperlink" Target="https://podminky.urs.cz/item/CS_URS_2026_01/892381111" TargetMode="External"/><Relationship Id="rId10" Type="http://schemas.openxmlformats.org/officeDocument/2006/relationships/hyperlink" Target="https://podminky.urs.cz/item/CS_URS_2026_01/119001401" TargetMode="External"/><Relationship Id="rId31" Type="http://schemas.openxmlformats.org/officeDocument/2006/relationships/hyperlink" Target="https://podminky.urs.cz/item/CS_URS_2026_01/162751139" TargetMode="External"/><Relationship Id="rId44" Type="http://schemas.openxmlformats.org/officeDocument/2006/relationships/hyperlink" Target="https://podminky.urs.cz/item/CS_URS_2026_01/564851111" TargetMode="External"/><Relationship Id="rId52" Type="http://schemas.openxmlformats.org/officeDocument/2006/relationships/hyperlink" Target="https://podminky.urs.cz/item/CS_URS_2026_01/596211123" TargetMode="External"/><Relationship Id="rId60" Type="http://schemas.openxmlformats.org/officeDocument/2006/relationships/hyperlink" Target="https://podminky.urs.cz/item/CS_URS_2026_01/359901211" TargetMode="External"/><Relationship Id="rId65" Type="http://schemas.openxmlformats.org/officeDocument/2006/relationships/hyperlink" Target="https://podminky.urs.cz/item/CS_URS_2026_01/899104112" TargetMode="External"/><Relationship Id="rId73" Type="http://schemas.openxmlformats.org/officeDocument/2006/relationships/hyperlink" Target="https://podminky.urs.cz/item/CS_URS_2026_01/141721219" TargetMode="External"/><Relationship Id="rId78" Type="http://schemas.openxmlformats.org/officeDocument/2006/relationships/hyperlink" Target="https://podminky.urs.cz/item/CS_URS_2026_01/916241213" TargetMode="External"/><Relationship Id="rId81" Type="http://schemas.openxmlformats.org/officeDocument/2006/relationships/hyperlink" Target="https://podminky.urs.cz/item/CS_URS_2026_01/919735113" TargetMode="External"/><Relationship Id="rId86" Type="http://schemas.openxmlformats.org/officeDocument/2006/relationships/hyperlink" Target="https://podminky.urs.cz/item/CS_URS_2026_01/997221569" TargetMode="External"/><Relationship Id="rId94" Type="http://schemas.openxmlformats.org/officeDocument/2006/relationships/hyperlink" Target="https://podminky.urs.cz/item/CS_URS_2026_01/043194000" TargetMode="External"/><Relationship Id="rId4" Type="http://schemas.openxmlformats.org/officeDocument/2006/relationships/hyperlink" Target="https://podminky.urs.cz/item/CS_URS_2026_01/113107222" TargetMode="External"/><Relationship Id="rId9" Type="http://schemas.openxmlformats.org/officeDocument/2006/relationships/hyperlink" Target="https://podminky.urs.cz/item/CS_URS_2026_01/99700601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43103000" TargetMode="External"/><Relationship Id="rId3" Type="http://schemas.openxmlformats.org/officeDocument/2006/relationships/hyperlink" Target="https://podminky.urs.cz/item/CS_URS_2026_01/359901111" TargetMode="External"/><Relationship Id="rId7" Type="http://schemas.openxmlformats.org/officeDocument/2006/relationships/hyperlink" Target="https://podminky.urs.cz/item/CS_URS_2026_01/998275111" TargetMode="External"/><Relationship Id="rId2" Type="http://schemas.openxmlformats.org/officeDocument/2006/relationships/hyperlink" Target="https://podminky.urs.cz/item/CS_URS_2026_01/359901212" TargetMode="External"/><Relationship Id="rId1" Type="http://schemas.openxmlformats.org/officeDocument/2006/relationships/hyperlink" Target="https://podminky.urs.cz/item/CS_URS_2026_01/HZS4232" TargetMode="External"/><Relationship Id="rId6" Type="http://schemas.openxmlformats.org/officeDocument/2006/relationships/hyperlink" Target="https://podminky.urs.cz/item/CS_URS_2026_01/898161213" TargetMode="External"/><Relationship Id="rId5" Type="http://schemas.openxmlformats.org/officeDocument/2006/relationships/hyperlink" Target="https://podminky.urs.cz/item/CS_URS_2026_01/892372111" TargetMode="External"/><Relationship Id="rId4" Type="http://schemas.openxmlformats.org/officeDocument/2006/relationships/hyperlink" Target="https://podminky.urs.cz/item/CS_URS_2026_01/892381111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34103000" TargetMode="External"/><Relationship Id="rId13" Type="http://schemas.openxmlformats.org/officeDocument/2006/relationships/hyperlink" Target="https://podminky.urs.cz/item/CS_URS_2026_01/034503000" TargetMode="External"/><Relationship Id="rId3" Type="http://schemas.openxmlformats.org/officeDocument/2006/relationships/hyperlink" Target="https://podminky.urs.cz/item/CS_URS_2026_01/012303000" TargetMode="External"/><Relationship Id="rId7" Type="http://schemas.openxmlformats.org/officeDocument/2006/relationships/hyperlink" Target="https://podminky.urs.cz/item/CS_URS_2026_01/030001000" TargetMode="External"/><Relationship Id="rId12" Type="http://schemas.openxmlformats.org/officeDocument/2006/relationships/hyperlink" Target="https://podminky.urs.cz/item/CS_URS_2026_01/034403001R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podminky.urs.cz/item/CS_URS_2026_01/012203000" TargetMode="External"/><Relationship Id="rId16" Type="http://schemas.openxmlformats.org/officeDocument/2006/relationships/hyperlink" Target="https://podminky.urs.cz/item/CS_URS_2026_01/073002000" TargetMode="External"/><Relationship Id="rId1" Type="http://schemas.openxmlformats.org/officeDocument/2006/relationships/hyperlink" Target="https://podminky.urs.cz/item/CS_URS_2026_01/012164000" TargetMode="External"/><Relationship Id="rId6" Type="http://schemas.openxmlformats.org/officeDocument/2006/relationships/hyperlink" Target="https://podminky.urs.cz/item/CS_URS_2026_01/013294000" TargetMode="External"/><Relationship Id="rId11" Type="http://schemas.openxmlformats.org/officeDocument/2006/relationships/hyperlink" Target="https://podminky.urs.cz/item/CS_URS_2026_01/938909331" TargetMode="External"/><Relationship Id="rId5" Type="http://schemas.openxmlformats.org/officeDocument/2006/relationships/hyperlink" Target="https://podminky.urs.cz/item/CS_URS_2026_01/013254000" TargetMode="External"/><Relationship Id="rId15" Type="http://schemas.openxmlformats.org/officeDocument/2006/relationships/hyperlink" Target="https://podminky.urs.cz/item/CS_URS_2026_01/043002000" TargetMode="External"/><Relationship Id="rId10" Type="http://schemas.openxmlformats.org/officeDocument/2006/relationships/hyperlink" Target="https://podminky.urs.cz/item/CS_URS_2026_01/938908411" TargetMode="External"/><Relationship Id="rId4" Type="http://schemas.openxmlformats.org/officeDocument/2006/relationships/hyperlink" Target="https://podminky.urs.cz/item/CS_URS_2026_01/013244000" TargetMode="External"/><Relationship Id="rId9" Type="http://schemas.openxmlformats.org/officeDocument/2006/relationships/hyperlink" Target="https://podminky.urs.cz/item/CS_URS_2026_01/032603000" TargetMode="External"/><Relationship Id="rId14" Type="http://schemas.openxmlformats.org/officeDocument/2006/relationships/hyperlink" Target="https://podminky.urs.cz/item/CS_URS_2026_01/035002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topLeftCell="A2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4" t="s">
        <v>14</v>
      </c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25"/>
      <c r="AQ5" s="25"/>
      <c r="AR5" s="23"/>
      <c r="BE5" s="341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6" t="s">
        <v>17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25"/>
      <c r="AQ6" s="25"/>
      <c r="AR6" s="23"/>
      <c r="BE6" s="342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2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2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2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2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2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2"/>
      <c r="BS12" s="20" t="s">
        <v>6</v>
      </c>
    </row>
    <row r="13" spans="1:74" s="1" customFormat="1" ht="12" customHeight="1">
      <c r="B13" s="24"/>
      <c r="C13" s="25"/>
      <c r="D13" s="32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30</v>
      </c>
      <c r="AO13" s="25"/>
      <c r="AP13" s="25"/>
      <c r="AQ13" s="25"/>
      <c r="AR13" s="23"/>
      <c r="BE13" s="342"/>
      <c r="BS13" s="20" t="s">
        <v>6</v>
      </c>
    </row>
    <row r="14" spans="1:74" ht="12.75">
      <c r="B14" s="24"/>
      <c r="C14" s="25"/>
      <c r="D14" s="25"/>
      <c r="E14" s="347" t="s">
        <v>30</v>
      </c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2" t="s">
        <v>28</v>
      </c>
      <c r="AL14" s="25"/>
      <c r="AM14" s="25"/>
      <c r="AN14" s="34" t="s">
        <v>30</v>
      </c>
      <c r="AO14" s="25"/>
      <c r="AP14" s="25"/>
      <c r="AQ14" s="25"/>
      <c r="AR14" s="23"/>
      <c r="BE14" s="342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2"/>
      <c r="BS15" s="20" t="s">
        <v>4</v>
      </c>
    </row>
    <row r="16" spans="1:74" s="1" customFormat="1" ht="12" customHeight="1">
      <c r="B16" s="24"/>
      <c r="C16" s="25"/>
      <c r="D16" s="32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2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2"/>
      <c r="BS17" s="20" t="s">
        <v>33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2"/>
      <c r="BS18" s="20" t="s">
        <v>6</v>
      </c>
    </row>
    <row r="19" spans="1:71" s="1" customFormat="1" ht="12" customHeight="1">
      <c r="B19" s="24"/>
      <c r="C19" s="25"/>
      <c r="D19" s="32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2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2"/>
      <c r="BS20" s="20" t="s">
        <v>33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2"/>
    </row>
    <row r="22" spans="1:71" s="1" customFormat="1" ht="12" customHeight="1">
      <c r="B22" s="24"/>
      <c r="C22" s="25"/>
      <c r="D22" s="32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2"/>
    </row>
    <row r="23" spans="1:71" s="1" customFormat="1" ht="47.25" customHeight="1">
      <c r="B23" s="24"/>
      <c r="C23" s="25"/>
      <c r="D23" s="25"/>
      <c r="E23" s="349" t="s">
        <v>37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25"/>
      <c r="AP23" s="25"/>
      <c r="AQ23" s="25"/>
      <c r="AR23" s="23"/>
      <c r="BE23" s="342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2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2"/>
    </row>
    <row r="26" spans="1:71" s="2" customFormat="1" ht="25.9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50">
        <f>ROUND(AG54,2)</f>
        <v>0</v>
      </c>
      <c r="AL26" s="351"/>
      <c r="AM26" s="351"/>
      <c r="AN26" s="351"/>
      <c r="AO26" s="351"/>
      <c r="AP26" s="39"/>
      <c r="AQ26" s="39"/>
      <c r="AR26" s="42"/>
      <c r="BE26" s="342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2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2" t="s">
        <v>39</v>
      </c>
      <c r="M28" s="352"/>
      <c r="N28" s="352"/>
      <c r="O28" s="352"/>
      <c r="P28" s="352"/>
      <c r="Q28" s="39"/>
      <c r="R28" s="39"/>
      <c r="S28" s="39"/>
      <c r="T28" s="39"/>
      <c r="U28" s="39"/>
      <c r="V28" s="39"/>
      <c r="W28" s="352" t="s">
        <v>40</v>
      </c>
      <c r="X28" s="352"/>
      <c r="Y28" s="352"/>
      <c r="Z28" s="352"/>
      <c r="AA28" s="352"/>
      <c r="AB28" s="352"/>
      <c r="AC28" s="352"/>
      <c r="AD28" s="352"/>
      <c r="AE28" s="352"/>
      <c r="AF28" s="39"/>
      <c r="AG28" s="39"/>
      <c r="AH28" s="39"/>
      <c r="AI28" s="39"/>
      <c r="AJ28" s="39"/>
      <c r="AK28" s="352" t="s">
        <v>41</v>
      </c>
      <c r="AL28" s="352"/>
      <c r="AM28" s="352"/>
      <c r="AN28" s="352"/>
      <c r="AO28" s="352"/>
      <c r="AP28" s="39"/>
      <c r="AQ28" s="39"/>
      <c r="AR28" s="42"/>
      <c r="BE28" s="342"/>
    </row>
    <row r="29" spans="1:71" s="3" customFormat="1" ht="14.45" customHeight="1">
      <c r="B29" s="43"/>
      <c r="C29" s="44"/>
      <c r="D29" s="32" t="s">
        <v>42</v>
      </c>
      <c r="E29" s="44"/>
      <c r="F29" s="32" t="s">
        <v>43</v>
      </c>
      <c r="G29" s="44"/>
      <c r="H29" s="44"/>
      <c r="I29" s="44"/>
      <c r="J29" s="44"/>
      <c r="K29" s="44"/>
      <c r="L29" s="355">
        <v>0.21</v>
      </c>
      <c r="M29" s="354"/>
      <c r="N29" s="354"/>
      <c r="O29" s="354"/>
      <c r="P29" s="354"/>
      <c r="Q29" s="44"/>
      <c r="R29" s="44"/>
      <c r="S29" s="44"/>
      <c r="T29" s="44"/>
      <c r="U29" s="44"/>
      <c r="V29" s="44"/>
      <c r="W29" s="353">
        <f>ROUND(AZ54, 2)</f>
        <v>0</v>
      </c>
      <c r="X29" s="354"/>
      <c r="Y29" s="354"/>
      <c r="Z29" s="354"/>
      <c r="AA29" s="354"/>
      <c r="AB29" s="354"/>
      <c r="AC29" s="354"/>
      <c r="AD29" s="354"/>
      <c r="AE29" s="354"/>
      <c r="AF29" s="44"/>
      <c r="AG29" s="44"/>
      <c r="AH29" s="44"/>
      <c r="AI29" s="44"/>
      <c r="AJ29" s="44"/>
      <c r="AK29" s="353">
        <f>ROUND(AV54, 2)</f>
        <v>0</v>
      </c>
      <c r="AL29" s="354"/>
      <c r="AM29" s="354"/>
      <c r="AN29" s="354"/>
      <c r="AO29" s="354"/>
      <c r="AP29" s="44"/>
      <c r="AQ29" s="44"/>
      <c r="AR29" s="45"/>
      <c r="BE29" s="343"/>
    </row>
    <row r="30" spans="1:71" s="3" customFormat="1" ht="14.45" customHeight="1">
      <c r="B30" s="43"/>
      <c r="C30" s="44"/>
      <c r="D30" s="44"/>
      <c r="E30" s="44"/>
      <c r="F30" s="32" t="s">
        <v>44</v>
      </c>
      <c r="G30" s="44"/>
      <c r="H30" s="44"/>
      <c r="I30" s="44"/>
      <c r="J30" s="44"/>
      <c r="K30" s="44"/>
      <c r="L30" s="355">
        <v>0.12</v>
      </c>
      <c r="M30" s="354"/>
      <c r="N30" s="354"/>
      <c r="O30" s="354"/>
      <c r="P30" s="354"/>
      <c r="Q30" s="44"/>
      <c r="R30" s="44"/>
      <c r="S30" s="44"/>
      <c r="T30" s="44"/>
      <c r="U30" s="44"/>
      <c r="V30" s="44"/>
      <c r="W30" s="353">
        <f>ROUND(BA54, 2)</f>
        <v>0</v>
      </c>
      <c r="X30" s="354"/>
      <c r="Y30" s="354"/>
      <c r="Z30" s="354"/>
      <c r="AA30" s="354"/>
      <c r="AB30" s="354"/>
      <c r="AC30" s="354"/>
      <c r="AD30" s="354"/>
      <c r="AE30" s="354"/>
      <c r="AF30" s="44"/>
      <c r="AG30" s="44"/>
      <c r="AH30" s="44"/>
      <c r="AI30" s="44"/>
      <c r="AJ30" s="44"/>
      <c r="AK30" s="353">
        <f>ROUND(AW54, 2)</f>
        <v>0</v>
      </c>
      <c r="AL30" s="354"/>
      <c r="AM30" s="354"/>
      <c r="AN30" s="354"/>
      <c r="AO30" s="354"/>
      <c r="AP30" s="44"/>
      <c r="AQ30" s="44"/>
      <c r="AR30" s="45"/>
      <c r="BE30" s="343"/>
    </row>
    <row r="31" spans="1:71" s="3" customFormat="1" ht="14.45" hidden="1" customHeight="1">
      <c r="B31" s="43"/>
      <c r="C31" s="44"/>
      <c r="D31" s="44"/>
      <c r="E31" s="44"/>
      <c r="F31" s="32" t="s">
        <v>45</v>
      </c>
      <c r="G31" s="44"/>
      <c r="H31" s="44"/>
      <c r="I31" s="44"/>
      <c r="J31" s="44"/>
      <c r="K31" s="44"/>
      <c r="L31" s="355">
        <v>0.21</v>
      </c>
      <c r="M31" s="354"/>
      <c r="N31" s="354"/>
      <c r="O31" s="354"/>
      <c r="P31" s="354"/>
      <c r="Q31" s="44"/>
      <c r="R31" s="44"/>
      <c r="S31" s="44"/>
      <c r="T31" s="44"/>
      <c r="U31" s="44"/>
      <c r="V31" s="44"/>
      <c r="W31" s="353">
        <f>ROUND(BB54, 2)</f>
        <v>0</v>
      </c>
      <c r="X31" s="354"/>
      <c r="Y31" s="354"/>
      <c r="Z31" s="354"/>
      <c r="AA31" s="354"/>
      <c r="AB31" s="354"/>
      <c r="AC31" s="354"/>
      <c r="AD31" s="354"/>
      <c r="AE31" s="354"/>
      <c r="AF31" s="44"/>
      <c r="AG31" s="44"/>
      <c r="AH31" s="44"/>
      <c r="AI31" s="44"/>
      <c r="AJ31" s="44"/>
      <c r="AK31" s="353">
        <v>0</v>
      </c>
      <c r="AL31" s="354"/>
      <c r="AM31" s="354"/>
      <c r="AN31" s="354"/>
      <c r="AO31" s="354"/>
      <c r="AP31" s="44"/>
      <c r="AQ31" s="44"/>
      <c r="AR31" s="45"/>
      <c r="BE31" s="343"/>
    </row>
    <row r="32" spans="1:71" s="3" customFormat="1" ht="14.45" hidden="1" customHeight="1">
      <c r="B32" s="43"/>
      <c r="C32" s="44"/>
      <c r="D32" s="44"/>
      <c r="E32" s="44"/>
      <c r="F32" s="32" t="s">
        <v>46</v>
      </c>
      <c r="G32" s="44"/>
      <c r="H32" s="44"/>
      <c r="I32" s="44"/>
      <c r="J32" s="44"/>
      <c r="K32" s="44"/>
      <c r="L32" s="355">
        <v>0.12</v>
      </c>
      <c r="M32" s="354"/>
      <c r="N32" s="354"/>
      <c r="O32" s="354"/>
      <c r="P32" s="354"/>
      <c r="Q32" s="44"/>
      <c r="R32" s="44"/>
      <c r="S32" s="44"/>
      <c r="T32" s="44"/>
      <c r="U32" s="44"/>
      <c r="V32" s="44"/>
      <c r="W32" s="353">
        <f>ROUND(BC54, 2)</f>
        <v>0</v>
      </c>
      <c r="X32" s="354"/>
      <c r="Y32" s="354"/>
      <c r="Z32" s="354"/>
      <c r="AA32" s="354"/>
      <c r="AB32" s="354"/>
      <c r="AC32" s="354"/>
      <c r="AD32" s="354"/>
      <c r="AE32" s="354"/>
      <c r="AF32" s="44"/>
      <c r="AG32" s="44"/>
      <c r="AH32" s="44"/>
      <c r="AI32" s="44"/>
      <c r="AJ32" s="44"/>
      <c r="AK32" s="353">
        <v>0</v>
      </c>
      <c r="AL32" s="354"/>
      <c r="AM32" s="354"/>
      <c r="AN32" s="354"/>
      <c r="AO32" s="354"/>
      <c r="AP32" s="44"/>
      <c r="AQ32" s="44"/>
      <c r="AR32" s="45"/>
      <c r="BE32" s="343"/>
    </row>
    <row r="33" spans="1:57" s="3" customFormat="1" ht="14.45" hidden="1" customHeight="1">
      <c r="B33" s="43"/>
      <c r="C33" s="44"/>
      <c r="D33" s="44"/>
      <c r="E33" s="44"/>
      <c r="F33" s="32" t="s">
        <v>47</v>
      </c>
      <c r="G33" s="44"/>
      <c r="H33" s="44"/>
      <c r="I33" s="44"/>
      <c r="J33" s="44"/>
      <c r="K33" s="44"/>
      <c r="L33" s="355">
        <v>0</v>
      </c>
      <c r="M33" s="354"/>
      <c r="N33" s="354"/>
      <c r="O33" s="354"/>
      <c r="P33" s="354"/>
      <c r="Q33" s="44"/>
      <c r="R33" s="44"/>
      <c r="S33" s="44"/>
      <c r="T33" s="44"/>
      <c r="U33" s="44"/>
      <c r="V33" s="44"/>
      <c r="W33" s="353">
        <f>ROUND(BD54, 2)</f>
        <v>0</v>
      </c>
      <c r="X33" s="354"/>
      <c r="Y33" s="354"/>
      <c r="Z33" s="354"/>
      <c r="AA33" s="354"/>
      <c r="AB33" s="354"/>
      <c r="AC33" s="354"/>
      <c r="AD33" s="354"/>
      <c r="AE33" s="354"/>
      <c r="AF33" s="44"/>
      <c r="AG33" s="44"/>
      <c r="AH33" s="44"/>
      <c r="AI33" s="44"/>
      <c r="AJ33" s="44"/>
      <c r="AK33" s="353">
        <v>0</v>
      </c>
      <c r="AL33" s="354"/>
      <c r="AM33" s="354"/>
      <c r="AN33" s="354"/>
      <c r="AO33" s="354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49</v>
      </c>
      <c r="U35" s="48"/>
      <c r="V35" s="48"/>
      <c r="W35" s="48"/>
      <c r="X35" s="356" t="s">
        <v>50</v>
      </c>
      <c r="Y35" s="357"/>
      <c r="Z35" s="357"/>
      <c r="AA35" s="357"/>
      <c r="AB35" s="357"/>
      <c r="AC35" s="48"/>
      <c r="AD35" s="48"/>
      <c r="AE35" s="48"/>
      <c r="AF35" s="48"/>
      <c r="AG35" s="48"/>
      <c r="AH35" s="48"/>
      <c r="AI35" s="48"/>
      <c r="AJ35" s="48"/>
      <c r="AK35" s="358">
        <f>SUM(AK26:AK33)</f>
        <v>0</v>
      </c>
      <c r="AL35" s="357"/>
      <c r="AM35" s="357"/>
      <c r="AN35" s="357"/>
      <c r="AO35" s="359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26h062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60" t="str">
        <f>K6</f>
        <v>MVN Malé Versailles</v>
      </c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1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K. Vary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2" t="str">
        <f>IF(AN8= "","",AN8)</f>
        <v>2. 4. 2026</v>
      </c>
      <c r="AN47" s="362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Statutární město Karlovy Vary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31</v>
      </c>
      <c r="AJ49" s="39"/>
      <c r="AK49" s="39"/>
      <c r="AL49" s="39"/>
      <c r="AM49" s="363" t="str">
        <f>IF(E17="","",E17)</f>
        <v>NOVAQUA s.r.o., Ing. Novák</v>
      </c>
      <c r="AN49" s="364"/>
      <c r="AO49" s="364"/>
      <c r="AP49" s="364"/>
      <c r="AQ49" s="39"/>
      <c r="AR49" s="42"/>
      <c r="AS49" s="365" t="s">
        <v>52</v>
      </c>
      <c r="AT49" s="366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29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34</v>
      </c>
      <c r="AJ50" s="39"/>
      <c r="AK50" s="39"/>
      <c r="AL50" s="39"/>
      <c r="AM50" s="363" t="str">
        <f>IF(E20="","",E20)</f>
        <v>Daniela Hahnová</v>
      </c>
      <c r="AN50" s="364"/>
      <c r="AO50" s="364"/>
      <c r="AP50" s="364"/>
      <c r="AQ50" s="39"/>
      <c r="AR50" s="42"/>
      <c r="AS50" s="367"/>
      <c r="AT50" s="368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9"/>
      <c r="AT51" s="370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71" t="s">
        <v>53</v>
      </c>
      <c r="D52" s="372"/>
      <c r="E52" s="372"/>
      <c r="F52" s="372"/>
      <c r="G52" s="372"/>
      <c r="H52" s="69"/>
      <c r="I52" s="373" t="s">
        <v>54</v>
      </c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4" t="s">
        <v>55</v>
      </c>
      <c r="AH52" s="372"/>
      <c r="AI52" s="372"/>
      <c r="AJ52" s="372"/>
      <c r="AK52" s="372"/>
      <c r="AL52" s="372"/>
      <c r="AM52" s="372"/>
      <c r="AN52" s="373" t="s">
        <v>56</v>
      </c>
      <c r="AO52" s="372"/>
      <c r="AP52" s="372"/>
      <c r="AQ52" s="70" t="s">
        <v>57</v>
      </c>
      <c r="AR52" s="42"/>
      <c r="AS52" s="71" t="s">
        <v>58</v>
      </c>
      <c r="AT52" s="72" t="s">
        <v>59</v>
      </c>
      <c r="AU52" s="72" t="s">
        <v>60</v>
      </c>
      <c r="AV52" s="72" t="s">
        <v>61</v>
      </c>
      <c r="AW52" s="72" t="s">
        <v>62</v>
      </c>
      <c r="AX52" s="72" t="s">
        <v>63</v>
      </c>
      <c r="AY52" s="72" t="s">
        <v>64</v>
      </c>
      <c r="AZ52" s="72" t="s">
        <v>65</v>
      </c>
      <c r="BA52" s="72" t="s">
        <v>66</v>
      </c>
      <c r="BB52" s="72" t="s">
        <v>67</v>
      </c>
      <c r="BC52" s="72" t="s">
        <v>68</v>
      </c>
      <c r="BD52" s="73" t="s">
        <v>69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70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8">
        <f>ROUND(SUM(AG55:AG57),2)</f>
        <v>0</v>
      </c>
      <c r="AH54" s="378"/>
      <c r="AI54" s="378"/>
      <c r="AJ54" s="378"/>
      <c r="AK54" s="378"/>
      <c r="AL54" s="378"/>
      <c r="AM54" s="378"/>
      <c r="AN54" s="379">
        <f>SUM(AG54,AT54)</f>
        <v>0</v>
      </c>
      <c r="AO54" s="379"/>
      <c r="AP54" s="379"/>
      <c r="AQ54" s="81" t="s">
        <v>19</v>
      </c>
      <c r="AR54" s="82"/>
      <c r="AS54" s="83">
        <f>ROUND(SUM(AS55:AS57),2)</f>
        <v>0</v>
      </c>
      <c r="AT54" s="84">
        <f>ROUND(SUM(AV54:AW54),2)</f>
        <v>0</v>
      </c>
      <c r="AU54" s="85">
        <f>ROUND(SUM(AU55:AU57),5)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ROUND(SUM(AZ55:AZ57),2)</f>
        <v>0</v>
      </c>
      <c r="BA54" s="84">
        <f>ROUND(SUM(BA55:BA57),2)</f>
        <v>0</v>
      </c>
      <c r="BB54" s="84">
        <f>ROUND(SUM(BB55:BB57),2)</f>
        <v>0</v>
      </c>
      <c r="BC54" s="84">
        <f>ROUND(SUM(BC55:BC57),2)</f>
        <v>0</v>
      </c>
      <c r="BD54" s="86">
        <f>ROUND(SUM(BD55:BD57),2)</f>
        <v>0</v>
      </c>
      <c r="BS54" s="87" t="s">
        <v>71</v>
      </c>
      <c r="BT54" s="87" t="s">
        <v>72</v>
      </c>
      <c r="BU54" s="88" t="s">
        <v>73</v>
      </c>
      <c r="BV54" s="87" t="s">
        <v>74</v>
      </c>
      <c r="BW54" s="87" t="s">
        <v>5</v>
      </c>
      <c r="BX54" s="87" t="s">
        <v>75</v>
      </c>
      <c r="CL54" s="87" t="s">
        <v>19</v>
      </c>
    </row>
    <row r="55" spans="1:91" s="7" customFormat="1" ht="16.5" customHeight="1">
      <c r="A55" s="89" t="s">
        <v>76</v>
      </c>
      <c r="B55" s="90"/>
      <c r="C55" s="91"/>
      <c r="D55" s="377" t="s">
        <v>77</v>
      </c>
      <c r="E55" s="377"/>
      <c r="F55" s="377"/>
      <c r="G55" s="377"/>
      <c r="H55" s="377"/>
      <c r="I55" s="92"/>
      <c r="J55" s="377" t="s">
        <v>78</v>
      </c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5">
        <f>'SO01 - Nová dešťová kanal...'!J30</f>
        <v>0</v>
      </c>
      <c r="AH55" s="376"/>
      <c r="AI55" s="376"/>
      <c r="AJ55" s="376"/>
      <c r="AK55" s="376"/>
      <c r="AL55" s="376"/>
      <c r="AM55" s="376"/>
      <c r="AN55" s="375">
        <f>SUM(AG55,AT55)</f>
        <v>0</v>
      </c>
      <c r="AO55" s="376"/>
      <c r="AP55" s="376"/>
      <c r="AQ55" s="93" t="s">
        <v>79</v>
      </c>
      <c r="AR55" s="94"/>
      <c r="AS55" s="95">
        <v>0</v>
      </c>
      <c r="AT55" s="96">
        <f>ROUND(SUM(AV55:AW55),2)</f>
        <v>0</v>
      </c>
      <c r="AU55" s="97">
        <f>'SO01 - Nová dešťová kanal...'!P92</f>
        <v>0</v>
      </c>
      <c r="AV55" s="96">
        <f>'SO01 - Nová dešťová kanal...'!J33</f>
        <v>0</v>
      </c>
      <c r="AW55" s="96">
        <f>'SO01 - Nová dešťová kanal...'!J34</f>
        <v>0</v>
      </c>
      <c r="AX55" s="96">
        <f>'SO01 - Nová dešťová kanal...'!J35</f>
        <v>0</v>
      </c>
      <c r="AY55" s="96">
        <f>'SO01 - Nová dešťová kanal...'!J36</f>
        <v>0</v>
      </c>
      <c r="AZ55" s="96">
        <f>'SO01 - Nová dešťová kanal...'!F33</f>
        <v>0</v>
      </c>
      <c r="BA55" s="96">
        <f>'SO01 - Nová dešťová kanal...'!F34</f>
        <v>0</v>
      </c>
      <c r="BB55" s="96">
        <f>'SO01 - Nová dešťová kanal...'!F35</f>
        <v>0</v>
      </c>
      <c r="BC55" s="96">
        <f>'SO01 - Nová dešťová kanal...'!F36</f>
        <v>0</v>
      </c>
      <c r="BD55" s="98">
        <f>'SO01 - Nová dešťová kanal...'!F37</f>
        <v>0</v>
      </c>
      <c r="BT55" s="99" t="s">
        <v>80</v>
      </c>
      <c r="BV55" s="99" t="s">
        <v>74</v>
      </c>
      <c r="BW55" s="99" t="s">
        <v>81</v>
      </c>
      <c r="BX55" s="99" t="s">
        <v>5</v>
      </c>
      <c r="CL55" s="99" t="s">
        <v>19</v>
      </c>
      <c r="CM55" s="99" t="s">
        <v>82</v>
      </c>
    </row>
    <row r="56" spans="1:91" s="7" customFormat="1" ht="16.5" customHeight="1">
      <c r="A56" s="89" t="s">
        <v>76</v>
      </c>
      <c r="B56" s="90"/>
      <c r="C56" s="91"/>
      <c r="D56" s="377" t="s">
        <v>83</v>
      </c>
      <c r="E56" s="377"/>
      <c r="F56" s="377"/>
      <c r="G56" s="377"/>
      <c r="H56" s="377"/>
      <c r="I56" s="92"/>
      <c r="J56" s="377" t="s">
        <v>84</v>
      </c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  <c r="AD56" s="377"/>
      <c r="AE56" s="377"/>
      <c r="AF56" s="377"/>
      <c r="AG56" s="375">
        <f>'SO02 - Oprava dešťové kan...'!J30</f>
        <v>0</v>
      </c>
      <c r="AH56" s="376"/>
      <c r="AI56" s="376"/>
      <c r="AJ56" s="376"/>
      <c r="AK56" s="376"/>
      <c r="AL56" s="376"/>
      <c r="AM56" s="376"/>
      <c r="AN56" s="375">
        <f>SUM(AG56,AT56)</f>
        <v>0</v>
      </c>
      <c r="AO56" s="376"/>
      <c r="AP56" s="376"/>
      <c r="AQ56" s="93" t="s">
        <v>79</v>
      </c>
      <c r="AR56" s="94"/>
      <c r="AS56" s="95">
        <v>0</v>
      </c>
      <c r="AT56" s="96">
        <f>ROUND(SUM(AV56:AW56),2)</f>
        <v>0</v>
      </c>
      <c r="AU56" s="97">
        <f>'SO02 - Oprava dešťové kan...'!P83</f>
        <v>0</v>
      </c>
      <c r="AV56" s="96">
        <f>'SO02 - Oprava dešťové kan...'!J33</f>
        <v>0</v>
      </c>
      <c r="AW56" s="96">
        <f>'SO02 - Oprava dešťové kan...'!J34</f>
        <v>0</v>
      </c>
      <c r="AX56" s="96">
        <f>'SO02 - Oprava dešťové kan...'!J35</f>
        <v>0</v>
      </c>
      <c r="AY56" s="96">
        <f>'SO02 - Oprava dešťové kan...'!J36</f>
        <v>0</v>
      </c>
      <c r="AZ56" s="96">
        <f>'SO02 - Oprava dešťové kan...'!F33</f>
        <v>0</v>
      </c>
      <c r="BA56" s="96">
        <f>'SO02 - Oprava dešťové kan...'!F34</f>
        <v>0</v>
      </c>
      <c r="BB56" s="96">
        <f>'SO02 - Oprava dešťové kan...'!F35</f>
        <v>0</v>
      </c>
      <c r="BC56" s="96">
        <f>'SO02 - Oprava dešťové kan...'!F36</f>
        <v>0</v>
      </c>
      <c r="BD56" s="98">
        <f>'SO02 - Oprava dešťové kan...'!F37</f>
        <v>0</v>
      </c>
      <c r="BT56" s="99" t="s">
        <v>80</v>
      </c>
      <c r="BV56" s="99" t="s">
        <v>74</v>
      </c>
      <c r="BW56" s="99" t="s">
        <v>85</v>
      </c>
      <c r="BX56" s="99" t="s">
        <v>5</v>
      </c>
      <c r="CL56" s="99" t="s">
        <v>19</v>
      </c>
      <c r="CM56" s="99" t="s">
        <v>82</v>
      </c>
    </row>
    <row r="57" spans="1:91" s="7" customFormat="1" ht="16.5" customHeight="1">
      <c r="A57" s="89" t="s">
        <v>76</v>
      </c>
      <c r="B57" s="90"/>
      <c r="C57" s="91"/>
      <c r="D57" s="377" t="s">
        <v>86</v>
      </c>
      <c r="E57" s="377"/>
      <c r="F57" s="377"/>
      <c r="G57" s="377"/>
      <c r="H57" s="377"/>
      <c r="I57" s="92"/>
      <c r="J57" s="377" t="s">
        <v>87</v>
      </c>
      <c r="K57" s="377"/>
      <c r="L57" s="377"/>
      <c r="M57" s="377"/>
      <c r="N57" s="377"/>
      <c r="O57" s="377"/>
      <c r="P57" s="377"/>
      <c r="Q57" s="377"/>
      <c r="R57" s="377"/>
      <c r="S57" s="377"/>
      <c r="T57" s="377"/>
      <c r="U57" s="377"/>
      <c r="V57" s="377"/>
      <c r="W57" s="377"/>
      <c r="X57" s="377"/>
      <c r="Y57" s="377"/>
      <c r="Z57" s="377"/>
      <c r="AA57" s="377"/>
      <c r="AB57" s="377"/>
      <c r="AC57" s="377"/>
      <c r="AD57" s="377"/>
      <c r="AE57" s="377"/>
      <c r="AF57" s="377"/>
      <c r="AG57" s="375">
        <f>'VON - Vedlejší a ostatní ...'!J30</f>
        <v>0</v>
      </c>
      <c r="AH57" s="376"/>
      <c r="AI57" s="376"/>
      <c r="AJ57" s="376"/>
      <c r="AK57" s="376"/>
      <c r="AL57" s="376"/>
      <c r="AM57" s="376"/>
      <c r="AN57" s="375">
        <f>SUM(AG57,AT57)</f>
        <v>0</v>
      </c>
      <c r="AO57" s="376"/>
      <c r="AP57" s="376"/>
      <c r="AQ57" s="93" t="s">
        <v>86</v>
      </c>
      <c r="AR57" s="94"/>
      <c r="AS57" s="100">
        <v>0</v>
      </c>
      <c r="AT57" s="101">
        <f>ROUND(SUM(AV57:AW57),2)</f>
        <v>0</v>
      </c>
      <c r="AU57" s="102">
        <f>'VON - Vedlejší a ostatní ...'!P84</f>
        <v>0</v>
      </c>
      <c r="AV57" s="101">
        <f>'VON - Vedlejší a ostatní ...'!J33</f>
        <v>0</v>
      </c>
      <c r="AW57" s="101">
        <f>'VON - Vedlejší a ostatní ...'!J34</f>
        <v>0</v>
      </c>
      <c r="AX57" s="101">
        <f>'VON - Vedlejší a ostatní ...'!J35</f>
        <v>0</v>
      </c>
      <c r="AY57" s="101">
        <f>'VON - Vedlejší a ostatní ...'!J36</f>
        <v>0</v>
      </c>
      <c r="AZ57" s="101">
        <f>'VON - Vedlejší a ostatní ...'!F33</f>
        <v>0</v>
      </c>
      <c r="BA57" s="101">
        <f>'VON - Vedlejší a ostatní ...'!F34</f>
        <v>0</v>
      </c>
      <c r="BB57" s="101">
        <f>'VON - Vedlejší a ostatní ...'!F35</f>
        <v>0</v>
      </c>
      <c r="BC57" s="101">
        <f>'VON - Vedlejší a ostatní ...'!F36</f>
        <v>0</v>
      </c>
      <c r="BD57" s="103">
        <f>'VON - Vedlejší a ostatní ...'!F37</f>
        <v>0</v>
      </c>
      <c r="BT57" s="99" t="s">
        <v>80</v>
      </c>
      <c r="BV57" s="99" t="s">
        <v>74</v>
      </c>
      <c r="BW57" s="99" t="s">
        <v>88</v>
      </c>
      <c r="BX57" s="99" t="s">
        <v>5</v>
      </c>
      <c r="CL57" s="99" t="s">
        <v>19</v>
      </c>
      <c r="CM57" s="99" t="s">
        <v>82</v>
      </c>
    </row>
    <row r="58" spans="1:91" s="2" customFormat="1" ht="30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91" s="2" customFormat="1" ht="6.95" customHeight="1">
      <c r="A59" s="37"/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42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</sheetData>
  <sheetProtection algorithmName="SHA-512" hashValue="4tXCTQY/G+2tOCwSkvzg3ZCoH4nyQuKRzTiuCygTGBA3Es288jV3zwoJSmUwNOhgRYp9p7R3mkobYHjuZXe6yQ==" saltValue="IKlvfBcjL3dQhMxZ2N7gTHCQOzgvCxKp+vckPMN6so8iQdUoYPNEUnG72DfTYEU8y/ylMs6rXL8py+mfqAl2Tg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01 - Nová dešťová kanal...'!C2" display="/"/>
    <hyperlink ref="A56" location="'SO02 - Oprava dešťové kan...'!C2" display="/"/>
    <hyperlink ref="A57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8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82</v>
      </c>
    </row>
    <row r="4" spans="1:46" s="1" customFormat="1" ht="24.95" customHeight="1">
      <c r="B4" s="23"/>
      <c r="D4" s="106" t="s">
        <v>89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1" t="str">
        <f>'Rekapitulace stavby'!K6</f>
        <v>MVN Malé Versailles</v>
      </c>
      <c r="F7" s="382"/>
      <c r="G7" s="382"/>
      <c r="H7" s="382"/>
      <c r="L7" s="23"/>
    </row>
    <row r="8" spans="1:46" s="2" customFormat="1" ht="12" customHeight="1">
      <c r="A8" s="37"/>
      <c r="B8" s="42"/>
      <c r="C8" s="37"/>
      <c r="D8" s="108" t="s">
        <v>90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3" t="s">
        <v>91</v>
      </c>
      <c r="F9" s="384"/>
      <c r="G9" s="384"/>
      <c r="H9" s="38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2. 4. 2026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32</v>
      </c>
      <c r="F21" s="37"/>
      <c r="G21" s="37"/>
      <c r="H21" s="37"/>
      <c r="I21" s="108" t="s">
        <v>28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35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7" t="s">
        <v>19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38</v>
      </c>
      <c r="E30" s="37"/>
      <c r="F30" s="37"/>
      <c r="G30" s="37"/>
      <c r="H30" s="37"/>
      <c r="I30" s="37"/>
      <c r="J30" s="117">
        <f>ROUND(J92,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40</v>
      </c>
      <c r="G32" s="37"/>
      <c r="H32" s="37"/>
      <c r="I32" s="118" t="s">
        <v>39</v>
      </c>
      <c r="J32" s="118" t="s">
        <v>41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42</v>
      </c>
      <c r="E33" s="108" t="s">
        <v>43</v>
      </c>
      <c r="F33" s="120">
        <f>ROUND((SUM(BE92:BE582)),  2)</f>
        <v>0</v>
      </c>
      <c r="G33" s="37"/>
      <c r="H33" s="37"/>
      <c r="I33" s="121">
        <v>0.21</v>
      </c>
      <c r="J33" s="120">
        <f>ROUND(((SUM(BE92:BE582))*I33),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44</v>
      </c>
      <c r="F34" s="120">
        <f>ROUND((SUM(BF92:BF582)),  2)</f>
        <v>0</v>
      </c>
      <c r="G34" s="37"/>
      <c r="H34" s="37"/>
      <c r="I34" s="121">
        <v>0.12</v>
      </c>
      <c r="J34" s="120">
        <f>ROUND(((SUM(BF92:BF582))*I34),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45</v>
      </c>
      <c r="F35" s="120">
        <f>ROUND((SUM(BG92:BG582)),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46</v>
      </c>
      <c r="F36" s="120">
        <f>ROUND((SUM(BH92:BH582)),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47</v>
      </c>
      <c r="F37" s="120">
        <f>ROUND((SUM(BI92:BI582)),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92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8" t="str">
        <f>E7</f>
        <v>MVN Malé Versailles</v>
      </c>
      <c r="F48" s="389"/>
      <c r="G48" s="389"/>
      <c r="H48" s="389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0" t="str">
        <f>E9</f>
        <v>SO01 - Nová dešťová kanalizace</v>
      </c>
      <c r="F50" s="390"/>
      <c r="G50" s="390"/>
      <c r="H50" s="390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 Vary</v>
      </c>
      <c r="G52" s="39"/>
      <c r="H52" s="39"/>
      <c r="I52" s="32" t="s">
        <v>23</v>
      </c>
      <c r="J52" s="62" t="str">
        <f>IF(J12="","",J12)</f>
        <v>2. 4. 2026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Statutární město Karlovy Vary</v>
      </c>
      <c r="G54" s="39"/>
      <c r="H54" s="39"/>
      <c r="I54" s="32" t="s">
        <v>31</v>
      </c>
      <c r="J54" s="35" t="str">
        <f>E21</f>
        <v>NOVAQUA s.r.o., Ing. Novák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Daniela Hahnová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93</v>
      </c>
      <c r="D57" s="134"/>
      <c r="E57" s="134"/>
      <c r="F57" s="134"/>
      <c r="G57" s="134"/>
      <c r="H57" s="134"/>
      <c r="I57" s="134"/>
      <c r="J57" s="135" t="s">
        <v>94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70</v>
      </c>
      <c r="D59" s="39"/>
      <c r="E59" s="39"/>
      <c r="F59" s="39"/>
      <c r="G59" s="39"/>
      <c r="H59" s="39"/>
      <c r="I59" s="39"/>
      <c r="J59" s="80">
        <f>J92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95</v>
      </c>
    </row>
    <row r="60" spans="1:47" s="9" customFormat="1" ht="24.95" customHeight="1">
      <c r="B60" s="137"/>
      <c r="C60" s="138"/>
      <c r="D60" s="139" t="s">
        <v>96</v>
      </c>
      <c r="E60" s="140"/>
      <c r="F60" s="140"/>
      <c r="G60" s="140"/>
      <c r="H60" s="140"/>
      <c r="I60" s="140"/>
      <c r="J60" s="141">
        <f>J93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97</v>
      </c>
      <c r="E61" s="146"/>
      <c r="F61" s="146"/>
      <c r="G61" s="146"/>
      <c r="H61" s="146"/>
      <c r="I61" s="146"/>
      <c r="J61" s="147">
        <f>J94</f>
        <v>0</v>
      </c>
      <c r="K61" s="144"/>
      <c r="L61" s="148"/>
    </row>
    <row r="62" spans="1:47" s="10" customFormat="1" ht="14.85" customHeight="1">
      <c r="B62" s="143"/>
      <c r="C62" s="144"/>
      <c r="D62" s="145" t="s">
        <v>98</v>
      </c>
      <c r="E62" s="146"/>
      <c r="F62" s="146"/>
      <c r="G62" s="146"/>
      <c r="H62" s="146"/>
      <c r="I62" s="146"/>
      <c r="J62" s="147">
        <f>J95</f>
        <v>0</v>
      </c>
      <c r="K62" s="144"/>
      <c r="L62" s="148"/>
    </row>
    <row r="63" spans="1:47" s="10" customFormat="1" ht="14.85" customHeight="1">
      <c r="B63" s="143"/>
      <c r="C63" s="144"/>
      <c r="D63" s="145" t="s">
        <v>99</v>
      </c>
      <c r="E63" s="146"/>
      <c r="F63" s="146"/>
      <c r="G63" s="146"/>
      <c r="H63" s="146"/>
      <c r="I63" s="146"/>
      <c r="J63" s="147">
        <f>J204</f>
        <v>0</v>
      </c>
      <c r="K63" s="144"/>
      <c r="L63" s="148"/>
    </row>
    <row r="64" spans="1:47" s="10" customFormat="1" ht="14.85" customHeight="1">
      <c r="B64" s="143"/>
      <c r="C64" s="144"/>
      <c r="D64" s="145" t="s">
        <v>100</v>
      </c>
      <c r="E64" s="146"/>
      <c r="F64" s="146"/>
      <c r="G64" s="146"/>
      <c r="H64" s="146"/>
      <c r="I64" s="146"/>
      <c r="J64" s="147">
        <f>J301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101</v>
      </c>
      <c r="E65" s="146"/>
      <c r="F65" s="146"/>
      <c r="G65" s="146"/>
      <c r="H65" s="146"/>
      <c r="I65" s="146"/>
      <c r="J65" s="147">
        <f>J326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102</v>
      </c>
      <c r="E66" s="146"/>
      <c r="F66" s="146"/>
      <c r="G66" s="146"/>
      <c r="H66" s="146"/>
      <c r="I66" s="146"/>
      <c r="J66" s="147">
        <f>J346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103</v>
      </c>
      <c r="E67" s="146"/>
      <c r="F67" s="146"/>
      <c r="G67" s="146"/>
      <c r="H67" s="146"/>
      <c r="I67" s="146"/>
      <c r="J67" s="147">
        <f>J397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104</v>
      </c>
      <c r="E68" s="146"/>
      <c r="F68" s="146"/>
      <c r="G68" s="146"/>
      <c r="H68" s="146"/>
      <c r="I68" s="146"/>
      <c r="J68" s="147">
        <f>J514</f>
        <v>0</v>
      </c>
      <c r="K68" s="144"/>
      <c r="L68" s="148"/>
    </row>
    <row r="69" spans="1:31" s="10" customFormat="1" ht="14.85" customHeight="1">
      <c r="B69" s="143"/>
      <c r="C69" s="144"/>
      <c r="D69" s="145" t="s">
        <v>105</v>
      </c>
      <c r="E69" s="146"/>
      <c r="F69" s="146"/>
      <c r="G69" s="146"/>
      <c r="H69" s="146"/>
      <c r="I69" s="146"/>
      <c r="J69" s="147">
        <f>J515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106</v>
      </c>
      <c r="E70" s="146"/>
      <c r="F70" s="146"/>
      <c r="G70" s="146"/>
      <c r="H70" s="146"/>
      <c r="I70" s="146"/>
      <c r="J70" s="147">
        <f>J543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107</v>
      </c>
      <c r="E71" s="146"/>
      <c r="F71" s="146"/>
      <c r="G71" s="146"/>
      <c r="H71" s="146"/>
      <c r="I71" s="146"/>
      <c r="J71" s="147">
        <f>J564</f>
        <v>0</v>
      </c>
      <c r="K71" s="144"/>
      <c r="L71" s="148"/>
    </row>
    <row r="72" spans="1:31" s="9" customFormat="1" ht="24.95" customHeight="1">
      <c r="B72" s="137"/>
      <c r="C72" s="138"/>
      <c r="D72" s="139" t="s">
        <v>108</v>
      </c>
      <c r="E72" s="140"/>
      <c r="F72" s="140"/>
      <c r="G72" s="140"/>
      <c r="H72" s="140"/>
      <c r="I72" s="140"/>
      <c r="J72" s="141">
        <f>J571</f>
        <v>0</v>
      </c>
      <c r="K72" s="138"/>
      <c r="L72" s="142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109</v>
      </c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6.5" customHeight="1">
      <c r="A82" s="37"/>
      <c r="B82" s="38"/>
      <c r="C82" s="39"/>
      <c r="D82" s="39"/>
      <c r="E82" s="388" t="str">
        <f>E7</f>
        <v>MVN Malé Versailles</v>
      </c>
      <c r="F82" s="389"/>
      <c r="G82" s="389"/>
      <c r="H82" s="38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90</v>
      </c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>
      <c r="A84" s="37"/>
      <c r="B84" s="38"/>
      <c r="C84" s="39"/>
      <c r="D84" s="39"/>
      <c r="E84" s="360" t="str">
        <f>E9</f>
        <v>SO01 - Nová dešťová kanalizace</v>
      </c>
      <c r="F84" s="390"/>
      <c r="G84" s="390"/>
      <c r="H84" s="390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>
      <c r="A86" s="37"/>
      <c r="B86" s="38"/>
      <c r="C86" s="32" t="s">
        <v>21</v>
      </c>
      <c r="D86" s="39"/>
      <c r="E86" s="39"/>
      <c r="F86" s="30" t="str">
        <f>F12</f>
        <v>K. Vary</v>
      </c>
      <c r="G86" s="39"/>
      <c r="H86" s="39"/>
      <c r="I86" s="32" t="s">
        <v>23</v>
      </c>
      <c r="J86" s="62" t="str">
        <f>IF(J12="","",J12)</f>
        <v>2. 4. 2026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25.7" customHeight="1">
      <c r="A88" s="37"/>
      <c r="B88" s="38"/>
      <c r="C88" s="32" t="s">
        <v>25</v>
      </c>
      <c r="D88" s="39"/>
      <c r="E88" s="39"/>
      <c r="F88" s="30" t="str">
        <f>E15</f>
        <v>Statutární město Karlovy Vary</v>
      </c>
      <c r="G88" s="39"/>
      <c r="H88" s="39"/>
      <c r="I88" s="32" t="s">
        <v>31</v>
      </c>
      <c r="J88" s="35" t="str">
        <f>E21</f>
        <v>NOVAQUA s.r.o., Ing. Novák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29</v>
      </c>
      <c r="D89" s="39"/>
      <c r="E89" s="39"/>
      <c r="F89" s="30" t="str">
        <f>IF(E18="","",E18)</f>
        <v>Vyplň údaj</v>
      </c>
      <c r="G89" s="39"/>
      <c r="H89" s="39"/>
      <c r="I89" s="32" t="s">
        <v>34</v>
      </c>
      <c r="J89" s="35" t="str">
        <f>E24</f>
        <v>Daniela Hahnová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>
      <c r="A91" s="149"/>
      <c r="B91" s="150"/>
      <c r="C91" s="151" t="s">
        <v>110</v>
      </c>
      <c r="D91" s="152" t="s">
        <v>57</v>
      </c>
      <c r="E91" s="152" t="s">
        <v>53</v>
      </c>
      <c r="F91" s="152" t="s">
        <v>54</v>
      </c>
      <c r="G91" s="152" t="s">
        <v>111</v>
      </c>
      <c r="H91" s="152" t="s">
        <v>112</v>
      </c>
      <c r="I91" s="152" t="s">
        <v>113</v>
      </c>
      <c r="J91" s="152" t="s">
        <v>94</v>
      </c>
      <c r="K91" s="153" t="s">
        <v>114</v>
      </c>
      <c r="L91" s="154"/>
      <c r="M91" s="71" t="s">
        <v>19</v>
      </c>
      <c r="N91" s="72" t="s">
        <v>42</v>
      </c>
      <c r="O91" s="72" t="s">
        <v>115</v>
      </c>
      <c r="P91" s="72" t="s">
        <v>116</v>
      </c>
      <c r="Q91" s="72" t="s">
        <v>117</v>
      </c>
      <c r="R91" s="72" t="s">
        <v>118</v>
      </c>
      <c r="S91" s="72" t="s">
        <v>119</v>
      </c>
      <c r="T91" s="73" t="s">
        <v>120</v>
      </c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</row>
    <row r="92" spans="1:65" s="2" customFormat="1" ht="22.9" customHeight="1">
      <c r="A92" s="37"/>
      <c r="B92" s="38"/>
      <c r="C92" s="78" t="s">
        <v>121</v>
      </c>
      <c r="D92" s="39"/>
      <c r="E92" s="39"/>
      <c r="F92" s="39"/>
      <c r="G92" s="39"/>
      <c r="H92" s="39"/>
      <c r="I92" s="39"/>
      <c r="J92" s="155">
        <f>BK92</f>
        <v>0</v>
      </c>
      <c r="K92" s="39"/>
      <c r="L92" s="42"/>
      <c r="M92" s="74"/>
      <c r="N92" s="156"/>
      <c r="O92" s="75"/>
      <c r="P92" s="157">
        <f>P93+P571</f>
        <v>0</v>
      </c>
      <c r="Q92" s="75"/>
      <c r="R92" s="157">
        <f>R93+R571</f>
        <v>343.63305274999999</v>
      </c>
      <c r="S92" s="75"/>
      <c r="T92" s="158">
        <f>T93+T571</f>
        <v>318.400216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71</v>
      </c>
      <c r="AU92" s="20" t="s">
        <v>95</v>
      </c>
      <c r="BK92" s="159">
        <f>BK93+BK571</f>
        <v>0</v>
      </c>
    </row>
    <row r="93" spans="1:65" s="12" customFormat="1" ht="25.9" customHeight="1">
      <c r="B93" s="160"/>
      <c r="C93" s="161"/>
      <c r="D93" s="162" t="s">
        <v>71</v>
      </c>
      <c r="E93" s="163" t="s">
        <v>122</v>
      </c>
      <c r="F93" s="163" t="s">
        <v>123</v>
      </c>
      <c r="G93" s="161"/>
      <c r="H93" s="161"/>
      <c r="I93" s="164"/>
      <c r="J93" s="165">
        <f>BK93</f>
        <v>0</v>
      </c>
      <c r="K93" s="161"/>
      <c r="L93" s="166"/>
      <c r="M93" s="167"/>
      <c r="N93" s="168"/>
      <c r="O93" s="168"/>
      <c r="P93" s="169">
        <f>P94+P326+P346+P397+P514+P543+P564</f>
        <v>0</v>
      </c>
      <c r="Q93" s="168"/>
      <c r="R93" s="169">
        <f>R94+R326+R346+R397+R514+R543+R564</f>
        <v>343.63305274999999</v>
      </c>
      <c r="S93" s="168"/>
      <c r="T93" s="170">
        <f>T94+T326+T346+T397+T514+T543+T564</f>
        <v>318.400216</v>
      </c>
      <c r="AR93" s="171" t="s">
        <v>80</v>
      </c>
      <c r="AT93" s="172" t="s">
        <v>71</v>
      </c>
      <c r="AU93" s="172" t="s">
        <v>72</v>
      </c>
      <c r="AY93" s="171" t="s">
        <v>124</v>
      </c>
      <c r="BK93" s="173">
        <f>BK94+BK326+BK346+BK397+BK514+BK543+BK564</f>
        <v>0</v>
      </c>
    </row>
    <row r="94" spans="1:65" s="12" customFormat="1" ht="22.9" customHeight="1">
      <c r="B94" s="160"/>
      <c r="C94" s="161"/>
      <c r="D94" s="162" t="s">
        <v>71</v>
      </c>
      <c r="E94" s="174" t="s">
        <v>80</v>
      </c>
      <c r="F94" s="174" t="s">
        <v>125</v>
      </c>
      <c r="G94" s="161"/>
      <c r="H94" s="161"/>
      <c r="I94" s="164"/>
      <c r="J94" s="175">
        <f>BK94</f>
        <v>0</v>
      </c>
      <c r="K94" s="161"/>
      <c r="L94" s="166"/>
      <c r="M94" s="167"/>
      <c r="N94" s="168"/>
      <c r="O94" s="168"/>
      <c r="P94" s="169">
        <f>P95+P204+P301</f>
        <v>0</v>
      </c>
      <c r="Q94" s="168"/>
      <c r="R94" s="169">
        <f>R95+R204+R301</f>
        <v>2.7221798000000001</v>
      </c>
      <c r="S94" s="168"/>
      <c r="T94" s="170">
        <f>T95+T204+T301</f>
        <v>316.30021599999998</v>
      </c>
      <c r="AR94" s="171" t="s">
        <v>80</v>
      </c>
      <c r="AT94" s="172" t="s">
        <v>71</v>
      </c>
      <c r="AU94" s="172" t="s">
        <v>80</v>
      </c>
      <c r="AY94" s="171" t="s">
        <v>124</v>
      </c>
      <c r="BK94" s="173">
        <f>BK95+BK204+BK301</f>
        <v>0</v>
      </c>
    </row>
    <row r="95" spans="1:65" s="12" customFormat="1" ht="20.85" customHeight="1">
      <c r="B95" s="160"/>
      <c r="C95" s="161"/>
      <c r="D95" s="162" t="s">
        <v>71</v>
      </c>
      <c r="E95" s="174" t="s">
        <v>126</v>
      </c>
      <c r="F95" s="174" t="s">
        <v>127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SUM(P96:P203)</f>
        <v>0</v>
      </c>
      <c r="Q95" s="168"/>
      <c r="R95" s="169">
        <f>SUM(R96:R203)</f>
        <v>1.6016245000000002</v>
      </c>
      <c r="S95" s="168"/>
      <c r="T95" s="170">
        <f>SUM(T96:T203)</f>
        <v>316.30021599999998</v>
      </c>
      <c r="AR95" s="171" t="s">
        <v>80</v>
      </c>
      <c r="AT95" s="172" t="s">
        <v>71</v>
      </c>
      <c r="AU95" s="172" t="s">
        <v>82</v>
      </c>
      <c r="AY95" s="171" t="s">
        <v>124</v>
      </c>
      <c r="BK95" s="173">
        <f>SUM(BK96:BK203)</f>
        <v>0</v>
      </c>
    </row>
    <row r="96" spans="1:65" s="2" customFormat="1" ht="24.2" customHeight="1">
      <c r="A96" s="37"/>
      <c r="B96" s="38"/>
      <c r="C96" s="176" t="s">
        <v>80</v>
      </c>
      <c r="D96" s="176" t="s">
        <v>128</v>
      </c>
      <c r="E96" s="177" t="s">
        <v>129</v>
      </c>
      <c r="F96" s="178" t="s">
        <v>130</v>
      </c>
      <c r="G96" s="179" t="s">
        <v>131</v>
      </c>
      <c r="H96" s="180">
        <v>22.55</v>
      </c>
      <c r="I96" s="181"/>
      <c r="J96" s="182">
        <f>ROUND(I96*H96,2)</f>
        <v>0</v>
      </c>
      <c r="K96" s="178" t="s">
        <v>132</v>
      </c>
      <c r="L96" s="42"/>
      <c r="M96" s="183" t="s">
        <v>19</v>
      </c>
      <c r="N96" s="184" t="s">
        <v>43</v>
      </c>
      <c r="O96" s="67"/>
      <c r="P96" s="185">
        <f>O96*H96</f>
        <v>0</v>
      </c>
      <c r="Q96" s="185">
        <v>7.1900000000000002E-3</v>
      </c>
      <c r="R96" s="185">
        <f>Q96*H96</f>
        <v>0.16213450000000001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133</v>
      </c>
      <c r="AT96" s="187" t="s">
        <v>128</v>
      </c>
      <c r="AU96" s="187" t="s">
        <v>134</v>
      </c>
      <c r="AY96" s="20" t="s">
        <v>124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80</v>
      </c>
      <c r="BK96" s="188">
        <f>ROUND(I96*H96,2)</f>
        <v>0</v>
      </c>
      <c r="BL96" s="20" t="s">
        <v>133</v>
      </c>
      <c r="BM96" s="187" t="s">
        <v>135</v>
      </c>
    </row>
    <row r="97" spans="1:65" s="2" customFormat="1" ht="19.5">
      <c r="A97" s="37"/>
      <c r="B97" s="38"/>
      <c r="C97" s="39"/>
      <c r="D97" s="189" t="s">
        <v>136</v>
      </c>
      <c r="E97" s="39"/>
      <c r="F97" s="190" t="s">
        <v>130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136</v>
      </c>
      <c r="AU97" s="20" t="s">
        <v>134</v>
      </c>
    </row>
    <row r="98" spans="1:65" s="2" customFormat="1" ht="24.2" customHeight="1">
      <c r="A98" s="37"/>
      <c r="B98" s="38"/>
      <c r="C98" s="176" t="s">
        <v>82</v>
      </c>
      <c r="D98" s="176" t="s">
        <v>128</v>
      </c>
      <c r="E98" s="177" t="s">
        <v>137</v>
      </c>
      <c r="F98" s="178" t="s">
        <v>138</v>
      </c>
      <c r="G98" s="179" t="s">
        <v>139</v>
      </c>
      <c r="H98" s="180">
        <v>320</v>
      </c>
      <c r="I98" s="181"/>
      <c r="J98" s="182">
        <f>ROUND(I98*H98,2)</f>
        <v>0</v>
      </c>
      <c r="K98" s="178" t="s">
        <v>140</v>
      </c>
      <c r="L98" s="42"/>
      <c r="M98" s="183" t="s">
        <v>19</v>
      </c>
      <c r="N98" s="184" t="s">
        <v>43</v>
      </c>
      <c r="O98" s="67"/>
      <c r="P98" s="185">
        <f>O98*H98</f>
        <v>0</v>
      </c>
      <c r="Q98" s="185">
        <v>3.0000000000000001E-5</v>
      </c>
      <c r="R98" s="185">
        <f>Q98*H98</f>
        <v>9.6000000000000009E-3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133</v>
      </c>
      <c r="AT98" s="187" t="s">
        <v>128</v>
      </c>
      <c r="AU98" s="187" t="s">
        <v>134</v>
      </c>
      <c r="AY98" s="20" t="s">
        <v>124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80</v>
      </c>
      <c r="BK98" s="188">
        <f>ROUND(I98*H98,2)</f>
        <v>0</v>
      </c>
      <c r="BL98" s="20" t="s">
        <v>133</v>
      </c>
      <c r="BM98" s="187" t="s">
        <v>141</v>
      </c>
    </row>
    <row r="99" spans="1:65" s="2" customFormat="1" ht="19.5">
      <c r="A99" s="37"/>
      <c r="B99" s="38"/>
      <c r="C99" s="39"/>
      <c r="D99" s="189" t="s">
        <v>136</v>
      </c>
      <c r="E99" s="39"/>
      <c r="F99" s="190" t="s">
        <v>142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136</v>
      </c>
      <c r="AU99" s="20" t="s">
        <v>134</v>
      </c>
    </row>
    <row r="100" spans="1:65" s="2" customFormat="1" ht="11.25">
      <c r="A100" s="37"/>
      <c r="B100" s="38"/>
      <c r="C100" s="39"/>
      <c r="D100" s="194" t="s">
        <v>143</v>
      </c>
      <c r="E100" s="39"/>
      <c r="F100" s="195" t="s">
        <v>144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143</v>
      </c>
      <c r="AU100" s="20" t="s">
        <v>134</v>
      </c>
    </row>
    <row r="101" spans="1:65" s="2" customFormat="1" ht="24.2" customHeight="1">
      <c r="A101" s="37"/>
      <c r="B101" s="38"/>
      <c r="C101" s="176" t="s">
        <v>134</v>
      </c>
      <c r="D101" s="176" t="s">
        <v>128</v>
      </c>
      <c r="E101" s="177" t="s">
        <v>145</v>
      </c>
      <c r="F101" s="178" t="s">
        <v>146</v>
      </c>
      <c r="G101" s="179" t="s">
        <v>147</v>
      </c>
      <c r="H101" s="180">
        <v>30</v>
      </c>
      <c r="I101" s="181"/>
      <c r="J101" s="182">
        <f>ROUND(I101*H101,2)</f>
        <v>0</v>
      </c>
      <c r="K101" s="178" t="s">
        <v>140</v>
      </c>
      <c r="L101" s="42"/>
      <c r="M101" s="183" t="s">
        <v>19</v>
      </c>
      <c r="N101" s="184" t="s">
        <v>43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133</v>
      </c>
      <c r="AT101" s="187" t="s">
        <v>128</v>
      </c>
      <c r="AU101" s="187" t="s">
        <v>134</v>
      </c>
      <c r="AY101" s="20" t="s">
        <v>124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80</v>
      </c>
      <c r="BK101" s="188">
        <f>ROUND(I101*H101,2)</f>
        <v>0</v>
      </c>
      <c r="BL101" s="20" t="s">
        <v>133</v>
      </c>
      <c r="BM101" s="187" t="s">
        <v>148</v>
      </c>
    </row>
    <row r="102" spans="1:65" s="2" customFormat="1" ht="19.5">
      <c r="A102" s="37"/>
      <c r="B102" s="38"/>
      <c r="C102" s="39"/>
      <c r="D102" s="189" t="s">
        <v>136</v>
      </c>
      <c r="E102" s="39"/>
      <c r="F102" s="190" t="s">
        <v>149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136</v>
      </c>
      <c r="AU102" s="20" t="s">
        <v>134</v>
      </c>
    </row>
    <row r="103" spans="1:65" s="2" customFormat="1" ht="11.25">
      <c r="A103" s="37"/>
      <c r="B103" s="38"/>
      <c r="C103" s="39"/>
      <c r="D103" s="194" t="s">
        <v>143</v>
      </c>
      <c r="E103" s="39"/>
      <c r="F103" s="195" t="s">
        <v>150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143</v>
      </c>
      <c r="AU103" s="20" t="s">
        <v>134</v>
      </c>
    </row>
    <row r="104" spans="1:65" s="2" customFormat="1" ht="16.5" customHeight="1">
      <c r="A104" s="37"/>
      <c r="B104" s="38"/>
      <c r="C104" s="176" t="s">
        <v>133</v>
      </c>
      <c r="D104" s="176" t="s">
        <v>128</v>
      </c>
      <c r="E104" s="177" t="s">
        <v>151</v>
      </c>
      <c r="F104" s="178" t="s">
        <v>152</v>
      </c>
      <c r="G104" s="179" t="s">
        <v>153</v>
      </c>
      <c r="H104" s="180">
        <v>3.48</v>
      </c>
      <c r="I104" s="181"/>
      <c r="J104" s="182">
        <f>ROUND(I104*H104,2)</f>
        <v>0</v>
      </c>
      <c r="K104" s="178" t="s">
        <v>140</v>
      </c>
      <c r="L104" s="42"/>
      <c r="M104" s="183" t="s">
        <v>19</v>
      </c>
      <c r="N104" s="184" t="s">
        <v>43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133</v>
      </c>
      <c r="AT104" s="187" t="s">
        <v>128</v>
      </c>
      <c r="AU104" s="187" t="s">
        <v>134</v>
      </c>
      <c r="AY104" s="20" t="s">
        <v>124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80</v>
      </c>
      <c r="BK104" s="188">
        <f>ROUND(I104*H104,2)</f>
        <v>0</v>
      </c>
      <c r="BL104" s="20" t="s">
        <v>133</v>
      </c>
      <c r="BM104" s="187" t="s">
        <v>154</v>
      </c>
    </row>
    <row r="105" spans="1:65" s="2" customFormat="1" ht="11.25">
      <c r="A105" s="37"/>
      <c r="B105" s="38"/>
      <c r="C105" s="39"/>
      <c r="D105" s="189" t="s">
        <v>136</v>
      </c>
      <c r="E105" s="39"/>
      <c r="F105" s="190" t="s">
        <v>155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136</v>
      </c>
      <c r="AU105" s="20" t="s">
        <v>134</v>
      </c>
    </row>
    <row r="106" spans="1:65" s="2" customFormat="1" ht="11.25">
      <c r="A106" s="37"/>
      <c r="B106" s="38"/>
      <c r="C106" s="39"/>
      <c r="D106" s="194" t="s">
        <v>143</v>
      </c>
      <c r="E106" s="39"/>
      <c r="F106" s="195" t="s">
        <v>156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143</v>
      </c>
      <c r="AU106" s="20" t="s">
        <v>134</v>
      </c>
    </row>
    <row r="107" spans="1:65" s="13" customFormat="1" ht="11.25">
      <c r="B107" s="196"/>
      <c r="C107" s="197"/>
      <c r="D107" s="189" t="s">
        <v>157</v>
      </c>
      <c r="E107" s="198" t="s">
        <v>19</v>
      </c>
      <c r="F107" s="199" t="s">
        <v>158</v>
      </c>
      <c r="G107" s="197"/>
      <c r="H107" s="200">
        <v>3.48</v>
      </c>
      <c r="I107" s="201"/>
      <c r="J107" s="197"/>
      <c r="K107" s="197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157</v>
      </c>
      <c r="AU107" s="206" t="s">
        <v>134</v>
      </c>
      <c r="AV107" s="13" t="s">
        <v>82</v>
      </c>
      <c r="AW107" s="13" t="s">
        <v>33</v>
      </c>
      <c r="AX107" s="13" t="s">
        <v>80</v>
      </c>
      <c r="AY107" s="206" t="s">
        <v>124</v>
      </c>
    </row>
    <row r="108" spans="1:65" s="2" customFormat="1" ht="24.2" customHeight="1">
      <c r="A108" s="37"/>
      <c r="B108" s="38"/>
      <c r="C108" s="176" t="s">
        <v>159</v>
      </c>
      <c r="D108" s="176" t="s">
        <v>128</v>
      </c>
      <c r="E108" s="177" t="s">
        <v>160</v>
      </c>
      <c r="F108" s="178" t="s">
        <v>161</v>
      </c>
      <c r="G108" s="179" t="s">
        <v>153</v>
      </c>
      <c r="H108" s="180">
        <v>276.27600000000001</v>
      </c>
      <c r="I108" s="181"/>
      <c r="J108" s="182">
        <f>ROUND(I108*H108,2)</f>
        <v>0</v>
      </c>
      <c r="K108" s="178" t="s">
        <v>140</v>
      </c>
      <c r="L108" s="42"/>
      <c r="M108" s="183" t="s">
        <v>19</v>
      </c>
      <c r="N108" s="184" t="s">
        <v>43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0.28999999999999998</v>
      </c>
      <c r="T108" s="186">
        <f>S108*H108</f>
        <v>80.120040000000003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133</v>
      </c>
      <c r="AT108" s="187" t="s">
        <v>128</v>
      </c>
      <c r="AU108" s="187" t="s">
        <v>134</v>
      </c>
      <c r="AY108" s="20" t="s">
        <v>124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80</v>
      </c>
      <c r="BK108" s="188">
        <f>ROUND(I108*H108,2)</f>
        <v>0</v>
      </c>
      <c r="BL108" s="20" t="s">
        <v>133</v>
      </c>
      <c r="BM108" s="187" t="s">
        <v>162</v>
      </c>
    </row>
    <row r="109" spans="1:65" s="2" customFormat="1" ht="39">
      <c r="A109" s="37"/>
      <c r="B109" s="38"/>
      <c r="C109" s="39"/>
      <c r="D109" s="189" t="s">
        <v>136</v>
      </c>
      <c r="E109" s="39"/>
      <c r="F109" s="190" t="s">
        <v>163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136</v>
      </c>
      <c r="AU109" s="20" t="s">
        <v>134</v>
      </c>
    </row>
    <row r="110" spans="1:65" s="2" customFormat="1" ht="11.25">
      <c r="A110" s="37"/>
      <c r="B110" s="38"/>
      <c r="C110" s="39"/>
      <c r="D110" s="194" t="s">
        <v>143</v>
      </c>
      <c r="E110" s="39"/>
      <c r="F110" s="195" t="s">
        <v>164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143</v>
      </c>
      <c r="AU110" s="20" t="s">
        <v>134</v>
      </c>
    </row>
    <row r="111" spans="1:65" s="13" customFormat="1" ht="11.25">
      <c r="B111" s="196"/>
      <c r="C111" s="197"/>
      <c r="D111" s="189" t="s">
        <v>157</v>
      </c>
      <c r="E111" s="198" t="s">
        <v>19</v>
      </c>
      <c r="F111" s="199" t="s">
        <v>165</v>
      </c>
      <c r="G111" s="197"/>
      <c r="H111" s="200">
        <v>171.90799999999999</v>
      </c>
      <c r="I111" s="201"/>
      <c r="J111" s="197"/>
      <c r="K111" s="197"/>
      <c r="L111" s="202"/>
      <c r="M111" s="203"/>
      <c r="N111" s="204"/>
      <c r="O111" s="204"/>
      <c r="P111" s="204"/>
      <c r="Q111" s="204"/>
      <c r="R111" s="204"/>
      <c r="S111" s="204"/>
      <c r="T111" s="205"/>
      <c r="AT111" s="206" t="s">
        <v>157</v>
      </c>
      <c r="AU111" s="206" t="s">
        <v>134</v>
      </c>
      <c r="AV111" s="13" t="s">
        <v>82</v>
      </c>
      <c r="AW111" s="13" t="s">
        <v>33</v>
      </c>
      <c r="AX111" s="13" t="s">
        <v>72</v>
      </c>
      <c r="AY111" s="206" t="s">
        <v>124</v>
      </c>
    </row>
    <row r="112" spans="1:65" s="13" customFormat="1" ht="11.25">
      <c r="B112" s="196"/>
      <c r="C112" s="197"/>
      <c r="D112" s="189" t="s">
        <v>157</v>
      </c>
      <c r="E112" s="198" t="s">
        <v>19</v>
      </c>
      <c r="F112" s="199" t="s">
        <v>166</v>
      </c>
      <c r="G112" s="197"/>
      <c r="H112" s="200">
        <v>104.36799999999999</v>
      </c>
      <c r="I112" s="201"/>
      <c r="J112" s="197"/>
      <c r="K112" s="197"/>
      <c r="L112" s="202"/>
      <c r="M112" s="203"/>
      <c r="N112" s="204"/>
      <c r="O112" s="204"/>
      <c r="P112" s="204"/>
      <c r="Q112" s="204"/>
      <c r="R112" s="204"/>
      <c r="S112" s="204"/>
      <c r="T112" s="205"/>
      <c r="AT112" s="206" t="s">
        <v>157</v>
      </c>
      <c r="AU112" s="206" t="s">
        <v>134</v>
      </c>
      <c r="AV112" s="13" t="s">
        <v>82</v>
      </c>
      <c r="AW112" s="13" t="s">
        <v>33</v>
      </c>
      <c r="AX112" s="13" t="s">
        <v>72</v>
      </c>
      <c r="AY112" s="206" t="s">
        <v>124</v>
      </c>
    </row>
    <row r="113" spans="1:65" s="14" customFormat="1" ht="11.25">
      <c r="B113" s="207"/>
      <c r="C113" s="208"/>
      <c r="D113" s="189" t="s">
        <v>157</v>
      </c>
      <c r="E113" s="209" t="s">
        <v>19</v>
      </c>
      <c r="F113" s="210" t="s">
        <v>167</v>
      </c>
      <c r="G113" s="208"/>
      <c r="H113" s="211">
        <v>276.27600000000001</v>
      </c>
      <c r="I113" s="212"/>
      <c r="J113" s="208"/>
      <c r="K113" s="208"/>
      <c r="L113" s="213"/>
      <c r="M113" s="214"/>
      <c r="N113" s="215"/>
      <c r="O113" s="215"/>
      <c r="P113" s="215"/>
      <c r="Q113" s="215"/>
      <c r="R113" s="215"/>
      <c r="S113" s="215"/>
      <c r="T113" s="216"/>
      <c r="AT113" s="217" t="s">
        <v>157</v>
      </c>
      <c r="AU113" s="217" t="s">
        <v>134</v>
      </c>
      <c r="AV113" s="14" t="s">
        <v>134</v>
      </c>
      <c r="AW113" s="14" t="s">
        <v>33</v>
      </c>
      <c r="AX113" s="14" t="s">
        <v>80</v>
      </c>
      <c r="AY113" s="217" t="s">
        <v>124</v>
      </c>
    </row>
    <row r="114" spans="1:65" s="2" customFormat="1" ht="24.2" customHeight="1">
      <c r="A114" s="37"/>
      <c r="B114" s="38"/>
      <c r="C114" s="176" t="s">
        <v>168</v>
      </c>
      <c r="D114" s="176" t="s">
        <v>128</v>
      </c>
      <c r="E114" s="177" t="s">
        <v>169</v>
      </c>
      <c r="F114" s="178" t="s">
        <v>170</v>
      </c>
      <c r="G114" s="179" t="s">
        <v>153</v>
      </c>
      <c r="H114" s="180">
        <v>282.036</v>
      </c>
      <c r="I114" s="181"/>
      <c r="J114" s="182">
        <f>ROUND(I114*H114,2)</f>
        <v>0</v>
      </c>
      <c r="K114" s="178" t="s">
        <v>140</v>
      </c>
      <c r="L114" s="42"/>
      <c r="M114" s="183" t="s">
        <v>19</v>
      </c>
      <c r="N114" s="184" t="s">
        <v>43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0.44</v>
      </c>
      <c r="T114" s="186">
        <f>S114*H114</f>
        <v>124.09584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133</v>
      </c>
      <c r="AT114" s="187" t="s">
        <v>128</v>
      </c>
      <c r="AU114" s="187" t="s">
        <v>134</v>
      </c>
      <c r="AY114" s="20" t="s">
        <v>124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80</v>
      </c>
      <c r="BK114" s="188">
        <f>ROUND(I114*H114,2)</f>
        <v>0</v>
      </c>
      <c r="BL114" s="20" t="s">
        <v>133</v>
      </c>
      <c r="BM114" s="187" t="s">
        <v>171</v>
      </c>
    </row>
    <row r="115" spans="1:65" s="2" customFormat="1" ht="39">
      <c r="A115" s="37"/>
      <c r="B115" s="38"/>
      <c r="C115" s="39"/>
      <c r="D115" s="189" t="s">
        <v>136</v>
      </c>
      <c r="E115" s="39"/>
      <c r="F115" s="190" t="s">
        <v>172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136</v>
      </c>
      <c r="AU115" s="20" t="s">
        <v>134</v>
      </c>
    </row>
    <row r="116" spans="1:65" s="2" customFormat="1" ht="11.25">
      <c r="A116" s="37"/>
      <c r="B116" s="38"/>
      <c r="C116" s="39"/>
      <c r="D116" s="194" t="s">
        <v>143</v>
      </c>
      <c r="E116" s="39"/>
      <c r="F116" s="195" t="s">
        <v>173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143</v>
      </c>
      <c r="AU116" s="20" t="s">
        <v>134</v>
      </c>
    </row>
    <row r="117" spans="1:65" s="13" customFormat="1" ht="11.25">
      <c r="B117" s="196"/>
      <c r="C117" s="197"/>
      <c r="D117" s="189" t="s">
        <v>157</v>
      </c>
      <c r="E117" s="198" t="s">
        <v>19</v>
      </c>
      <c r="F117" s="199" t="s">
        <v>174</v>
      </c>
      <c r="G117" s="197"/>
      <c r="H117" s="200">
        <v>171.90799999999999</v>
      </c>
      <c r="I117" s="201"/>
      <c r="J117" s="197"/>
      <c r="K117" s="197"/>
      <c r="L117" s="202"/>
      <c r="M117" s="203"/>
      <c r="N117" s="204"/>
      <c r="O117" s="204"/>
      <c r="P117" s="204"/>
      <c r="Q117" s="204"/>
      <c r="R117" s="204"/>
      <c r="S117" s="204"/>
      <c r="T117" s="205"/>
      <c r="AT117" s="206" t="s">
        <v>157</v>
      </c>
      <c r="AU117" s="206" t="s">
        <v>134</v>
      </c>
      <c r="AV117" s="13" t="s">
        <v>82</v>
      </c>
      <c r="AW117" s="13" t="s">
        <v>33</v>
      </c>
      <c r="AX117" s="13" t="s">
        <v>72</v>
      </c>
      <c r="AY117" s="206" t="s">
        <v>124</v>
      </c>
    </row>
    <row r="118" spans="1:65" s="13" customFormat="1" ht="11.25">
      <c r="B118" s="196"/>
      <c r="C118" s="197"/>
      <c r="D118" s="189" t="s">
        <v>157</v>
      </c>
      <c r="E118" s="198" t="s">
        <v>19</v>
      </c>
      <c r="F118" s="199" t="s">
        <v>175</v>
      </c>
      <c r="G118" s="197"/>
      <c r="H118" s="200">
        <v>104.36799999999999</v>
      </c>
      <c r="I118" s="201"/>
      <c r="J118" s="197"/>
      <c r="K118" s="197"/>
      <c r="L118" s="202"/>
      <c r="M118" s="203"/>
      <c r="N118" s="204"/>
      <c r="O118" s="204"/>
      <c r="P118" s="204"/>
      <c r="Q118" s="204"/>
      <c r="R118" s="204"/>
      <c r="S118" s="204"/>
      <c r="T118" s="205"/>
      <c r="AT118" s="206" t="s">
        <v>157</v>
      </c>
      <c r="AU118" s="206" t="s">
        <v>134</v>
      </c>
      <c r="AV118" s="13" t="s">
        <v>82</v>
      </c>
      <c r="AW118" s="13" t="s">
        <v>33</v>
      </c>
      <c r="AX118" s="13" t="s">
        <v>72</v>
      </c>
      <c r="AY118" s="206" t="s">
        <v>124</v>
      </c>
    </row>
    <row r="119" spans="1:65" s="14" customFormat="1" ht="11.25">
      <c r="B119" s="207"/>
      <c r="C119" s="208"/>
      <c r="D119" s="189" t="s">
        <v>157</v>
      </c>
      <c r="E119" s="209" t="s">
        <v>19</v>
      </c>
      <c r="F119" s="210" t="s">
        <v>167</v>
      </c>
      <c r="G119" s="208"/>
      <c r="H119" s="211">
        <v>276.27600000000001</v>
      </c>
      <c r="I119" s="212"/>
      <c r="J119" s="208"/>
      <c r="K119" s="208"/>
      <c r="L119" s="213"/>
      <c r="M119" s="214"/>
      <c r="N119" s="215"/>
      <c r="O119" s="215"/>
      <c r="P119" s="215"/>
      <c r="Q119" s="215"/>
      <c r="R119" s="215"/>
      <c r="S119" s="215"/>
      <c r="T119" s="216"/>
      <c r="AT119" s="217" t="s">
        <v>157</v>
      </c>
      <c r="AU119" s="217" t="s">
        <v>134</v>
      </c>
      <c r="AV119" s="14" t="s">
        <v>134</v>
      </c>
      <c r="AW119" s="14" t="s">
        <v>33</v>
      </c>
      <c r="AX119" s="14" t="s">
        <v>72</v>
      </c>
      <c r="AY119" s="217" t="s">
        <v>124</v>
      </c>
    </row>
    <row r="120" spans="1:65" s="13" customFormat="1" ht="11.25">
      <c r="B120" s="196"/>
      <c r="C120" s="197"/>
      <c r="D120" s="189" t="s">
        <v>157</v>
      </c>
      <c r="E120" s="198" t="s">
        <v>19</v>
      </c>
      <c r="F120" s="199" t="s">
        <v>176</v>
      </c>
      <c r="G120" s="197"/>
      <c r="H120" s="200">
        <v>5.76</v>
      </c>
      <c r="I120" s="201"/>
      <c r="J120" s="197"/>
      <c r="K120" s="197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157</v>
      </c>
      <c r="AU120" s="206" t="s">
        <v>134</v>
      </c>
      <c r="AV120" s="13" t="s">
        <v>82</v>
      </c>
      <c r="AW120" s="13" t="s">
        <v>33</v>
      </c>
      <c r="AX120" s="13" t="s">
        <v>72</v>
      </c>
      <c r="AY120" s="206" t="s">
        <v>124</v>
      </c>
    </row>
    <row r="121" spans="1:65" s="14" customFormat="1" ht="11.25">
      <c r="B121" s="207"/>
      <c r="C121" s="208"/>
      <c r="D121" s="189" t="s">
        <v>157</v>
      </c>
      <c r="E121" s="209" t="s">
        <v>19</v>
      </c>
      <c r="F121" s="210" t="s">
        <v>167</v>
      </c>
      <c r="G121" s="208"/>
      <c r="H121" s="211">
        <v>5.76</v>
      </c>
      <c r="I121" s="212"/>
      <c r="J121" s="208"/>
      <c r="K121" s="208"/>
      <c r="L121" s="213"/>
      <c r="M121" s="214"/>
      <c r="N121" s="215"/>
      <c r="O121" s="215"/>
      <c r="P121" s="215"/>
      <c r="Q121" s="215"/>
      <c r="R121" s="215"/>
      <c r="S121" s="215"/>
      <c r="T121" s="216"/>
      <c r="AT121" s="217" t="s">
        <v>157</v>
      </c>
      <c r="AU121" s="217" t="s">
        <v>134</v>
      </c>
      <c r="AV121" s="14" t="s">
        <v>134</v>
      </c>
      <c r="AW121" s="14" t="s">
        <v>33</v>
      </c>
      <c r="AX121" s="14" t="s">
        <v>72</v>
      </c>
      <c r="AY121" s="217" t="s">
        <v>124</v>
      </c>
    </row>
    <row r="122" spans="1:65" s="15" customFormat="1" ht="11.25">
      <c r="B122" s="218"/>
      <c r="C122" s="219"/>
      <c r="D122" s="189" t="s">
        <v>157</v>
      </c>
      <c r="E122" s="220" t="s">
        <v>19</v>
      </c>
      <c r="F122" s="221" t="s">
        <v>177</v>
      </c>
      <c r="G122" s="219"/>
      <c r="H122" s="222">
        <v>282.036</v>
      </c>
      <c r="I122" s="223"/>
      <c r="J122" s="219"/>
      <c r="K122" s="219"/>
      <c r="L122" s="224"/>
      <c r="M122" s="225"/>
      <c r="N122" s="226"/>
      <c r="O122" s="226"/>
      <c r="P122" s="226"/>
      <c r="Q122" s="226"/>
      <c r="R122" s="226"/>
      <c r="S122" s="226"/>
      <c r="T122" s="227"/>
      <c r="AT122" s="228" t="s">
        <v>157</v>
      </c>
      <c r="AU122" s="228" t="s">
        <v>134</v>
      </c>
      <c r="AV122" s="15" t="s">
        <v>133</v>
      </c>
      <c r="AW122" s="15" t="s">
        <v>33</v>
      </c>
      <c r="AX122" s="15" t="s">
        <v>80</v>
      </c>
      <c r="AY122" s="228" t="s">
        <v>124</v>
      </c>
    </row>
    <row r="123" spans="1:65" s="2" customFormat="1" ht="24.2" customHeight="1">
      <c r="A123" s="37"/>
      <c r="B123" s="38"/>
      <c r="C123" s="176" t="s">
        <v>178</v>
      </c>
      <c r="D123" s="176" t="s">
        <v>128</v>
      </c>
      <c r="E123" s="177" t="s">
        <v>179</v>
      </c>
      <c r="F123" s="178" t="s">
        <v>180</v>
      </c>
      <c r="G123" s="179" t="s">
        <v>153</v>
      </c>
      <c r="H123" s="180">
        <v>104.36799999999999</v>
      </c>
      <c r="I123" s="181"/>
      <c r="J123" s="182">
        <f>ROUND(I123*H123,2)</f>
        <v>0</v>
      </c>
      <c r="K123" s="178" t="s">
        <v>140</v>
      </c>
      <c r="L123" s="42"/>
      <c r="M123" s="183" t="s">
        <v>19</v>
      </c>
      <c r="N123" s="184" t="s">
        <v>43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0.22</v>
      </c>
      <c r="T123" s="186">
        <f>S123*H123</f>
        <v>22.96096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133</v>
      </c>
      <c r="AT123" s="187" t="s">
        <v>128</v>
      </c>
      <c r="AU123" s="187" t="s">
        <v>134</v>
      </c>
      <c r="AY123" s="20" t="s">
        <v>124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80</v>
      </c>
      <c r="BK123" s="188">
        <f>ROUND(I123*H123,2)</f>
        <v>0</v>
      </c>
      <c r="BL123" s="20" t="s">
        <v>133</v>
      </c>
      <c r="BM123" s="187" t="s">
        <v>181</v>
      </c>
    </row>
    <row r="124" spans="1:65" s="2" customFormat="1" ht="39">
      <c r="A124" s="37"/>
      <c r="B124" s="38"/>
      <c r="C124" s="39"/>
      <c r="D124" s="189" t="s">
        <v>136</v>
      </c>
      <c r="E124" s="39"/>
      <c r="F124" s="190" t="s">
        <v>182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136</v>
      </c>
      <c r="AU124" s="20" t="s">
        <v>134</v>
      </c>
    </row>
    <row r="125" spans="1:65" s="2" customFormat="1" ht="11.25">
      <c r="A125" s="37"/>
      <c r="B125" s="38"/>
      <c r="C125" s="39"/>
      <c r="D125" s="194" t="s">
        <v>143</v>
      </c>
      <c r="E125" s="39"/>
      <c r="F125" s="195" t="s">
        <v>183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143</v>
      </c>
      <c r="AU125" s="20" t="s">
        <v>134</v>
      </c>
    </row>
    <row r="126" spans="1:65" s="13" customFormat="1" ht="11.25">
      <c r="B126" s="196"/>
      <c r="C126" s="197"/>
      <c r="D126" s="189" t="s">
        <v>157</v>
      </c>
      <c r="E126" s="198" t="s">
        <v>19</v>
      </c>
      <c r="F126" s="199" t="s">
        <v>184</v>
      </c>
      <c r="G126" s="197"/>
      <c r="H126" s="200">
        <v>104.36799999999999</v>
      </c>
      <c r="I126" s="201"/>
      <c r="J126" s="197"/>
      <c r="K126" s="197"/>
      <c r="L126" s="202"/>
      <c r="M126" s="203"/>
      <c r="N126" s="204"/>
      <c r="O126" s="204"/>
      <c r="P126" s="204"/>
      <c r="Q126" s="204"/>
      <c r="R126" s="204"/>
      <c r="S126" s="204"/>
      <c r="T126" s="205"/>
      <c r="AT126" s="206" t="s">
        <v>157</v>
      </c>
      <c r="AU126" s="206" t="s">
        <v>134</v>
      </c>
      <c r="AV126" s="13" t="s">
        <v>82</v>
      </c>
      <c r="AW126" s="13" t="s">
        <v>33</v>
      </c>
      <c r="AX126" s="13" t="s">
        <v>80</v>
      </c>
      <c r="AY126" s="206" t="s">
        <v>124</v>
      </c>
    </row>
    <row r="127" spans="1:65" s="2" customFormat="1" ht="24.2" customHeight="1">
      <c r="A127" s="37"/>
      <c r="B127" s="38"/>
      <c r="C127" s="176" t="s">
        <v>185</v>
      </c>
      <c r="D127" s="176" t="s">
        <v>128</v>
      </c>
      <c r="E127" s="177" t="s">
        <v>186</v>
      </c>
      <c r="F127" s="178" t="s">
        <v>187</v>
      </c>
      <c r="G127" s="179" t="s">
        <v>153</v>
      </c>
      <c r="H127" s="180">
        <v>282.036</v>
      </c>
      <c r="I127" s="181"/>
      <c r="J127" s="182">
        <f>ROUND(I127*H127,2)</f>
        <v>0</v>
      </c>
      <c r="K127" s="178" t="s">
        <v>140</v>
      </c>
      <c r="L127" s="42"/>
      <c r="M127" s="183" t="s">
        <v>19</v>
      </c>
      <c r="N127" s="184" t="s">
        <v>43</v>
      </c>
      <c r="O127" s="67"/>
      <c r="P127" s="185">
        <f>O127*H127</f>
        <v>0</v>
      </c>
      <c r="Q127" s="185">
        <v>0</v>
      </c>
      <c r="R127" s="185">
        <f>Q127*H127</f>
        <v>0</v>
      </c>
      <c r="S127" s="185">
        <v>0.316</v>
      </c>
      <c r="T127" s="186">
        <f>S127*H127</f>
        <v>89.123376000000007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133</v>
      </c>
      <c r="AT127" s="187" t="s">
        <v>128</v>
      </c>
      <c r="AU127" s="187" t="s">
        <v>134</v>
      </c>
      <c r="AY127" s="20" t="s">
        <v>124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20" t="s">
        <v>80</v>
      </c>
      <c r="BK127" s="188">
        <f>ROUND(I127*H127,2)</f>
        <v>0</v>
      </c>
      <c r="BL127" s="20" t="s">
        <v>133</v>
      </c>
      <c r="BM127" s="187" t="s">
        <v>188</v>
      </c>
    </row>
    <row r="128" spans="1:65" s="2" customFormat="1" ht="39">
      <c r="A128" s="37"/>
      <c r="B128" s="38"/>
      <c r="C128" s="39"/>
      <c r="D128" s="189" t="s">
        <v>136</v>
      </c>
      <c r="E128" s="39"/>
      <c r="F128" s="190" t="s">
        <v>189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136</v>
      </c>
      <c r="AU128" s="20" t="s">
        <v>134</v>
      </c>
    </row>
    <row r="129" spans="1:65" s="2" customFormat="1" ht="11.25">
      <c r="A129" s="37"/>
      <c r="B129" s="38"/>
      <c r="C129" s="39"/>
      <c r="D129" s="194" t="s">
        <v>143</v>
      </c>
      <c r="E129" s="39"/>
      <c r="F129" s="195" t="s">
        <v>190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143</v>
      </c>
      <c r="AU129" s="20" t="s">
        <v>134</v>
      </c>
    </row>
    <row r="130" spans="1:65" s="13" customFormat="1" ht="11.25">
      <c r="B130" s="196"/>
      <c r="C130" s="197"/>
      <c r="D130" s="189" t="s">
        <v>157</v>
      </c>
      <c r="E130" s="198" t="s">
        <v>19</v>
      </c>
      <c r="F130" s="199" t="s">
        <v>174</v>
      </c>
      <c r="G130" s="197"/>
      <c r="H130" s="200">
        <v>171.90799999999999</v>
      </c>
      <c r="I130" s="201"/>
      <c r="J130" s="197"/>
      <c r="K130" s="197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157</v>
      </c>
      <c r="AU130" s="206" t="s">
        <v>134</v>
      </c>
      <c r="AV130" s="13" t="s">
        <v>82</v>
      </c>
      <c r="AW130" s="13" t="s">
        <v>33</v>
      </c>
      <c r="AX130" s="13" t="s">
        <v>72</v>
      </c>
      <c r="AY130" s="206" t="s">
        <v>124</v>
      </c>
    </row>
    <row r="131" spans="1:65" s="13" customFormat="1" ht="11.25">
      <c r="B131" s="196"/>
      <c r="C131" s="197"/>
      <c r="D131" s="189" t="s">
        <v>157</v>
      </c>
      <c r="E131" s="198" t="s">
        <v>19</v>
      </c>
      <c r="F131" s="199" t="s">
        <v>175</v>
      </c>
      <c r="G131" s="197"/>
      <c r="H131" s="200">
        <v>104.36799999999999</v>
      </c>
      <c r="I131" s="201"/>
      <c r="J131" s="197"/>
      <c r="K131" s="197"/>
      <c r="L131" s="202"/>
      <c r="M131" s="203"/>
      <c r="N131" s="204"/>
      <c r="O131" s="204"/>
      <c r="P131" s="204"/>
      <c r="Q131" s="204"/>
      <c r="R131" s="204"/>
      <c r="S131" s="204"/>
      <c r="T131" s="205"/>
      <c r="AT131" s="206" t="s">
        <v>157</v>
      </c>
      <c r="AU131" s="206" t="s">
        <v>134</v>
      </c>
      <c r="AV131" s="13" t="s">
        <v>82</v>
      </c>
      <c r="AW131" s="13" t="s">
        <v>33</v>
      </c>
      <c r="AX131" s="13" t="s">
        <v>72</v>
      </c>
      <c r="AY131" s="206" t="s">
        <v>124</v>
      </c>
    </row>
    <row r="132" spans="1:65" s="14" customFormat="1" ht="11.25">
      <c r="B132" s="207"/>
      <c r="C132" s="208"/>
      <c r="D132" s="189" t="s">
        <v>157</v>
      </c>
      <c r="E132" s="209" t="s">
        <v>19</v>
      </c>
      <c r="F132" s="210" t="s">
        <v>167</v>
      </c>
      <c r="G132" s="208"/>
      <c r="H132" s="211">
        <v>276.27600000000001</v>
      </c>
      <c r="I132" s="212"/>
      <c r="J132" s="208"/>
      <c r="K132" s="208"/>
      <c r="L132" s="213"/>
      <c r="M132" s="214"/>
      <c r="N132" s="215"/>
      <c r="O132" s="215"/>
      <c r="P132" s="215"/>
      <c r="Q132" s="215"/>
      <c r="R132" s="215"/>
      <c r="S132" s="215"/>
      <c r="T132" s="216"/>
      <c r="AT132" s="217" t="s">
        <v>157</v>
      </c>
      <c r="AU132" s="217" t="s">
        <v>134</v>
      </c>
      <c r="AV132" s="14" t="s">
        <v>134</v>
      </c>
      <c r="AW132" s="14" t="s">
        <v>33</v>
      </c>
      <c r="AX132" s="14" t="s">
        <v>72</v>
      </c>
      <c r="AY132" s="217" t="s">
        <v>124</v>
      </c>
    </row>
    <row r="133" spans="1:65" s="13" customFormat="1" ht="11.25">
      <c r="B133" s="196"/>
      <c r="C133" s="197"/>
      <c r="D133" s="189" t="s">
        <v>157</v>
      </c>
      <c r="E133" s="198" t="s">
        <v>19</v>
      </c>
      <c r="F133" s="199" t="s">
        <v>176</v>
      </c>
      <c r="G133" s="197"/>
      <c r="H133" s="200">
        <v>5.76</v>
      </c>
      <c r="I133" s="201"/>
      <c r="J133" s="197"/>
      <c r="K133" s="197"/>
      <c r="L133" s="202"/>
      <c r="M133" s="203"/>
      <c r="N133" s="204"/>
      <c r="O133" s="204"/>
      <c r="P133" s="204"/>
      <c r="Q133" s="204"/>
      <c r="R133" s="204"/>
      <c r="S133" s="204"/>
      <c r="T133" s="205"/>
      <c r="AT133" s="206" t="s">
        <v>157</v>
      </c>
      <c r="AU133" s="206" t="s">
        <v>134</v>
      </c>
      <c r="AV133" s="13" t="s">
        <v>82</v>
      </c>
      <c r="AW133" s="13" t="s">
        <v>33</v>
      </c>
      <c r="AX133" s="13" t="s">
        <v>72</v>
      </c>
      <c r="AY133" s="206" t="s">
        <v>124</v>
      </c>
    </row>
    <row r="134" spans="1:65" s="14" customFormat="1" ht="11.25">
      <c r="B134" s="207"/>
      <c r="C134" s="208"/>
      <c r="D134" s="189" t="s">
        <v>157</v>
      </c>
      <c r="E134" s="209" t="s">
        <v>19</v>
      </c>
      <c r="F134" s="210" t="s">
        <v>167</v>
      </c>
      <c r="G134" s="208"/>
      <c r="H134" s="211">
        <v>5.76</v>
      </c>
      <c r="I134" s="212"/>
      <c r="J134" s="208"/>
      <c r="K134" s="208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157</v>
      </c>
      <c r="AU134" s="217" t="s">
        <v>134</v>
      </c>
      <c r="AV134" s="14" t="s">
        <v>134</v>
      </c>
      <c r="AW134" s="14" t="s">
        <v>33</v>
      </c>
      <c r="AX134" s="14" t="s">
        <v>72</v>
      </c>
      <c r="AY134" s="217" t="s">
        <v>124</v>
      </c>
    </row>
    <row r="135" spans="1:65" s="15" customFormat="1" ht="11.25">
      <c r="B135" s="218"/>
      <c r="C135" s="219"/>
      <c r="D135" s="189" t="s">
        <v>157</v>
      </c>
      <c r="E135" s="220" t="s">
        <v>19</v>
      </c>
      <c r="F135" s="221" t="s">
        <v>177</v>
      </c>
      <c r="G135" s="219"/>
      <c r="H135" s="222">
        <v>282.036</v>
      </c>
      <c r="I135" s="223"/>
      <c r="J135" s="219"/>
      <c r="K135" s="219"/>
      <c r="L135" s="224"/>
      <c r="M135" s="225"/>
      <c r="N135" s="226"/>
      <c r="O135" s="226"/>
      <c r="P135" s="226"/>
      <c r="Q135" s="226"/>
      <c r="R135" s="226"/>
      <c r="S135" s="226"/>
      <c r="T135" s="227"/>
      <c r="AT135" s="228" t="s">
        <v>157</v>
      </c>
      <c r="AU135" s="228" t="s">
        <v>134</v>
      </c>
      <c r="AV135" s="15" t="s">
        <v>133</v>
      </c>
      <c r="AW135" s="15" t="s">
        <v>33</v>
      </c>
      <c r="AX135" s="15" t="s">
        <v>80</v>
      </c>
      <c r="AY135" s="228" t="s">
        <v>124</v>
      </c>
    </row>
    <row r="136" spans="1:65" s="2" customFormat="1" ht="24.2" customHeight="1">
      <c r="A136" s="37"/>
      <c r="B136" s="38"/>
      <c r="C136" s="176" t="s">
        <v>191</v>
      </c>
      <c r="D136" s="176" t="s">
        <v>128</v>
      </c>
      <c r="E136" s="177" t="s">
        <v>192</v>
      </c>
      <c r="F136" s="178" t="s">
        <v>193</v>
      </c>
      <c r="G136" s="179" t="s">
        <v>153</v>
      </c>
      <c r="H136" s="180">
        <v>171.90799999999999</v>
      </c>
      <c r="I136" s="181"/>
      <c r="J136" s="182">
        <f>ROUND(I136*H136,2)</f>
        <v>0</v>
      </c>
      <c r="K136" s="178" t="s">
        <v>132</v>
      </c>
      <c r="L136" s="42"/>
      <c r="M136" s="183" t="s">
        <v>19</v>
      </c>
      <c r="N136" s="184" t="s">
        <v>43</v>
      </c>
      <c r="O136" s="67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133</v>
      </c>
      <c r="AT136" s="187" t="s">
        <v>128</v>
      </c>
      <c r="AU136" s="187" t="s">
        <v>134</v>
      </c>
      <c r="AY136" s="20" t="s">
        <v>124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20" t="s">
        <v>80</v>
      </c>
      <c r="BK136" s="188">
        <f>ROUND(I136*H136,2)</f>
        <v>0</v>
      </c>
      <c r="BL136" s="20" t="s">
        <v>133</v>
      </c>
      <c r="BM136" s="187" t="s">
        <v>194</v>
      </c>
    </row>
    <row r="137" spans="1:65" s="2" customFormat="1" ht="39">
      <c r="A137" s="37"/>
      <c r="B137" s="38"/>
      <c r="C137" s="39"/>
      <c r="D137" s="189" t="s">
        <v>136</v>
      </c>
      <c r="E137" s="39"/>
      <c r="F137" s="190" t="s">
        <v>195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136</v>
      </c>
      <c r="AU137" s="20" t="s">
        <v>134</v>
      </c>
    </row>
    <row r="138" spans="1:65" s="2" customFormat="1" ht="19.5">
      <c r="A138" s="37"/>
      <c r="B138" s="38"/>
      <c r="C138" s="39"/>
      <c r="D138" s="189" t="s">
        <v>196</v>
      </c>
      <c r="E138" s="39"/>
      <c r="F138" s="229" t="s">
        <v>197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196</v>
      </c>
      <c r="AU138" s="20" t="s">
        <v>134</v>
      </c>
    </row>
    <row r="139" spans="1:65" s="13" customFormat="1" ht="11.25">
      <c r="B139" s="196"/>
      <c r="C139" s="197"/>
      <c r="D139" s="189" t="s">
        <v>157</v>
      </c>
      <c r="E139" s="198" t="s">
        <v>19</v>
      </c>
      <c r="F139" s="199" t="s">
        <v>165</v>
      </c>
      <c r="G139" s="197"/>
      <c r="H139" s="200">
        <v>171.90799999999999</v>
      </c>
      <c r="I139" s="201"/>
      <c r="J139" s="197"/>
      <c r="K139" s="197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157</v>
      </c>
      <c r="AU139" s="206" t="s">
        <v>134</v>
      </c>
      <c r="AV139" s="13" t="s">
        <v>82</v>
      </c>
      <c r="AW139" s="13" t="s">
        <v>33</v>
      </c>
      <c r="AX139" s="13" t="s">
        <v>80</v>
      </c>
      <c r="AY139" s="206" t="s">
        <v>124</v>
      </c>
    </row>
    <row r="140" spans="1:65" s="2" customFormat="1" ht="16.5" customHeight="1">
      <c r="A140" s="37"/>
      <c r="B140" s="38"/>
      <c r="C140" s="176" t="s">
        <v>198</v>
      </c>
      <c r="D140" s="176" t="s">
        <v>128</v>
      </c>
      <c r="E140" s="177" t="s">
        <v>199</v>
      </c>
      <c r="F140" s="178" t="s">
        <v>200</v>
      </c>
      <c r="G140" s="179" t="s">
        <v>131</v>
      </c>
      <c r="H140" s="180">
        <v>254.8</v>
      </c>
      <c r="I140" s="181"/>
      <c r="J140" s="182">
        <f>ROUND(I140*H140,2)</f>
        <v>0</v>
      </c>
      <c r="K140" s="178" t="s">
        <v>132</v>
      </c>
      <c r="L140" s="42"/>
      <c r="M140" s="183" t="s">
        <v>19</v>
      </c>
      <c r="N140" s="184" t="s">
        <v>43</v>
      </c>
      <c r="O140" s="67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133</v>
      </c>
      <c r="AT140" s="187" t="s">
        <v>128</v>
      </c>
      <c r="AU140" s="187" t="s">
        <v>134</v>
      </c>
      <c r="AY140" s="20" t="s">
        <v>124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20" t="s">
        <v>80</v>
      </c>
      <c r="BK140" s="188">
        <f>ROUND(I140*H140,2)</f>
        <v>0</v>
      </c>
      <c r="BL140" s="20" t="s">
        <v>133</v>
      </c>
      <c r="BM140" s="187" t="s">
        <v>201</v>
      </c>
    </row>
    <row r="141" spans="1:65" s="2" customFormat="1" ht="29.25">
      <c r="A141" s="37"/>
      <c r="B141" s="38"/>
      <c r="C141" s="39"/>
      <c r="D141" s="189" t="s">
        <v>136</v>
      </c>
      <c r="E141" s="39"/>
      <c r="F141" s="190" t="s">
        <v>202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136</v>
      </c>
      <c r="AU141" s="20" t="s">
        <v>134</v>
      </c>
    </row>
    <row r="142" spans="1:65" s="2" customFormat="1" ht="19.5">
      <c r="A142" s="37"/>
      <c r="B142" s="38"/>
      <c r="C142" s="39"/>
      <c r="D142" s="189" t="s">
        <v>196</v>
      </c>
      <c r="E142" s="39"/>
      <c r="F142" s="229" t="s">
        <v>203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196</v>
      </c>
      <c r="AU142" s="20" t="s">
        <v>134</v>
      </c>
    </row>
    <row r="143" spans="1:65" s="2" customFormat="1" ht="24.2" customHeight="1">
      <c r="A143" s="37"/>
      <c r="B143" s="38"/>
      <c r="C143" s="176" t="s">
        <v>126</v>
      </c>
      <c r="D143" s="176" t="s">
        <v>128</v>
      </c>
      <c r="E143" s="177" t="s">
        <v>204</v>
      </c>
      <c r="F143" s="178" t="s">
        <v>205</v>
      </c>
      <c r="G143" s="179" t="s">
        <v>206</v>
      </c>
      <c r="H143" s="180">
        <v>109.084</v>
      </c>
      <c r="I143" s="181"/>
      <c r="J143" s="182">
        <f>ROUND(I143*H143,2)</f>
        <v>0</v>
      </c>
      <c r="K143" s="178" t="s">
        <v>140</v>
      </c>
      <c r="L143" s="42"/>
      <c r="M143" s="183" t="s">
        <v>19</v>
      </c>
      <c r="N143" s="184" t="s">
        <v>43</v>
      </c>
      <c r="O143" s="67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133</v>
      </c>
      <c r="AT143" s="187" t="s">
        <v>128</v>
      </c>
      <c r="AU143" s="187" t="s">
        <v>134</v>
      </c>
      <c r="AY143" s="20" t="s">
        <v>124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20" t="s">
        <v>80</v>
      </c>
      <c r="BK143" s="188">
        <f>ROUND(I143*H143,2)</f>
        <v>0</v>
      </c>
      <c r="BL143" s="20" t="s">
        <v>133</v>
      </c>
      <c r="BM143" s="187" t="s">
        <v>207</v>
      </c>
    </row>
    <row r="144" spans="1:65" s="2" customFormat="1" ht="19.5">
      <c r="A144" s="37"/>
      <c r="B144" s="38"/>
      <c r="C144" s="39"/>
      <c r="D144" s="189" t="s">
        <v>136</v>
      </c>
      <c r="E144" s="39"/>
      <c r="F144" s="190" t="s">
        <v>208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136</v>
      </c>
      <c r="AU144" s="20" t="s">
        <v>134</v>
      </c>
    </row>
    <row r="145" spans="1:65" s="2" customFormat="1" ht="11.25">
      <c r="A145" s="37"/>
      <c r="B145" s="38"/>
      <c r="C145" s="39"/>
      <c r="D145" s="194" t="s">
        <v>143</v>
      </c>
      <c r="E145" s="39"/>
      <c r="F145" s="195" t="s">
        <v>209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143</v>
      </c>
      <c r="AU145" s="20" t="s">
        <v>134</v>
      </c>
    </row>
    <row r="146" spans="1:65" s="2" customFormat="1" ht="19.5">
      <c r="A146" s="37"/>
      <c r="B146" s="38"/>
      <c r="C146" s="39"/>
      <c r="D146" s="189" t="s">
        <v>196</v>
      </c>
      <c r="E146" s="39"/>
      <c r="F146" s="229" t="s">
        <v>210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196</v>
      </c>
      <c r="AU146" s="20" t="s">
        <v>134</v>
      </c>
    </row>
    <row r="147" spans="1:65" s="13" customFormat="1" ht="11.25">
      <c r="B147" s="196"/>
      <c r="C147" s="197"/>
      <c r="D147" s="189" t="s">
        <v>157</v>
      </c>
      <c r="E147" s="198" t="s">
        <v>19</v>
      </c>
      <c r="F147" s="199" t="s">
        <v>211</v>
      </c>
      <c r="G147" s="197"/>
      <c r="H147" s="200">
        <v>22.692</v>
      </c>
      <c r="I147" s="201"/>
      <c r="J147" s="197"/>
      <c r="K147" s="197"/>
      <c r="L147" s="202"/>
      <c r="M147" s="203"/>
      <c r="N147" s="204"/>
      <c r="O147" s="204"/>
      <c r="P147" s="204"/>
      <c r="Q147" s="204"/>
      <c r="R147" s="204"/>
      <c r="S147" s="204"/>
      <c r="T147" s="205"/>
      <c r="AT147" s="206" t="s">
        <v>157</v>
      </c>
      <c r="AU147" s="206" t="s">
        <v>134</v>
      </c>
      <c r="AV147" s="13" t="s">
        <v>82</v>
      </c>
      <c r="AW147" s="13" t="s">
        <v>33</v>
      </c>
      <c r="AX147" s="13" t="s">
        <v>72</v>
      </c>
      <c r="AY147" s="206" t="s">
        <v>124</v>
      </c>
    </row>
    <row r="148" spans="1:65" s="13" customFormat="1" ht="11.25">
      <c r="B148" s="196"/>
      <c r="C148" s="197"/>
      <c r="D148" s="189" t="s">
        <v>157</v>
      </c>
      <c r="E148" s="198" t="s">
        <v>19</v>
      </c>
      <c r="F148" s="199" t="s">
        <v>212</v>
      </c>
      <c r="G148" s="197"/>
      <c r="H148" s="200">
        <v>31.85</v>
      </c>
      <c r="I148" s="201"/>
      <c r="J148" s="197"/>
      <c r="K148" s="197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157</v>
      </c>
      <c r="AU148" s="206" t="s">
        <v>134</v>
      </c>
      <c r="AV148" s="13" t="s">
        <v>82</v>
      </c>
      <c r="AW148" s="13" t="s">
        <v>33</v>
      </c>
      <c r="AX148" s="13" t="s">
        <v>72</v>
      </c>
      <c r="AY148" s="206" t="s">
        <v>124</v>
      </c>
    </row>
    <row r="149" spans="1:65" s="15" customFormat="1" ht="11.25">
      <c r="B149" s="218"/>
      <c r="C149" s="219"/>
      <c r="D149" s="189" t="s">
        <v>157</v>
      </c>
      <c r="E149" s="220" t="s">
        <v>19</v>
      </c>
      <c r="F149" s="221" t="s">
        <v>177</v>
      </c>
      <c r="G149" s="219"/>
      <c r="H149" s="222">
        <v>54.542000000000002</v>
      </c>
      <c r="I149" s="223"/>
      <c r="J149" s="219"/>
      <c r="K149" s="219"/>
      <c r="L149" s="224"/>
      <c r="M149" s="225"/>
      <c r="N149" s="226"/>
      <c r="O149" s="226"/>
      <c r="P149" s="226"/>
      <c r="Q149" s="226"/>
      <c r="R149" s="226"/>
      <c r="S149" s="226"/>
      <c r="T149" s="227"/>
      <c r="AT149" s="228" t="s">
        <v>157</v>
      </c>
      <c r="AU149" s="228" t="s">
        <v>134</v>
      </c>
      <c r="AV149" s="15" t="s">
        <v>133</v>
      </c>
      <c r="AW149" s="15" t="s">
        <v>33</v>
      </c>
      <c r="AX149" s="15" t="s">
        <v>80</v>
      </c>
      <c r="AY149" s="228" t="s">
        <v>124</v>
      </c>
    </row>
    <row r="150" spans="1:65" s="13" customFormat="1" ht="11.25">
      <c r="B150" s="196"/>
      <c r="C150" s="197"/>
      <c r="D150" s="189" t="s">
        <v>157</v>
      </c>
      <c r="E150" s="197"/>
      <c r="F150" s="199" t="s">
        <v>213</v>
      </c>
      <c r="G150" s="197"/>
      <c r="H150" s="200">
        <v>109.084</v>
      </c>
      <c r="I150" s="201"/>
      <c r="J150" s="197"/>
      <c r="K150" s="197"/>
      <c r="L150" s="202"/>
      <c r="M150" s="203"/>
      <c r="N150" s="204"/>
      <c r="O150" s="204"/>
      <c r="P150" s="204"/>
      <c r="Q150" s="204"/>
      <c r="R150" s="204"/>
      <c r="S150" s="204"/>
      <c r="T150" s="205"/>
      <c r="AT150" s="206" t="s">
        <v>157</v>
      </c>
      <c r="AU150" s="206" t="s">
        <v>134</v>
      </c>
      <c r="AV150" s="13" t="s">
        <v>82</v>
      </c>
      <c r="AW150" s="13" t="s">
        <v>4</v>
      </c>
      <c r="AX150" s="13" t="s">
        <v>80</v>
      </c>
      <c r="AY150" s="206" t="s">
        <v>124</v>
      </c>
    </row>
    <row r="151" spans="1:65" s="2" customFormat="1" ht="24.2" customHeight="1">
      <c r="A151" s="37"/>
      <c r="B151" s="38"/>
      <c r="C151" s="176" t="s">
        <v>8</v>
      </c>
      <c r="D151" s="176" t="s">
        <v>128</v>
      </c>
      <c r="E151" s="177" t="s">
        <v>214</v>
      </c>
      <c r="F151" s="178" t="s">
        <v>215</v>
      </c>
      <c r="G151" s="179" t="s">
        <v>206</v>
      </c>
      <c r="H151" s="180">
        <v>54.542000000000002</v>
      </c>
      <c r="I151" s="181"/>
      <c r="J151" s="182">
        <f>ROUND(I151*H151,2)</f>
        <v>0</v>
      </c>
      <c r="K151" s="178" t="s">
        <v>140</v>
      </c>
      <c r="L151" s="42"/>
      <c r="M151" s="183" t="s">
        <v>19</v>
      </c>
      <c r="N151" s="184" t="s">
        <v>43</v>
      </c>
      <c r="O151" s="67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133</v>
      </c>
      <c r="AT151" s="187" t="s">
        <v>128</v>
      </c>
      <c r="AU151" s="187" t="s">
        <v>134</v>
      </c>
      <c r="AY151" s="20" t="s">
        <v>124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80</v>
      </c>
      <c r="BK151" s="188">
        <f>ROUND(I151*H151,2)</f>
        <v>0</v>
      </c>
      <c r="BL151" s="20" t="s">
        <v>133</v>
      </c>
      <c r="BM151" s="187" t="s">
        <v>216</v>
      </c>
    </row>
    <row r="152" spans="1:65" s="2" customFormat="1" ht="19.5">
      <c r="A152" s="37"/>
      <c r="B152" s="38"/>
      <c r="C152" s="39"/>
      <c r="D152" s="189" t="s">
        <v>136</v>
      </c>
      <c r="E152" s="39"/>
      <c r="F152" s="190" t="s">
        <v>217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136</v>
      </c>
      <c r="AU152" s="20" t="s">
        <v>134</v>
      </c>
    </row>
    <row r="153" spans="1:65" s="2" customFormat="1" ht="11.25">
      <c r="A153" s="37"/>
      <c r="B153" s="38"/>
      <c r="C153" s="39"/>
      <c r="D153" s="194" t="s">
        <v>143</v>
      </c>
      <c r="E153" s="39"/>
      <c r="F153" s="195" t="s">
        <v>218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143</v>
      </c>
      <c r="AU153" s="20" t="s">
        <v>134</v>
      </c>
    </row>
    <row r="154" spans="1:65" s="2" customFormat="1" ht="19.5">
      <c r="A154" s="37"/>
      <c r="B154" s="38"/>
      <c r="C154" s="39"/>
      <c r="D154" s="189" t="s">
        <v>196</v>
      </c>
      <c r="E154" s="39"/>
      <c r="F154" s="229" t="s">
        <v>219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196</v>
      </c>
      <c r="AU154" s="20" t="s">
        <v>134</v>
      </c>
    </row>
    <row r="155" spans="1:65" s="13" customFormat="1" ht="11.25">
      <c r="B155" s="196"/>
      <c r="C155" s="197"/>
      <c r="D155" s="189" t="s">
        <v>157</v>
      </c>
      <c r="E155" s="198" t="s">
        <v>19</v>
      </c>
      <c r="F155" s="199" t="s">
        <v>211</v>
      </c>
      <c r="G155" s="197"/>
      <c r="H155" s="200">
        <v>22.692</v>
      </c>
      <c r="I155" s="201"/>
      <c r="J155" s="197"/>
      <c r="K155" s="197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157</v>
      </c>
      <c r="AU155" s="206" t="s">
        <v>134</v>
      </c>
      <c r="AV155" s="13" t="s">
        <v>82</v>
      </c>
      <c r="AW155" s="13" t="s">
        <v>33</v>
      </c>
      <c r="AX155" s="13" t="s">
        <v>72</v>
      </c>
      <c r="AY155" s="206" t="s">
        <v>124</v>
      </c>
    </row>
    <row r="156" spans="1:65" s="13" customFormat="1" ht="11.25">
      <c r="B156" s="196"/>
      <c r="C156" s="197"/>
      <c r="D156" s="189" t="s">
        <v>157</v>
      </c>
      <c r="E156" s="198" t="s">
        <v>19</v>
      </c>
      <c r="F156" s="199" t="s">
        <v>212</v>
      </c>
      <c r="G156" s="197"/>
      <c r="H156" s="200">
        <v>31.85</v>
      </c>
      <c r="I156" s="201"/>
      <c r="J156" s="197"/>
      <c r="K156" s="197"/>
      <c r="L156" s="202"/>
      <c r="M156" s="203"/>
      <c r="N156" s="204"/>
      <c r="O156" s="204"/>
      <c r="P156" s="204"/>
      <c r="Q156" s="204"/>
      <c r="R156" s="204"/>
      <c r="S156" s="204"/>
      <c r="T156" s="205"/>
      <c r="AT156" s="206" t="s">
        <v>157</v>
      </c>
      <c r="AU156" s="206" t="s">
        <v>134</v>
      </c>
      <c r="AV156" s="13" t="s">
        <v>82</v>
      </c>
      <c r="AW156" s="13" t="s">
        <v>33</v>
      </c>
      <c r="AX156" s="13" t="s">
        <v>72</v>
      </c>
      <c r="AY156" s="206" t="s">
        <v>124</v>
      </c>
    </row>
    <row r="157" spans="1:65" s="15" customFormat="1" ht="11.25">
      <c r="B157" s="218"/>
      <c r="C157" s="219"/>
      <c r="D157" s="189" t="s">
        <v>157</v>
      </c>
      <c r="E157" s="220" t="s">
        <v>19</v>
      </c>
      <c r="F157" s="221" t="s">
        <v>177</v>
      </c>
      <c r="G157" s="219"/>
      <c r="H157" s="222">
        <v>54.542000000000002</v>
      </c>
      <c r="I157" s="223"/>
      <c r="J157" s="219"/>
      <c r="K157" s="219"/>
      <c r="L157" s="224"/>
      <c r="M157" s="225"/>
      <c r="N157" s="226"/>
      <c r="O157" s="226"/>
      <c r="P157" s="226"/>
      <c r="Q157" s="226"/>
      <c r="R157" s="226"/>
      <c r="S157" s="226"/>
      <c r="T157" s="227"/>
      <c r="AT157" s="228" t="s">
        <v>157</v>
      </c>
      <c r="AU157" s="228" t="s">
        <v>134</v>
      </c>
      <c r="AV157" s="15" t="s">
        <v>133</v>
      </c>
      <c r="AW157" s="15" t="s">
        <v>33</v>
      </c>
      <c r="AX157" s="15" t="s">
        <v>80</v>
      </c>
      <c r="AY157" s="228" t="s">
        <v>124</v>
      </c>
    </row>
    <row r="158" spans="1:65" s="2" customFormat="1" ht="24.2" customHeight="1">
      <c r="A158" s="37"/>
      <c r="B158" s="38"/>
      <c r="C158" s="176" t="s">
        <v>220</v>
      </c>
      <c r="D158" s="176" t="s">
        <v>128</v>
      </c>
      <c r="E158" s="177" t="s">
        <v>221</v>
      </c>
      <c r="F158" s="178" t="s">
        <v>222</v>
      </c>
      <c r="G158" s="179" t="s">
        <v>131</v>
      </c>
      <c r="H158" s="180">
        <v>12</v>
      </c>
      <c r="I158" s="181"/>
      <c r="J158" s="182">
        <f>ROUND(I158*H158,2)</f>
        <v>0</v>
      </c>
      <c r="K158" s="178" t="s">
        <v>140</v>
      </c>
      <c r="L158" s="42"/>
      <c r="M158" s="183" t="s">
        <v>19</v>
      </c>
      <c r="N158" s="184" t="s">
        <v>43</v>
      </c>
      <c r="O158" s="67"/>
      <c r="P158" s="185">
        <f>O158*H158</f>
        <v>0</v>
      </c>
      <c r="Q158" s="185">
        <v>8.6800000000000002E-3</v>
      </c>
      <c r="R158" s="185">
        <f>Q158*H158</f>
        <v>0.10416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133</v>
      </c>
      <c r="AT158" s="187" t="s">
        <v>128</v>
      </c>
      <c r="AU158" s="187" t="s">
        <v>134</v>
      </c>
      <c r="AY158" s="20" t="s">
        <v>124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80</v>
      </c>
      <c r="BK158" s="188">
        <f>ROUND(I158*H158,2)</f>
        <v>0</v>
      </c>
      <c r="BL158" s="20" t="s">
        <v>133</v>
      </c>
      <c r="BM158" s="187" t="s">
        <v>223</v>
      </c>
    </row>
    <row r="159" spans="1:65" s="2" customFormat="1" ht="58.5">
      <c r="A159" s="37"/>
      <c r="B159" s="38"/>
      <c r="C159" s="39"/>
      <c r="D159" s="189" t="s">
        <v>136</v>
      </c>
      <c r="E159" s="39"/>
      <c r="F159" s="190" t="s">
        <v>224</v>
      </c>
      <c r="G159" s="39"/>
      <c r="H159" s="39"/>
      <c r="I159" s="191"/>
      <c r="J159" s="39"/>
      <c r="K159" s="39"/>
      <c r="L159" s="42"/>
      <c r="M159" s="192"/>
      <c r="N159" s="193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136</v>
      </c>
      <c r="AU159" s="20" t="s">
        <v>134</v>
      </c>
    </row>
    <row r="160" spans="1:65" s="2" customFormat="1" ht="11.25">
      <c r="A160" s="37"/>
      <c r="B160" s="38"/>
      <c r="C160" s="39"/>
      <c r="D160" s="194" t="s">
        <v>143</v>
      </c>
      <c r="E160" s="39"/>
      <c r="F160" s="195" t="s">
        <v>225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143</v>
      </c>
      <c r="AU160" s="20" t="s">
        <v>134</v>
      </c>
    </row>
    <row r="161" spans="1:65" s="13" customFormat="1" ht="11.25">
      <c r="B161" s="196"/>
      <c r="C161" s="197"/>
      <c r="D161" s="189" t="s">
        <v>157</v>
      </c>
      <c r="E161" s="198" t="s">
        <v>19</v>
      </c>
      <c r="F161" s="199" t="s">
        <v>226</v>
      </c>
      <c r="G161" s="197"/>
      <c r="H161" s="200">
        <v>12</v>
      </c>
      <c r="I161" s="201"/>
      <c r="J161" s="197"/>
      <c r="K161" s="197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157</v>
      </c>
      <c r="AU161" s="206" t="s">
        <v>134</v>
      </c>
      <c r="AV161" s="13" t="s">
        <v>82</v>
      </c>
      <c r="AW161" s="13" t="s">
        <v>33</v>
      </c>
      <c r="AX161" s="13" t="s">
        <v>80</v>
      </c>
      <c r="AY161" s="206" t="s">
        <v>124</v>
      </c>
    </row>
    <row r="162" spans="1:65" s="2" customFormat="1" ht="16.5" customHeight="1">
      <c r="A162" s="37"/>
      <c r="B162" s="38"/>
      <c r="C162" s="176" t="s">
        <v>227</v>
      </c>
      <c r="D162" s="176" t="s">
        <v>128</v>
      </c>
      <c r="E162" s="177" t="s">
        <v>228</v>
      </c>
      <c r="F162" s="178" t="s">
        <v>229</v>
      </c>
      <c r="G162" s="179" t="s">
        <v>131</v>
      </c>
      <c r="H162" s="180">
        <v>16</v>
      </c>
      <c r="I162" s="181"/>
      <c r="J162" s="182">
        <f>ROUND(I162*H162,2)</f>
        <v>0</v>
      </c>
      <c r="K162" s="178" t="s">
        <v>140</v>
      </c>
      <c r="L162" s="42"/>
      <c r="M162" s="183" t="s">
        <v>19</v>
      </c>
      <c r="N162" s="184" t="s">
        <v>43</v>
      </c>
      <c r="O162" s="67"/>
      <c r="P162" s="185">
        <f>O162*H162</f>
        <v>0</v>
      </c>
      <c r="Q162" s="185">
        <v>3.6900000000000002E-2</v>
      </c>
      <c r="R162" s="185">
        <f>Q162*H162</f>
        <v>0.59040000000000004</v>
      </c>
      <c r="S162" s="185">
        <v>0</v>
      </c>
      <c r="T162" s="18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133</v>
      </c>
      <c r="AT162" s="187" t="s">
        <v>128</v>
      </c>
      <c r="AU162" s="187" t="s">
        <v>134</v>
      </c>
      <c r="AY162" s="20" t="s">
        <v>124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20" t="s">
        <v>80</v>
      </c>
      <c r="BK162" s="188">
        <f>ROUND(I162*H162,2)</f>
        <v>0</v>
      </c>
      <c r="BL162" s="20" t="s">
        <v>133</v>
      </c>
      <c r="BM162" s="187" t="s">
        <v>230</v>
      </c>
    </row>
    <row r="163" spans="1:65" s="2" customFormat="1" ht="58.5">
      <c r="A163" s="37"/>
      <c r="B163" s="38"/>
      <c r="C163" s="39"/>
      <c r="D163" s="189" t="s">
        <v>136</v>
      </c>
      <c r="E163" s="39"/>
      <c r="F163" s="190" t="s">
        <v>231</v>
      </c>
      <c r="G163" s="39"/>
      <c r="H163" s="39"/>
      <c r="I163" s="191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136</v>
      </c>
      <c r="AU163" s="20" t="s">
        <v>134</v>
      </c>
    </row>
    <row r="164" spans="1:65" s="2" customFormat="1" ht="11.25">
      <c r="A164" s="37"/>
      <c r="B164" s="38"/>
      <c r="C164" s="39"/>
      <c r="D164" s="194" t="s">
        <v>143</v>
      </c>
      <c r="E164" s="39"/>
      <c r="F164" s="195" t="s">
        <v>232</v>
      </c>
      <c r="G164" s="39"/>
      <c r="H164" s="39"/>
      <c r="I164" s="191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143</v>
      </c>
      <c r="AU164" s="20" t="s">
        <v>134</v>
      </c>
    </row>
    <row r="165" spans="1:65" s="13" customFormat="1" ht="11.25">
      <c r="B165" s="196"/>
      <c r="C165" s="197"/>
      <c r="D165" s="189" t="s">
        <v>157</v>
      </c>
      <c r="E165" s="198" t="s">
        <v>19</v>
      </c>
      <c r="F165" s="199" t="s">
        <v>233</v>
      </c>
      <c r="G165" s="197"/>
      <c r="H165" s="200">
        <v>12</v>
      </c>
      <c r="I165" s="201"/>
      <c r="J165" s="197"/>
      <c r="K165" s="197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157</v>
      </c>
      <c r="AU165" s="206" t="s">
        <v>134</v>
      </c>
      <c r="AV165" s="13" t="s">
        <v>82</v>
      </c>
      <c r="AW165" s="13" t="s">
        <v>33</v>
      </c>
      <c r="AX165" s="13" t="s">
        <v>72</v>
      </c>
      <c r="AY165" s="206" t="s">
        <v>124</v>
      </c>
    </row>
    <row r="166" spans="1:65" s="13" customFormat="1" ht="11.25">
      <c r="B166" s="196"/>
      <c r="C166" s="197"/>
      <c r="D166" s="189" t="s">
        <v>157</v>
      </c>
      <c r="E166" s="198" t="s">
        <v>19</v>
      </c>
      <c r="F166" s="199" t="s">
        <v>234</v>
      </c>
      <c r="G166" s="197"/>
      <c r="H166" s="200">
        <v>4</v>
      </c>
      <c r="I166" s="201"/>
      <c r="J166" s="197"/>
      <c r="K166" s="197"/>
      <c r="L166" s="202"/>
      <c r="M166" s="203"/>
      <c r="N166" s="204"/>
      <c r="O166" s="204"/>
      <c r="P166" s="204"/>
      <c r="Q166" s="204"/>
      <c r="R166" s="204"/>
      <c r="S166" s="204"/>
      <c r="T166" s="205"/>
      <c r="AT166" s="206" t="s">
        <v>157</v>
      </c>
      <c r="AU166" s="206" t="s">
        <v>134</v>
      </c>
      <c r="AV166" s="13" t="s">
        <v>82</v>
      </c>
      <c r="AW166" s="13" t="s">
        <v>33</v>
      </c>
      <c r="AX166" s="13" t="s">
        <v>72</v>
      </c>
      <c r="AY166" s="206" t="s">
        <v>124</v>
      </c>
    </row>
    <row r="167" spans="1:65" s="15" customFormat="1" ht="11.25">
      <c r="B167" s="218"/>
      <c r="C167" s="219"/>
      <c r="D167" s="189" t="s">
        <v>157</v>
      </c>
      <c r="E167" s="220" t="s">
        <v>19</v>
      </c>
      <c r="F167" s="221" t="s">
        <v>177</v>
      </c>
      <c r="G167" s="219"/>
      <c r="H167" s="222">
        <v>16</v>
      </c>
      <c r="I167" s="223"/>
      <c r="J167" s="219"/>
      <c r="K167" s="219"/>
      <c r="L167" s="224"/>
      <c r="M167" s="225"/>
      <c r="N167" s="226"/>
      <c r="O167" s="226"/>
      <c r="P167" s="226"/>
      <c r="Q167" s="226"/>
      <c r="R167" s="226"/>
      <c r="S167" s="226"/>
      <c r="T167" s="227"/>
      <c r="AT167" s="228" t="s">
        <v>157</v>
      </c>
      <c r="AU167" s="228" t="s">
        <v>134</v>
      </c>
      <c r="AV167" s="15" t="s">
        <v>133</v>
      </c>
      <c r="AW167" s="15" t="s">
        <v>33</v>
      </c>
      <c r="AX167" s="15" t="s">
        <v>80</v>
      </c>
      <c r="AY167" s="228" t="s">
        <v>124</v>
      </c>
    </row>
    <row r="168" spans="1:65" s="2" customFormat="1" ht="24.2" customHeight="1">
      <c r="A168" s="37"/>
      <c r="B168" s="38"/>
      <c r="C168" s="176" t="s">
        <v>235</v>
      </c>
      <c r="D168" s="176" t="s">
        <v>128</v>
      </c>
      <c r="E168" s="177" t="s">
        <v>236</v>
      </c>
      <c r="F168" s="178" t="s">
        <v>237</v>
      </c>
      <c r="G168" s="179" t="s">
        <v>131</v>
      </c>
      <c r="H168" s="180">
        <v>6</v>
      </c>
      <c r="I168" s="181"/>
      <c r="J168" s="182">
        <f>ROUND(I168*H168,2)</f>
        <v>0</v>
      </c>
      <c r="K168" s="178" t="s">
        <v>140</v>
      </c>
      <c r="L168" s="42"/>
      <c r="M168" s="183" t="s">
        <v>19</v>
      </c>
      <c r="N168" s="184" t="s">
        <v>43</v>
      </c>
      <c r="O168" s="67"/>
      <c r="P168" s="185">
        <f>O168*H168</f>
        <v>0</v>
      </c>
      <c r="Q168" s="185">
        <v>8.6800000000000002E-3</v>
      </c>
      <c r="R168" s="185">
        <f>Q168*H168</f>
        <v>5.2080000000000001E-2</v>
      </c>
      <c r="S168" s="185">
        <v>0</v>
      </c>
      <c r="T168" s="18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133</v>
      </c>
      <c r="AT168" s="187" t="s">
        <v>128</v>
      </c>
      <c r="AU168" s="187" t="s">
        <v>134</v>
      </c>
      <c r="AY168" s="20" t="s">
        <v>124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20" t="s">
        <v>80</v>
      </c>
      <c r="BK168" s="188">
        <f>ROUND(I168*H168,2)</f>
        <v>0</v>
      </c>
      <c r="BL168" s="20" t="s">
        <v>133</v>
      </c>
      <c r="BM168" s="187" t="s">
        <v>238</v>
      </c>
    </row>
    <row r="169" spans="1:65" s="2" customFormat="1" ht="58.5">
      <c r="A169" s="37"/>
      <c r="B169" s="38"/>
      <c r="C169" s="39"/>
      <c r="D169" s="189" t="s">
        <v>136</v>
      </c>
      <c r="E169" s="39"/>
      <c r="F169" s="190" t="s">
        <v>239</v>
      </c>
      <c r="G169" s="39"/>
      <c r="H169" s="39"/>
      <c r="I169" s="191"/>
      <c r="J169" s="39"/>
      <c r="K169" s="39"/>
      <c r="L169" s="42"/>
      <c r="M169" s="192"/>
      <c r="N169" s="193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136</v>
      </c>
      <c r="AU169" s="20" t="s">
        <v>134</v>
      </c>
    </row>
    <row r="170" spans="1:65" s="2" customFormat="1" ht="11.25">
      <c r="A170" s="37"/>
      <c r="B170" s="38"/>
      <c r="C170" s="39"/>
      <c r="D170" s="194" t="s">
        <v>143</v>
      </c>
      <c r="E170" s="39"/>
      <c r="F170" s="195" t="s">
        <v>240</v>
      </c>
      <c r="G170" s="39"/>
      <c r="H170" s="39"/>
      <c r="I170" s="191"/>
      <c r="J170" s="39"/>
      <c r="K170" s="39"/>
      <c r="L170" s="42"/>
      <c r="M170" s="192"/>
      <c r="N170" s="193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143</v>
      </c>
      <c r="AU170" s="20" t="s">
        <v>134</v>
      </c>
    </row>
    <row r="171" spans="1:65" s="13" customFormat="1" ht="11.25">
      <c r="B171" s="196"/>
      <c r="C171" s="197"/>
      <c r="D171" s="189" t="s">
        <v>157</v>
      </c>
      <c r="E171" s="198" t="s">
        <v>19</v>
      </c>
      <c r="F171" s="199" t="s">
        <v>241</v>
      </c>
      <c r="G171" s="197"/>
      <c r="H171" s="200">
        <v>6</v>
      </c>
      <c r="I171" s="201"/>
      <c r="J171" s="197"/>
      <c r="K171" s="197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157</v>
      </c>
      <c r="AU171" s="206" t="s">
        <v>134</v>
      </c>
      <c r="AV171" s="13" t="s">
        <v>82</v>
      </c>
      <c r="AW171" s="13" t="s">
        <v>33</v>
      </c>
      <c r="AX171" s="13" t="s">
        <v>80</v>
      </c>
      <c r="AY171" s="206" t="s">
        <v>124</v>
      </c>
    </row>
    <row r="172" spans="1:65" s="2" customFormat="1" ht="24.2" customHeight="1">
      <c r="A172" s="37"/>
      <c r="B172" s="38"/>
      <c r="C172" s="176" t="s">
        <v>242</v>
      </c>
      <c r="D172" s="176" t="s">
        <v>128</v>
      </c>
      <c r="E172" s="177" t="s">
        <v>243</v>
      </c>
      <c r="F172" s="178" t="s">
        <v>244</v>
      </c>
      <c r="G172" s="179" t="s">
        <v>131</v>
      </c>
      <c r="H172" s="180">
        <v>12</v>
      </c>
      <c r="I172" s="181"/>
      <c r="J172" s="182">
        <f>ROUND(I172*H172,2)</f>
        <v>0</v>
      </c>
      <c r="K172" s="178" t="s">
        <v>140</v>
      </c>
      <c r="L172" s="42"/>
      <c r="M172" s="183" t="s">
        <v>19</v>
      </c>
      <c r="N172" s="184" t="s">
        <v>43</v>
      </c>
      <c r="O172" s="67"/>
      <c r="P172" s="185">
        <f>O172*H172</f>
        <v>0</v>
      </c>
      <c r="Q172" s="185">
        <v>3.6900000000000002E-2</v>
      </c>
      <c r="R172" s="185">
        <f>Q172*H172</f>
        <v>0.44280000000000003</v>
      </c>
      <c r="S172" s="185">
        <v>0</v>
      </c>
      <c r="T172" s="18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133</v>
      </c>
      <c r="AT172" s="187" t="s">
        <v>128</v>
      </c>
      <c r="AU172" s="187" t="s">
        <v>134</v>
      </c>
      <c r="AY172" s="20" t="s">
        <v>124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20" t="s">
        <v>80</v>
      </c>
      <c r="BK172" s="188">
        <f>ROUND(I172*H172,2)</f>
        <v>0</v>
      </c>
      <c r="BL172" s="20" t="s">
        <v>133</v>
      </c>
      <c r="BM172" s="187" t="s">
        <v>245</v>
      </c>
    </row>
    <row r="173" spans="1:65" s="2" customFormat="1" ht="58.5">
      <c r="A173" s="37"/>
      <c r="B173" s="38"/>
      <c r="C173" s="39"/>
      <c r="D173" s="189" t="s">
        <v>136</v>
      </c>
      <c r="E173" s="39"/>
      <c r="F173" s="190" t="s">
        <v>246</v>
      </c>
      <c r="G173" s="39"/>
      <c r="H173" s="39"/>
      <c r="I173" s="191"/>
      <c r="J173" s="39"/>
      <c r="K173" s="39"/>
      <c r="L173" s="42"/>
      <c r="M173" s="192"/>
      <c r="N173" s="193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136</v>
      </c>
      <c r="AU173" s="20" t="s">
        <v>134</v>
      </c>
    </row>
    <row r="174" spans="1:65" s="2" customFormat="1" ht="11.25">
      <c r="A174" s="37"/>
      <c r="B174" s="38"/>
      <c r="C174" s="39"/>
      <c r="D174" s="194" t="s">
        <v>143</v>
      </c>
      <c r="E174" s="39"/>
      <c r="F174" s="195" t="s">
        <v>247</v>
      </c>
      <c r="G174" s="39"/>
      <c r="H174" s="39"/>
      <c r="I174" s="191"/>
      <c r="J174" s="39"/>
      <c r="K174" s="39"/>
      <c r="L174" s="42"/>
      <c r="M174" s="192"/>
      <c r="N174" s="193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143</v>
      </c>
      <c r="AU174" s="20" t="s">
        <v>134</v>
      </c>
    </row>
    <row r="175" spans="1:65" s="13" customFormat="1" ht="11.25">
      <c r="B175" s="196"/>
      <c r="C175" s="197"/>
      <c r="D175" s="189" t="s">
        <v>157</v>
      </c>
      <c r="E175" s="198" t="s">
        <v>19</v>
      </c>
      <c r="F175" s="199" t="s">
        <v>248</v>
      </c>
      <c r="G175" s="197"/>
      <c r="H175" s="200">
        <v>4</v>
      </c>
      <c r="I175" s="201"/>
      <c r="J175" s="197"/>
      <c r="K175" s="197"/>
      <c r="L175" s="202"/>
      <c r="M175" s="203"/>
      <c r="N175" s="204"/>
      <c r="O175" s="204"/>
      <c r="P175" s="204"/>
      <c r="Q175" s="204"/>
      <c r="R175" s="204"/>
      <c r="S175" s="204"/>
      <c r="T175" s="205"/>
      <c r="AT175" s="206" t="s">
        <v>157</v>
      </c>
      <c r="AU175" s="206" t="s">
        <v>134</v>
      </c>
      <c r="AV175" s="13" t="s">
        <v>82</v>
      </c>
      <c r="AW175" s="13" t="s">
        <v>33</v>
      </c>
      <c r="AX175" s="13" t="s">
        <v>72</v>
      </c>
      <c r="AY175" s="206" t="s">
        <v>124</v>
      </c>
    </row>
    <row r="176" spans="1:65" s="13" customFormat="1" ht="11.25">
      <c r="B176" s="196"/>
      <c r="C176" s="197"/>
      <c r="D176" s="189" t="s">
        <v>157</v>
      </c>
      <c r="E176" s="198" t="s">
        <v>19</v>
      </c>
      <c r="F176" s="199" t="s">
        <v>249</v>
      </c>
      <c r="G176" s="197"/>
      <c r="H176" s="200">
        <v>8</v>
      </c>
      <c r="I176" s="201"/>
      <c r="J176" s="197"/>
      <c r="K176" s="197"/>
      <c r="L176" s="202"/>
      <c r="M176" s="203"/>
      <c r="N176" s="204"/>
      <c r="O176" s="204"/>
      <c r="P176" s="204"/>
      <c r="Q176" s="204"/>
      <c r="R176" s="204"/>
      <c r="S176" s="204"/>
      <c r="T176" s="205"/>
      <c r="AT176" s="206" t="s">
        <v>157</v>
      </c>
      <c r="AU176" s="206" t="s">
        <v>134</v>
      </c>
      <c r="AV176" s="13" t="s">
        <v>82</v>
      </c>
      <c r="AW176" s="13" t="s">
        <v>33</v>
      </c>
      <c r="AX176" s="13" t="s">
        <v>72</v>
      </c>
      <c r="AY176" s="206" t="s">
        <v>124</v>
      </c>
    </row>
    <row r="177" spans="1:65" s="15" customFormat="1" ht="11.25">
      <c r="B177" s="218"/>
      <c r="C177" s="219"/>
      <c r="D177" s="189" t="s">
        <v>157</v>
      </c>
      <c r="E177" s="220" t="s">
        <v>19</v>
      </c>
      <c r="F177" s="221" t="s">
        <v>177</v>
      </c>
      <c r="G177" s="219"/>
      <c r="H177" s="222">
        <v>12</v>
      </c>
      <c r="I177" s="223"/>
      <c r="J177" s="219"/>
      <c r="K177" s="219"/>
      <c r="L177" s="224"/>
      <c r="M177" s="225"/>
      <c r="N177" s="226"/>
      <c r="O177" s="226"/>
      <c r="P177" s="226"/>
      <c r="Q177" s="226"/>
      <c r="R177" s="226"/>
      <c r="S177" s="226"/>
      <c r="T177" s="227"/>
      <c r="AT177" s="228" t="s">
        <v>157</v>
      </c>
      <c r="AU177" s="228" t="s">
        <v>134</v>
      </c>
      <c r="AV177" s="15" t="s">
        <v>133</v>
      </c>
      <c r="AW177" s="15" t="s">
        <v>33</v>
      </c>
      <c r="AX177" s="15" t="s">
        <v>80</v>
      </c>
      <c r="AY177" s="228" t="s">
        <v>124</v>
      </c>
    </row>
    <row r="178" spans="1:65" s="2" customFormat="1" ht="24.2" customHeight="1">
      <c r="A178" s="37"/>
      <c r="B178" s="38"/>
      <c r="C178" s="176" t="s">
        <v>250</v>
      </c>
      <c r="D178" s="176" t="s">
        <v>128</v>
      </c>
      <c r="E178" s="177" t="s">
        <v>251</v>
      </c>
      <c r="F178" s="178" t="s">
        <v>252</v>
      </c>
      <c r="G178" s="179" t="s">
        <v>253</v>
      </c>
      <c r="H178" s="180">
        <v>7</v>
      </c>
      <c r="I178" s="181"/>
      <c r="J178" s="182">
        <f>ROUND(I178*H178,2)</f>
        <v>0</v>
      </c>
      <c r="K178" s="178" t="s">
        <v>140</v>
      </c>
      <c r="L178" s="42"/>
      <c r="M178" s="183" t="s">
        <v>19</v>
      </c>
      <c r="N178" s="184" t="s">
        <v>43</v>
      </c>
      <c r="O178" s="67"/>
      <c r="P178" s="185">
        <f>O178*H178</f>
        <v>0</v>
      </c>
      <c r="Q178" s="185">
        <v>6.4999999999999997E-4</v>
      </c>
      <c r="R178" s="185">
        <f>Q178*H178</f>
        <v>4.5500000000000002E-3</v>
      </c>
      <c r="S178" s="185">
        <v>0</v>
      </c>
      <c r="T178" s="18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133</v>
      </c>
      <c r="AT178" s="187" t="s">
        <v>128</v>
      </c>
      <c r="AU178" s="187" t="s">
        <v>134</v>
      </c>
      <c r="AY178" s="20" t="s">
        <v>124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20" t="s">
        <v>80</v>
      </c>
      <c r="BK178" s="188">
        <f>ROUND(I178*H178,2)</f>
        <v>0</v>
      </c>
      <c r="BL178" s="20" t="s">
        <v>133</v>
      </c>
      <c r="BM178" s="187" t="s">
        <v>254</v>
      </c>
    </row>
    <row r="179" spans="1:65" s="2" customFormat="1" ht="19.5">
      <c r="A179" s="37"/>
      <c r="B179" s="38"/>
      <c r="C179" s="39"/>
      <c r="D179" s="189" t="s">
        <v>136</v>
      </c>
      <c r="E179" s="39"/>
      <c r="F179" s="190" t="s">
        <v>255</v>
      </c>
      <c r="G179" s="39"/>
      <c r="H179" s="39"/>
      <c r="I179" s="191"/>
      <c r="J179" s="39"/>
      <c r="K179" s="39"/>
      <c r="L179" s="42"/>
      <c r="M179" s="192"/>
      <c r="N179" s="193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136</v>
      </c>
      <c r="AU179" s="20" t="s">
        <v>134</v>
      </c>
    </row>
    <row r="180" spans="1:65" s="2" customFormat="1" ht="11.25">
      <c r="A180" s="37"/>
      <c r="B180" s="38"/>
      <c r="C180" s="39"/>
      <c r="D180" s="194" t="s">
        <v>143</v>
      </c>
      <c r="E180" s="39"/>
      <c r="F180" s="195" t="s">
        <v>256</v>
      </c>
      <c r="G180" s="39"/>
      <c r="H180" s="39"/>
      <c r="I180" s="191"/>
      <c r="J180" s="39"/>
      <c r="K180" s="39"/>
      <c r="L180" s="42"/>
      <c r="M180" s="192"/>
      <c r="N180" s="193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143</v>
      </c>
      <c r="AU180" s="20" t="s">
        <v>134</v>
      </c>
    </row>
    <row r="181" spans="1:65" s="2" customFormat="1" ht="24.2" customHeight="1">
      <c r="A181" s="37"/>
      <c r="B181" s="38"/>
      <c r="C181" s="176" t="s">
        <v>257</v>
      </c>
      <c r="D181" s="176" t="s">
        <v>128</v>
      </c>
      <c r="E181" s="177" t="s">
        <v>258</v>
      </c>
      <c r="F181" s="178" t="s">
        <v>259</v>
      </c>
      <c r="G181" s="179" t="s">
        <v>253</v>
      </c>
      <c r="H181" s="180">
        <v>7</v>
      </c>
      <c r="I181" s="181"/>
      <c r="J181" s="182">
        <f>ROUND(I181*H181,2)</f>
        <v>0</v>
      </c>
      <c r="K181" s="178" t="s">
        <v>140</v>
      </c>
      <c r="L181" s="42"/>
      <c r="M181" s="183" t="s">
        <v>19</v>
      </c>
      <c r="N181" s="184" t="s">
        <v>43</v>
      </c>
      <c r="O181" s="67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133</v>
      </c>
      <c r="AT181" s="187" t="s">
        <v>128</v>
      </c>
      <c r="AU181" s="187" t="s">
        <v>134</v>
      </c>
      <c r="AY181" s="20" t="s">
        <v>124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0" t="s">
        <v>80</v>
      </c>
      <c r="BK181" s="188">
        <f>ROUND(I181*H181,2)</f>
        <v>0</v>
      </c>
      <c r="BL181" s="20" t="s">
        <v>133</v>
      </c>
      <c r="BM181" s="187" t="s">
        <v>260</v>
      </c>
    </row>
    <row r="182" spans="1:65" s="2" customFormat="1" ht="19.5">
      <c r="A182" s="37"/>
      <c r="B182" s="38"/>
      <c r="C182" s="39"/>
      <c r="D182" s="189" t="s">
        <v>136</v>
      </c>
      <c r="E182" s="39"/>
      <c r="F182" s="190" t="s">
        <v>261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136</v>
      </c>
      <c r="AU182" s="20" t="s">
        <v>134</v>
      </c>
    </row>
    <row r="183" spans="1:65" s="2" customFormat="1" ht="11.25">
      <c r="A183" s="37"/>
      <c r="B183" s="38"/>
      <c r="C183" s="39"/>
      <c r="D183" s="194" t="s">
        <v>143</v>
      </c>
      <c r="E183" s="39"/>
      <c r="F183" s="195" t="s">
        <v>262</v>
      </c>
      <c r="G183" s="39"/>
      <c r="H183" s="39"/>
      <c r="I183" s="191"/>
      <c r="J183" s="39"/>
      <c r="K183" s="39"/>
      <c r="L183" s="42"/>
      <c r="M183" s="192"/>
      <c r="N183" s="193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143</v>
      </c>
      <c r="AU183" s="20" t="s">
        <v>134</v>
      </c>
    </row>
    <row r="184" spans="1:65" s="2" customFormat="1" ht="24.2" customHeight="1">
      <c r="A184" s="37"/>
      <c r="B184" s="38"/>
      <c r="C184" s="176" t="s">
        <v>263</v>
      </c>
      <c r="D184" s="176" t="s">
        <v>128</v>
      </c>
      <c r="E184" s="177" t="s">
        <v>264</v>
      </c>
      <c r="F184" s="178" t="s">
        <v>265</v>
      </c>
      <c r="G184" s="179" t="s">
        <v>153</v>
      </c>
      <c r="H184" s="180">
        <v>42</v>
      </c>
      <c r="I184" s="181"/>
      <c r="J184" s="182">
        <f>ROUND(I184*H184,2)</f>
        <v>0</v>
      </c>
      <c r="K184" s="178" t="s">
        <v>140</v>
      </c>
      <c r="L184" s="42"/>
      <c r="M184" s="183" t="s">
        <v>19</v>
      </c>
      <c r="N184" s="184" t="s">
        <v>43</v>
      </c>
      <c r="O184" s="67"/>
      <c r="P184" s="185">
        <f>O184*H184</f>
        <v>0</v>
      </c>
      <c r="Q184" s="185">
        <v>6.4000000000000005E-4</v>
      </c>
      <c r="R184" s="185">
        <f>Q184*H184</f>
        <v>2.6880000000000001E-2</v>
      </c>
      <c r="S184" s="185">
        <v>0</v>
      </c>
      <c r="T184" s="18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133</v>
      </c>
      <c r="AT184" s="187" t="s">
        <v>128</v>
      </c>
      <c r="AU184" s="187" t="s">
        <v>134</v>
      </c>
      <c r="AY184" s="20" t="s">
        <v>124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80</v>
      </c>
      <c r="BK184" s="188">
        <f>ROUND(I184*H184,2)</f>
        <v>0</v>
      </c>
      <c r="BL184" s="20" t="s">
        <v>133</v>
      </c>
      <c r="BM184" s="187" t="s">
        <v>266</v>
      </c>
    </row>
    <row r="185" spans="1:65" s="2" customFormat="1" ht="19.5">
      <c r="A185" s="37"/>
      <c r="B185" s="38"/>
      <c r="C185" s="39"/>
      <c r="D185" s="189" t="s">
        <v>136</v>
      </c>
      <c r="E185" s="39"/>
      <c r="F185" s="190" t="s">
        <v>267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136</v>
      </c>
      <c r="AU185" s="20" t="s">
        <v>134</v>
      </c>
    </row>
    <row r="186" spans="1:65" s="2" customFormat="1" ht="11.25">
      <c r="A186" s="37"/>
      <c r="B186" s="38"/>
      <c r="C186" s="39"/>
      <c r="D186" s="194" t="s">
        <v>143</v>
      </c>
      <c r="E186" s="39"/>
      <c r="F186" s="195" t="s">
        <v>268</v>
      </c>
      <c r="G186" s="39"/>
      <c r="H186" s="39"/>
      <c r="I186" s="191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143</v>
      </c>
      <c r="AU186" s="20" t="s">
        <v>134</v>
      </c>
    </row>
    <row r="187" spans="1:65" s="13" customFormat="1" ht="11.25">
      <c r="B187" s="196"/>
      <c r="C187" s="197"/>
      <c r="D187" s="189" t="s">
        <v>157</v>
      </c>
      <c r="E187" s="198" t="s">
        <v>19</v>
      </c>
      <c r="F187" s="199" t="s">
        <v>269</v>
      </c>
      <c r="G187" s="197"/>
      <c r="H187" s="200">
        <v>42</v>
      </c>
      <c r="I187" s="201"/>
      <c r="J187" s="197"/>
      <c r="K187" s="197"/>
      <c r="L187" s="202"/>
      <c r="M187" s="203"/>
      <c r="N187" s="204"/>
      <c r="O187" s="204"/>
      <c r="P187" s="204"/>
      <c r="Q187" s="204"/>
      <c r="R187" s="204"/>
      <c r="S187" s="204"/>
      <c r="T187" s="205"/>
      <c r="AT187" s="206" t="s">
        <v>157</v>
      </c>
      <c r="AU187" s="206" t="s">
        <v>134</v>
      </c>
      <c r="AV187" s="13" t="s">
        <v>82</v>
      </c>
      <c r="AW187" s="13" t="s">
        <v>33</v>
      </c>
      <c r="AX187" s="13" t="s">
        <v>80</v>
      </c>
      <c r="AY187" s="206" t="s">
        <v>124</v>
      </c>
    </row>
    <row r="188" spans="1:65" s="2" customFormat="1" ht="24.2" customHeight="1">
      <c r="A188" s="37"/>
      <c r="B188" s="38"/>
      <c r="C188" s="176" t="s">
        <v>270</v>
      </c>
      <c r="D188" s="176" t="s">
        <v>128</v>
      </c>
      <c r="E188" s="177" t="s">
        <v>271</v>
      </c>
      <c r="F188" s="178" t="s">
        <v>272</v>
      </c>
      <c r="G188" s="179" t="s">
        <v>153</v>
      </c>
      <c r="H188" s="180">
        <v>42</v>
      </c>
      <c r="I188" s="181"/>
      <c r="J188" s="182">
        <f>ROUND(I188*H188,2)</f>
        <v>0</v>
      </c>
      <c r="K188" s="178" t="s">
        <v>140</v>
      </c>
      <c r="L188" s="42"/>
      <c r="M188" s="183" t="s">
        <v>19</v>
      </c>
      <c r="N188" s="184" t="s">
        <v>43</v>
      </c>
      <c r="O188" s="67"/>
      <c r="P188" s="185">
        <f>O188*H188</f>
        <v>0</v>
      </c>
      <c r="Q188" s="185">
        <v>0</v>
      </c>
      <c r="R188" s="185">
        <f>Q188*H188</f>
        <v>0</v>
      </c>
      <c r="S188" s="185">
        <v>0</v>
      </c>
      <c r="T188" s="18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133</v>
      </c>
      <c r="AT188" s="187" t="s">
        <v>128</v>
      </c>
      <c r="AU188" s="187" t="s">
        <v>134</v>
      </c>
      <c r="AY188" s="20" t="s">
        <v>124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20" t="s">
        <v>80</v>
      </c>
      <c r="BK188" s="188">
        <f>ROUND(I188*H188,2)</f>
        <v>0</v>
      </c>
      <c r="BL188" s="20" t="s">
        <v>133</v>
      </c>
      <c r="BM188" s="187" t="s">
        <v>273</v>
      </c>
    </row>
    <row r="189" spans="1:65" s="2" customFormat="1" ht="19.5">
      <c r="A189" s="37"/>
      <c r="B189" s="38"/>
      <c r="C189" s="39"/>
      <c r="D189" s="189" t="s">
        <v>136</v>
      </c>
      <c r="E189" s="39"/>
      <c r="F189" s="190" t="s">
        <v>274</v>
      </c>
      <c r="G189" s="39"/>
      <c r="H189" s="39"/>
      <c r="I189" s="191"/>
      <c r="J189" s="39"/>
      <c r="K189" s="39"/>
      <c r="L189" s="42"/>
      <c r="M189" s="192"/>
      <c r="N189" s="193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136</v>
      </c>
      <c r="AU189" s="20" t="s">
        <v>134</v>
      </c>
    </row>
    <row r="190" spans="1:65" s="2" customFormat="1" ht="11.25">
      <c r="A190" s="37"/>
      <c r="B190" s="38"/>
      <c r="C190" s="39"/>
      <c r="D190" s="194" t="s">
        <v>143</v>
      </c>
      <c r="E190" s="39"/>
      <c r="F190" s="195" t="s">
        <v>275</v>
      </c>
      <c r="G190" s="39"/>
      <c r="H190" s="39"/>
      <c r="I190" s="191"/>
      <c r="J190" s="39"/>
      <c r="K190" s="39"/>
      <c r="L190" s="42"/>
      <c r="M190" s="192"/>
      <c r="N190" s="193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143</v>
      </c>
      <c r="AU190" s="20" t="s">
        <v>134</v>
      </c>
    </row>
    <row r="191" spans="1:65" s="2" customFormat="1" ht="16.5" customHeight="1">
      <c r="A191" s="37"/>
      <c r="B191" s="38"/>
      <c r="C191" s="176" t="s">
        <v>7</v>
      </c>
      <c r="D191" s="176" t="s">
        <v>128</v>
      </c>
      <c r="E191" s="177" t="s">
        <v>276</v>
      </c>
      <c r="F191" s="178" t="s">
        <v>277</v>
      </c>
      <c r="G191" s="179" t="s">
        <v>131</v>
      </c>
      <c r="H191" s="180">
        <v>350</v>
      </c>
      <c r="I191" s="181"/>
      <c r="J191" s="182">
        <f>ROUND(I191*H191,2)</f>
        <v>0</v>
      </c>
      <c r="K191" s="178" t="s">
        <v>140</v>
      </c>
      <c r="L191" s="42"/>
      <c r="M191" s="183" t="s">
        <v>19</v>
      </c>
      <c r="N191" s="184" t="s">
        <v>43</v>
      </c>
      <c r="O191" s="67"/>
      <c r="P191" s="185">
        <f>O191*H191</f>
        <v>0</v>
      </c>
      <c r="Q191" s="185">
        <v>5.5999999999999995E-4</v>
      </c>
      <c r="R191" s="185">
        <f>Q191*H191</f>
        <v>0.19599999999999998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133</v>
      </c>
      <c r="AT191" s="187" t="s">
        <v>128</v>
      </c>
      <c r="AU191" s="187" t="s">
        <v>134</v>
      </c>
      <c r="AY191" s="20" t="s">
        <v>124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20" t="s">
        <v>80</v>
      </c>
      <c r="BK191" s="188">
        <f>ROUND(I191*H191,2)</f>
        <v>0</v>
      </c>
      <c r="BL191" s="20" t="s">
        <v>133</v>
      </c>
      <c r="BM191" s="187" t="s">
        <v>278</v>
      </c>
    </row>
    <row r="192" spans="1:65" s="2" customFormat="1" ht="19.5">
      <c r="A192" s="37"/>
      <c r="B192" s="38"/>
      <c r="C192" s="39"/>
      <c r="D192" s="189" t="s">
        <v>136</v>
      </c>
      <c r="E192" s="39"/>
      <c r="F192" s="190" t="s">
        <v>279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136</v>
      </c>
      <c r="AU192" s="20" t="s">
        <v>134</v>
      </c>
    </row>
    <row r="193" spans="1:65" s="2" customFormat="1" ht="11.25">
      <c r="A193" s="37"/>
      <c r="B193" s="38"/>
      <c r="C193" s="39"/>
      <c r="D193" s="194" t="s">
        <v>143</v>
      </c>
      <c r="E193" s="39"/>
      <c r="F193" s="195" t="s">
        <v>280</v>
      </c>
      <c r="G193" s="39"/>
      <c r="H193" s="39"/>
      <c r="I193" s="191"/>
      <c r="J193" s="39"/>
      <c r="K193" s="39"/>
      <c r="L193" s="42"/>
      <c r="M193" s="192"/>
      <c r="N193" s="193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143</v>
      </c>
      <c r="AU193" s="20" t="s">
        <v>134</v>
      </c>
    </row>
    <row r="194" spans="1:65" s="2" customFormat="1" ht="21.75" customHeight="1">
      <c r="A194" s="37"/>
      <c r="B194" s="38"/>
      <c r="C194" s="176" t="s">
        <v>281</v>
      </c>
      <c r="D194" s="176" t="s">
        <v>128</v>
      </c>
      <c r="E194" s="177" t="s">
        <v>282</v>
      </c>
      <c r="F194" s="178" t="s">
        <v>283</v>
      </c>
      <c r="G194" s="179" t="s">
        <v>131</v>
      </c>
      <c r="H194" s="180">
        <v>350</v>
      </c>
      <c r="I194" s="181"/>
      <c r="J194" s="182">
        <f>ROUND(I194*H194,2)</f>
        <v>0</v>
      </c>
      <c r="K194" s="178" t="s">
        <v>140</v>
      </c>
      <c r="L194" s="42"/>
      <c r="M194" s="183" t="s">
        <v>19</v>
      </c>
      <c r="N194" s="184" t="s">
        <v>43</v>
      </c>
      <c r="O194" s="67"/>
      <c r="P194" s="185">
        <f>O194*H194</f>
        <v>0</v>
      </c>
      <c r="Q194" s="185">
        <v>0</v>
      </c>
      <c r="R194" s="185">
        <f>Q194*H194</f>
        <v>0</v>
      </c>
      <c r="S194" s="185">
        <v>0</v>
      </c>
      <c r="T194" s="18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133</v>
      </c>
      <c r="AT194" s="187" t="s">
        <v>128</v>
      </c>
      <c r="AU194" s="187" t="s">
        <v>134</v>
      </c>
      <c r="AY194" s="20" t="s">
        <v>124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20" t="s">
        <v>80</v>
      </c>
      <c r="BK194" s="188">
        <f>ROUND(I194*H194,2)</f>
        <v>0</v>
      </c>
      <c r="BL194" s="20" t="s">
        <v>133</v>
      </c>
      <c r="BM194" s="187" t="s">
        <v>284</v>
      </c>
    </row>
    <row r="195" spans="1:65" s="2" customFormat="1" ht="19.5">
      <c r="A195" s="37"/>
      <c r="B195" s="38"/>
      <c r="C195" s="39"/>
      <c r="D195" s="189" t="s">
        <v>136</v>
      </c>
      <c r="E195" s="39"/>
      <c r="F195" s="190" t="s">
        <v>285</v>
      </c>
      <c r="G195" s="39"/>
      <c r="H195" s="39"/>
      <c r="I195" s="191"/>
      <c r="J195" s="39"/>
      <c r="K195" s="39"/>
      <c r="L195" s="42"/>
      <c r="M195" s="192"/>
      <c r="N195" s="193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136</v>
      </c>
      <c r="AU195" s="20" t="s">
        <v>134</v>
      </c>
    </row>
    <row r="196" spans="1:65" s="2" customFormat="1" ht="11.25">
      <c r="A196" s="37"/>
      <c r="B196" s="38"/>
      <c r="C196" s="39"/>
      <c r="D196" s="194" t="s">
        <v>143</v>
      </c>
      <c r="E196" s="39"/>
      <c r="F196" s="195" t="s">
        <v>286</v>
      </c>
      <c r="G196" s="39"/>
      <c r="H196" s="39"/>
      <c r="I196" s="191"/>
      <c r="J196" s="39"/>
      <c r="K196" s="39"/>
      <c r="L196" s="42"/>
      <c r="M196" s="192"/>
      <c r="N196" s="193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143</v>
      </c>
      <c r="AU196" s="20" t="s">
        <v>134</v>
      </c>
    </row>
    <row r="197" spans="1:65" s="2" customFormat="1" ht="24.2" customHeight="1">
      <c r="A197" s="37"/>
      <c r="B197" s="38"/>
      <c r="C197" s="176" t="s">
        <v>287</v>
      </c>
      <c r="D197" s="176" t="s">
        <v>128</v>
      </c>
      <c r="E197" s="177" t="s">
        <v>288</v>
      </c>
      <c r="F197" s="178" t="s">
        <v>289</v>
      </c>
      <c r="G197" s="179" t="s">
        <v>131</v>
      </c>
      <c r="H197" s="180">
        <v>31</v>
      </c>
      <c r="I197" s="181"/>
      <c r="J197" s="182">
        <f>ROUND(I197*H197,2)</f>
        <v>0</v>
      </c>
      <c r="K197" s="178" t="s">
        <v>140</v>
      </c>
      <c r="L197" s="42"/>
      <c r="M197" s="183" t="s">
        <v>19</v>
      </c>
      <c r="N197" s="184" t="s">
        <v>43</v>
      </c>
      <c r="O197" s="67"/>
      <c r="P197" s="185">
        <f>O197*H197</f>
        <v>0</v>
      </c>
      <c r="Q197" s="185">
        <v>4.2000000000000002E-4</v>
      </c>
      <c r="R197" s="185">
        <f>Q197*H197</f>
        <v>1.302E-2</v>
      </c>
      <c r="S197" s="185">
        <v>0</v>
      </c>
      <c r="T197" s="18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133</v>
      </c>
      <c r="AT197" s="187" t="s">
        <v>128</v>
      </c>
      <c r="AU197" s="187" t="s">
        <v>134</v>
      </c>
      <c r="AY197" s="20" t="s">
        <v>124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20" t="s">
        <v>80</v>
      </c>
      <c r="BK197" s="188">
        <f>ROUND(I197*H197,2)</f>
        <v>0</v>
      </c>
      <c r="BL197" s="20" t="s">
        <v>133</v>
      </c>
      <c r="BM197" s="187" t="s">
        <v>290</v>
      </c>
    </row>
    <row r="198" spans="1:65" s="2" customFormat="1" ht="29.25">
      <c r="A198" s="37"/>
      <c r="B198" s="38"/>
      <c r="C198" s="39"/>
      <c r="D198" s="189" t="s">
        <v>136</v>
      </c>
      <c r="E198" s="39"/>
      <c r="F198" s="190" t="s">
        <v>291</v>
      </c>
      <c r="G198" s="39"/>
      <c r="H198" s="39"/>
      <c r="I198" s="191"/>
      <c r="J198" s="39"/>
      <c r="K198" s="39"/>
      <c r="L198" s="42"/>
      <c r="M198" s="192"/>
      <c r="N198" s="193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136</v>
      </c>
      <c r="AU198" s="20" t="s">
        <v>134</v>
      </c>
    </row>
    <row r="199" spans="1:65" s="2" customFormat="1" ht="11.25">
      <c r="A199" s="37"/>
      <c r="B199" s="38"/>
      <c r="C199" s="39"/>
      <c r="D199" s="194" t="s">
        <v>143</v>
      </c>
      <c r="E199" s="39"/>
      <c r="F199" s="195" t="s">
        <v>292</v>
      </c>
      <c r="G199" s="39"/>
      <c r="H199" s="39"/>
      <c r="I199" s="191"/>
      <c r="J199" s="39"/>
      <c r="K199" s="39"/>
      <c r="L199" s="42"/>
      <c r="M199" s="192"/>
      <c r="N199" s="193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143</v>
      </c>
      <c r="AU199" s="20" t="s">
        <v>134</v>
      </c>
    </row>
    <row r="200" spans="1:65" s="13" customFormat="1" ht="11.25">
      <c r="B200" s="196"/>
      <c r="C200" s="197"/>
      <c r="D200" s="189" t="s">
        <v>157</v>
      </c>
      <c r="E200" s="198" t="s">
        <v>19</v>
      </c>
      <c r="F200" s="199" t="s">
        <v>293</v>
      </c>
      <c r="G200" s="197"/>
      <c r="H200" s="200">
        <v>31</v>
      </c>
      <c r="I200" s="201"/>
      <c r="J200" s="197"/>
      <c r="K200" s="197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157</v>
      </c>
      <c r="AU200" s="206" t="s">
        <v>134</v>
      </c>
      <c r="AV200" s="13" t="s">
        <v>82</v>
      </c>
      <c r="AW200" s="13" t="s">
        <v>33</v>
      </c>
      <c r="AX200" s="13" t="s">
        <v>80</v>
      </c>
      <c r="AY200" s="206" t="s">
        <v>124</v>
      </c>
    </row>
    <row r="201" spans="1:65" s="2" customFormat="1" ht="24.2" customHeight="1">
      <c r="A201" s="37"/>
      <c r="B201" s="38"/>
      <c r="C201" s="176" t="s">
        <v>294</v>
      </c>
      <c r="D201" s="176" t="s">
        <v>128</v>
      </c>
      <c r="E201" s="177" t="s">
        <v>295</v>
      </c>
      <c r="F201" s="178" t="s">
        <v>296</v>
      </c>
      <c r="G201" s="179" t="s">
        <v>131</v>
      </c>
      <c r="H201" s="180">
        <v>31</v>
      </c>
      <c r="I201" s="181"/>
      <c r="J201" s="182">
        <f>ROUND(I201*H201,2)</f>
        <v>0</v>
      </c>
      <c r="K201" s="178" t="s">
        <v>140</v>
      </c>
      <c r="L201" s="42"/>
      <c r="M201" s="183" t="s">
        <v>19</v>
      </c>
      <c r="N201" s="184" t="s">
        <v>43</v>
      </c>
      <c r="O201" s="67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133</v>
      </c>
      <c r="AT201" s="187" t="s">
        <v>128</v>
      </c>
      <c r="AU201" s="187" t="s">
        <v>134</v>
      </c>
      <c r="AY201" s="20" t="s">
        <v>124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80</v>
      </c>
      <c r="BK201" s="188">
        <f>ROUND(I201*H201,2)</f>
        <v>0</v>
      </c>
      <c r="BL201" s="20" t="s">
        <v>133</v>
      </c>
      <c r="BM201" s="187" t="s">
        <v>297</v>
      </c>
    </row>
    <row r="202" spans="1:65" s="2" customFormat="1" ht="29.25">
      <c r="A202" s="37"/>
      <c r="B202" s="38"/>
      <c r="C202" s="39"/>
      <c r="D202" s="189" t="s">
        <v>136</v>
      </c>
      <c r="E202" s="39"/>
      <c r="F202" s="190" t="s">
        <v>298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136</v>
      </c>
      <c r="AU202" s="20" t="s">
        <v>134</v>
      </c>
    </row>
    <row r="203" spans="1:65" s="2" customFormat="1" ht="11.25">
      <c r="A203" s="37"/>
      <c r="B203" s="38"/>
      <c r="C203" s="39"/>
      <c r="D203" s="194" t="s">
        <v>143</v>
      </c>
      <c r="E203" s="39"/>
      <c r="F203" s="195" t="s">
        <v>299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143</v>
      </c>
      <c r="AU203" s="20" t="s">
        <v>134</v>
      </c>
    </row>
    <row r="204" spans="1:65" s="12" customFormat="1" ht="20.85" customHeight="1">
      <c r="B204" s="160"/>
      <c r="C204" s="161"/>
      <c r="D204" s="162" t="s">
        <v>71</v>
      </c>
      <c r="E204" s="174" t="s">
        <v>220</v>
      </c>
      <c r="F204" s="174" t="s">
        <v>300</v>
      </c>
      <c r="G204" s="161"/>
      <c r="H204" s="161"/>
      <c r="I204" s="164"/>
      <c r="J204" s="175">
        <f>BK204</f>
        <v>0</v>
      </c>
      <c r="K204" s="161"/>
      <c r="L204" s="166"/>
      <c r="M204" s="167"/>
      <c r="N204" s="168"/>
      <c r="O204" s="168"/>
      <c r="P204" s="169">
        <f>SUM(P205:P300)</f>
        <v>0</v>
      </c>
      <c r="Q204" s="168"/>
      <c r="R204" s="169">
        <f>SUM(R205:R300)</f>
        <v>1.1204852999999999</v>
      </c>
      <c r="S204" s="168"/>
      <c r="T204" s="170">
        <f>SUM(T205:T300)</f>
        <v>0</v>
      </c>
      <c r="AR204" s="171" t="s">
        <v>80</v>
      </c>
      <c r="AT204" s="172" t="s">
        <v>71</v>
      </c>
      <c r="AU204" s="172" t="s">
        <v>82</v>
      </c>
      <c r="AY204" s="171" t="s">
        <v>124</v>
      </c>
      <c r="BK204" s="173">
        <f>SUM(BK205:BK300)</f>
        <v>0</v>
      </c>
    </row>
    <row r="205" spans="1:65" s="2" customFormat="1" ht="33" customHeight="1">
      <c r="A205" s="37"/>
      <c r="B205" s="38"/>
      <c r="C205" s="176" t="s">
        <v>301</v>
      </c>
      <c r="D205" s="176" t="s">
        <v>128</v>
      </c>
      <c r="E205" s="177" t="s">
        <v>302</v>
      </c>
      <c r="F205" s="178" t="s">
        <v>303</v>
      </c>
      <c r="G205" s="179" t="s">
        <v>304</v>
      </c>
      <c r="H205" s="180">
        <v>344.21600000000001</v>
      </c>
      <c r="I205" s="181"/>
      <c r="J205" s="182">
        <f>ROUND(I205*H205,2)</f>
        <v>0</v>
      </c>
      <c r="K205" s="178" t="s">
        <v>140</v>
      </c>
      <c r="L205" s="42"/>
      <c r="M205" s="183" t="s">
        <v>19</v>
      </c>
      <c r="N205" s="184" t="s">
        <v>43</v>
      </c>
      <c r="O205" s="67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133</v>
      </c>
      <c r="AT205" s="187" t="s">
        <v>128</v>
      </c>
      <c r="AU205" s="187" t="s">
        <v>134</v>
      </c>
      <c r="AY205" s="20" t="s">
        <v>124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20" t="s">
        <v>80</v>
      </c>
      <c r="BK205" s="188">
        <f>ROUND(I205*H205,2)</f>
        <v>0</v>
      </c>
      <c r="BL205" s="20" t="s">
        <v>133</v>
      </c>
      <c r="BM205" s="187" t="s">
        <v>305</v>
      </c>
    </row>
    <row r="206" spans="1:65" s="2" customFormat="1" ht="29.25">
      <c r="A206" s="37"/>
      <c r="B206" s="38"/>
      <c r="C206" s="39"/>
      <c r="D206" s="189" t="s">
        <v>136</v>
      </c>
      <c r="E206" s="39"/>
      <c r="F206" s="190" t="s">
        <v>306</v>
      </c>
      <c r="G206" s="39"/>
      <c r="H206" s="39"/>
      <c r="I206" s="191"/>
      <c r="J206" s="39"/>
      <c r="K206" s="39"/>
      <c r="L206" s="42"/>
      <c r="M206" s="192"/>
      <c r="N206" s="193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136</v>
      </c>
      <c r="AU206" s="20" t="s">
        <v>134</v>
      </c>
    </row>
    <row r="207" spans="1:65" s="2" customFormat="1" ht="11.25">
      <c r="A207" s="37"/>
      <c r="B207" s="38"/>
      <c r="C207" s="39"/>
      <c r="D207" s="194" t="s">
        <v>143</v>
      </c>
      <c r="E207" s="39"/>
      <c r="F207" s="195" t="s">
        <v>307</v>
      </c>
      <c r="G207" s="39"/>
      <c r="H207" s="39"/>
      <c r="I207" s="191"/>
      <c r="J207" s="39"/>
      <c r="K207" s="39"/>
      <c r="L207" s="42"/>
      <c r="M207" s="192"/>
      <c r="N207" s="193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143</v>
      </c>
      <c r="AU207" s="20" t="s">
        <v>134</v>
      </c>
    </row>
    <row r="208" spans="1:65" s="2" customFormat="1" ht="19.5">
      <c r="A208" s="37"/>
      <c r="B208" s="38"/>
      <c r="C208" s="39"/>
      <c r="D208" s="189" t="s">
        <v>196</v>
      </c>
      <c r="E208" s="39"/>
      <c r="F208" s="229" t="s">
        <v>308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196</v>
      </c>
      <c r="AU208" s="20" t="s">
        <v>134</v>
      </c>
    </row>
    <row r="209" spans="1:65" s="16" customFormat="1" ht="11.25">
      <c r="B209" s="230"/>
      <c r="C209" s="231"/>
      <c r="D209" s="189" t="s">
        <v>157</v>
      </c>
      <c r="E209" s="232" t="s">
        <v>19</v>
      </c>
      <c r="F209" s="233" t="s">
        <v>309</v>
      </c>
      <c r="G209" s="231"/>
      <c r="H209" s="232" t="s">
        <v>19</v>
      </c>
      <c r="I209" s="234"/>
      <c r="J209" s="231"/>
      <c r="K209" s="231"/>
      <c r="L209" s="235"/>
      <c r="M209" s="236"/>
      <c r="N209" s="237"/>
      <c r="O209" s="237"/>
      <c r="P209" s="237"/>
      <c r="Q209" s="237"/>
      <c r="R209" s="237"/>
      <c r="S209" s="237"/>
      <c r="T209" s="238"/>
      <c r="AT209" s="239" t="s">
        <v>157</v>
      </c>
      <c r="AU209" s="239" t="s">
        <v>134</v>
      </c>
      <c r="AV209" s="16" t="s">
        <v>80</v>
      </c>
      <c r="AW209" s="16" t="s">
        <v>33</v>
      </c>
      <c r="AX209" s="16" t="s">
        <v>72</v>
      </c>
      <c r="AY209" s="239" t="s">
        <v>124</v>
      </c>
    </row>
    <row r="210" spans="1:65" s="13" customFormat="1" ht="11.25">
      <c r="B210" s="196"/>
      <c r="C210" s="197"/>
      <c r="D210" s="189" t="s">
        <v>157</v>
      </c>
      <c r="E210" s="198" t="s">
        <v>19</v>
      </c>
      <c r="F210" s="199" t="s">
        <v>310</v>
      </c>
      <c r="G210" s="197"/>
      <c r="H210" s="200">
        <v>199.726</v>
      </c>
      <c r="I210" s="201"/>
      <c r="J210" s="197"/>
      <c r="K210" s="197"/>
      <c r="L210" s="202"/>
      <c r="M210" s="203"/>
      <c r="N210" s="204"/>
      <c r="O210" s="204"/>
      <c r="P210" s="204"/>
      <c r="Q210" s="204"/>
      <c r="R210" s="204"/>
      <c r="S210" s="204"/>
      <c r="T210" s="205"/>
      <c r="AT210" s="206" t="s">
        <v>157</v>
      </c>
      <c r="AU210" s="206" t="s">
        <v>134</v>
      </c>
      <c r="AV210" s="13" t="s">
        <v>82</v>
      </c>
      <c r="AW210" s="13" t="s">
        <v>33</v>
      </c>
      <c r="AX210" s="13" t="s">
        <v>72</v>
      </c>
      <c r="AY210" s="206" t="s">
        <v>124</v>
      </c>
    </row>
    <row r="211" spans="1:65" s="13" customFormat="1" ht="11.25">
      <c r="B211" s="196"/>
      <c r="C211" s="197"/>
      <c r="D211" s="189" t="s">
        <v>157</v>
      </c>
      <c r="E211" s="198" t="s">
        <v>19</v>
      </c>
      <c r="F211" s="199" t="s">
        <v>311</v>
      </c>
      <c r="G211" s="197"/>
      <c r="H211" s="200">
        <v>136.62700000000001</v>
      </c>
      <c r="I211" s="201"/>
      <c r="J211" s="197"/>
      <c r="K211" s="197"/>
      <c r="L211" s="202"/>
      <c r="M211" s="203"/>
      <c r="N211" s="204"/>
      <c r="O211" s="204"/>
      <c r="P211" s="204"/>
      <c r="Q211" s="204"/>
      <c r="R211" s="204"/>
      <c r="S211" s="204"/>
      <c r="T211" s="205"/>
      <c r="AT211" s="206" t="s">
        <v>157</v>
      </c>
      <c r="AU211" s="206" t="s">
        <v>134</v>
      </c>
      <c r="AV211" s="13" t="s">
        <v>82</v>
      </c>
      <c r="AW211" s="13" t="s">
        <v>33</v>
      </c>
      <c r="AX211" s="13" t="s">
        <v>72</v>
      </c>
      <c r="AY211" s="206" t="s">
        <v>124</v>
      </c>
    </row>
    <row r="212" spans="1:65" s="13" customFormat="1" ht="11.25">
      <c r="B212" s="196"/>
      <c r="C212" s="197"/>
      <c r="D212" s="189" t="s">
        <v>157</v>
      </c>
      <c r="E212" s="198" t="s">
        <v>19</v>
      </c>
      <c r="F212" s="199" t="s">
        <v>312</v>
      </c>
      <c r="G212" s="197"/>
      <c r="H212" s="200">
        <v>3.48</v>
      </c>
      <c r="I212" s="201"/>
      <c r="J212" s="197"/>
      <c r="K212" s="197"/>
      <c r="L212" s="202"/>
      <c r="M212" s="203"/>
      <c r="N212" s="204"/>
      <c r="O212" s="204"/>
      <c r="P212" s="204"/>
      <c r="Q212" s="204"/>
      <c r="R212" s="204"/>
      <c r="S212" s="204"/>
      <c r="T212" s="205"/>
      <c r="AT212" s="206" t="s">
        <v>157</v>
      </c>
      <c r="AU212" s="206" t="s">
        <v>134</v>
      </c>
      <c r="AV212" s="13" t="s">
        <v>82</v>
      </c>
      <c r="AW212" s="13" t="s">
        <v>33</v>
      </c>
      <c r="AX212" s="13" t="s">
        <v>72</v>
      </c>
      <c r="AY212" s="206" t="s">
        <v>124</v>
      </c>
    </row>
    <row r="213" spans="1:65" s="14" customFormat="1" ht="11.25">
      <c r="B213" s="207"/>
      <c r="C213" s="208"/>
      <c r="D213" s="189" t="s">
        <v>157</v>
      </c>
      <c r="E213" s="209" t="s">
        <v>19</v>
      </c>
      <c r="F213" s="210" t="s">
        <v>167</v>
      </c>
      <c r="G213" s="208"/>
      <c r="H213" s="211">
        <v>339.83300000000003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157</v>
      </c>
      <c r="AU213" s="217" t="s">
        <v>134</v>
      </c>
      <c r="AV213" s="14" t="s">
        <v>134</v>
      </c>
      <c r="AW213" s="14" t="s">
        <v>33</v>
      </c>
      <c r="AX213" s="14" t="s">
        <v>72</v>
      </c>
      <c r="AY213" s="217" t="s">
        <v>124</v>
      </c>
    </row>
    <row r="214" spans="1:65" s="13" customFormat="1" ht="11.25">
      <c r="B214" s="196"/>
      <c r="C214" s="197"/>
      <c r="D214" s="189" t="s">
        <v>157</v>
      </c>
      <c r="E214" s="198" t="s">
        <v>19</v>
      </c>
      <c r="F214" s="199" t="s">
        <v>313</v>
      </c>
      <c r="G214" s="197"/>
      <c r="H214" s="200">
        <v>194.1</v>
      </c>
      <c r="I214" s="201"/>
      <c r="J214" s="197"/>
      <c r="K214" s="197"/>
      <c r="L214" s="202"/>
      <c r="M214" s="203"/>
      <c r="N214" s="204"/>
      <c r="O214" s="204"/>
      <c r="P214" s="204"/>
      <c r="Q214" s="204"/>
      <c r="R214" s="204"/>
      <c r="S214" s="204"/>
      <c r="T214" s="205"/>
      <c r="AT214" s="206" t="s">
        <v>157</v>
      </c>
      <c r="AU214" s="206" t="s">
        <v>134</v>
      </c>
      <c r="AV214" s="13" t="s">
        <v>82</v>
      </c>
      <c r="AW214" s="13" t="s">
        <v>33</v>
      </c>
      <c r="AX214" s="13" t="s">
        <v>72</v>
      </c>
      <c r="AY214" s="206" t="s">
        <v>124</v>
      </c>
    </row>
    <row r="215" spans="1:65" s="13" customFormat="1" ht="11.25">
      <c r="B215" s="196"/>
      <c r="C215" s="197"/>
      <c r="D215" s="189" t="s">
        <v>157</v>
      </c>
      <c r="E215" s="198" t="s">
        <v>19</v>
      </c>
      <c r="F215" s="199" t="s">
        <v>314</v>
      </c>
      <c r="G215" s="197"/>
      <c r="H215" s="200">
        <v>130.36500000000001</v>
      </c>
      <c r="I215" s="201"/>
      <c r="J215" s="197"/>
      <c r="K215" s="197"/>
      <c r="L215" s="202"/>
      <c r="M215" s="203"/>
      <c r="N215" s="204"/>
      <c r="O215" s="204"/>
      <c r="P215" s="204"/>
      <c r="Q215" s="204"/>
      <c r="R215" s="204"/>
      <c r="S215" s="204"/>
      <c r="T215" s="205"/>
      <c r="AT215" s="206" t="s">
        <v>157</v>
      </c>
      <c r="AU215" s="206" t="s">
        <v>134</v>
      </c>
      <c r="AV215" s="13" t="s">
        <v>82</v>
      </c>
      <c r="AW215" s="13" t="s">
        <v>33</v>
      </c>
      <c r="AX215" s="13" t="s">
        <v>72</v>
      </c>
      <c r="AY215" s="206" t="s">
        <v>124</v>
      </c>
    </row>
    <row r="216" spans="1:65" s="13" customFormat="1" ht="11.25">
      <c r="B216" s="196"/>
      <c r="C216" s="197"/>
      <c r="D216" s="189" t="s">
        <v>157</v>
      </c>
      <c r="E216" s="198" t="s">
        <v>19</v>
      </c>
      <c r="F216" s="199" t="s">
        <v>315</v>
      </c>
      <c r="G216" s="197"/>
      <c r="H216" s="200">
        <v>24.134</v>
      </c>
      <c r="I216" s="201"/>
      <c r="J216" s="197"/>
      <c r="K216" s="197"/>
      <c r="L216" s="202"/>
      <c r="M216" s="203"/>
      <c r="N216" s="204"/>
      <c r="O216" s="204"/>
      <c r="P216" s="204"/>
      <c r="Q216" s="204"/>
      <c r="R216" s="204"/>
      <c r="S216" s="204"/>
      <c r="T216" s="205"/>
      <c r="AT216" s="206" t="s">
        <v>157</v>
      </c>
      <c r="AU216" s="206" t="s">
        <v>134</v>
      </c>
      <c r="AV216" s="13" t="s">
        <v>82</v>
      </c>
      <c r="AW216" s="13" t="s">
        <v>33</v>
      </c>
      <c r="AX216" s="13" t="s">
        <v>72</v>
      </c>
      <c r="AY216" s="206" t="s">
        <v>124</v>
      </c>
    </row>
    <row r="217" spans="1:65" s="14" customFormat="1" ht="11.25">
      <c r="B217" s="207"/>
      <c r="C217" s="208"/>
      <c r="D217" s="189" t="s">
        <v>157</v>
      </c>
      <c r="E217" s="209" t="s">
        <v>19</v>
      </c>
      <c r="F217" s="210" t="s">
        <v>167</v>
      </c>
      <c r="G217" s="208"/>
      <c r="H217" s="211">
        <v>348.59899999999999</v>
      </c>
      <c r="I217" s="212"/>
      <c r="J217" s="208"/>
      <c r="K217" s="208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157</v>
      </c>
      <c r="AU217" s="217" t="s">
        <v>134</v>
      </c>
      <c r="AV217" s="14" t="s">
        <v>134</v>
      </c>
      <c r="AW217" s="14" t="s">
        <v>33</v>
      </c>
      <c r="AX217" s="14" t="s">
        <v>72</v>
      </c>
      <c r="AY217" s="217" t="s">
        <v>124</v>
      </c>
    </row>
    <row r="218" spans="1:65" s="15" customFormat="1" ht="11.25">
      <c r="B218" s="218"/>
      <c r="C218" s="219"/>
      <c r="D218" s="189" t="s">
        <v>157</v>
      </c>
      <c r="E218" s="220" t="s">
        <v>19</v>
      </c>
      <c r="F218" s="221" t="s">
        <v>177</v>
      </c>
      <c r="G218" s="219"/>
      <c r="H218" s="222">
        <v>688.43200000000002</v>
      </c>
      <c r="I218" s="223"/>
      <c r="J218" s="219"/>
      <c r="K218" s="219"/>
      <c r="L218" s="224"/>
      <c r="M218" s="225"/>
      <c r="N218" s="226"/>
      <c r="O218" s="226"/>
      <c r="P218" s="226"/>
      <c r="Q218" s="226"/>
      <c r="R218" s="226"/>
      <c r="S218" s="226"/>
      <c r="T218" s="227"/>
      <c r="AT218" s="228" t="s">
        <v>157</v>
      </c>
      <c r="AU218" s="228" t="s">
        <v>134</v>
      </c>
      <c r="AV218" s="15" t="s">
        <v>133</v>
      </c>
      <c r="AW218" s="15" t="s">
        <v>33</v>
      </c>
      <c r="AX218" s="15" t="s">
        <v>80</v>
      </c>
      <c r="AY218" s="228" t="s">
        <v>124</v>
      </c>
    </row>
    <row r="219" spans="1:65" s="13" customFormat="1" ht="11.25">
      <c r="B219" s="196"/>
      <c r="C219" s="197"/>
      <c r="D219" s="189" t="s">
        <v>157</v>
      </c>
      <c r="E219" s="197"/>
      <c r="F219" s="199" t="s">
        <v>316</v>
      </c>
      <c r="G219" s="197"/>
      <c r="H219" s="200">
        <v>344.21600000000001</v>
      </c>
      <c r="I219" s="201"/>
      <c r="J219" s="197"/>
      <c r="K219" s="197"/>
      <c r="L219" s="202"/>
      <c r="M219" s="203"/>
      <c r="N219" s="204"/>
      <c r="O219" s="204"/>
      <c r="P219" s="204"/>
      <c r="Q219" s="204"/>
      <c r="R219" s="204"/>
      <c r="S219" s="204"/>
      <c r="T219" s="205"/>
      <c r="AT219" s="206" t="s">
        <v>157</v>
      </c>
      <c r="AU219" s="206" t="s">
        <v>134</v>
      </c>
      <c r="AV219" s="13" t="s">
        <v>82</v>
      </c>
      <c r="AW219" s="13" t="s">
        <v>4</v>
      </c>
      <c r="AX219" s="13" t="s">
        <v>80</v>
      </c>
      <c r="AY219" s="206" t="s">
        <v>124</v>
      </c>
    </row>
    <row r="220" spans="1:65" s="2" customFormat="1" ht="33" customHeight="1">
      <c r="A220" s="37"/>
      <c r="B220" s="38"/>
      <c r="C220" s="176" t="s">
        <v>317</v>
      </c>
      <c r="D220" s="176" t="s">
        <v>128</v>
      </c>
      <c r="E220" s="177" t="s">
        <v>318</v>
      </c>
      <c r="F220" s="178" t="s">
        <v>319</v>
      </c>
      <c r="G220" s="179" t="s">
        <v>304</v>
      </c>
      <c r="H220" s="180">
        <v>275.37299999999999</v>
      </c>
      <c r="I220" s="181"/>
      <c r="J220" s="182">
        <f>ROUND(I220*H220,2)</f>
        <v>0</v>
      </c>
      <c r="K220" s="178" t="s">
        <v>140</v>
      </c>
      <c r="L220" s="42"/>
      <c r="M220" s="183" t="s">
        <v>19</v>
      </c>
      <c r="N220" s="184" t="s">
        <v>43</v>
      </c>
      <c r="O220" s="67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7" t="s">
        <v>133</v>
      </c>
      <c r="AT220" s="187" t="s">
        <v>128</v>
      </c>
      <c r="AU220" s="187" t="s">
        <v>134</v>
      </c>
      <c r="AY220" s="20" t="s">
        <v>124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20" t="s">
        <v>80</v>
      </c>
      <c r="BK220" s="188">
        <f>ROUND(I220*H220,2)</f>
        <v>0</v>
      </c>
      <c r="BL220" s="20" t="s">
        <v>133</v>
      </c>
      <c r="BM220" s="187" t="s">
        <v>320</v>
      </c>
    </row>
    <row r="221" spans="1:65" s="2" customFormat="1" ht="29.25">
      <c r="A221" s="37"/>
      <c r="B221" s="38"/>
      <c r="C221" s="39"/>
      <c r="D221" s="189" t="s">
        <v>136</v>
      </c>
      <c r="E221" s="39"/>
      <c r="F221" s="190" t="s">
        <v>321</v>
      </c>
      <c r="G221" s="39"/>
      <c r="H221" s="39"/>
      <c r="I221" s="191"/>
      <c r="J221" s="39"/>
      <c r="K221" s="39"/>
      <c r="L221" s="42"/>
      <c r="M221" s="192"/>
      <c r="N221" s="193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136</v>
      </c>
      <c r="AU221" s="20" t="s">
        <v>134</v>
      </c>
    </row>
    <row r="222" spans="1:65" s="2" customFormat="1" ht="11.25">
      <c r="A222" s="37"/>
      <c r="B222" s="38"/>
      <c r="C222" s="39"/>
      <c r="D222" s="194" t="s">
        <v>143</v>
      </c>
      <c r="E222" s="39"/>
      <c r="F222" s="195" t="s">
        <v>322</v>
      </c>
      <c r="G222" s="39"/>
      <c r="H222" s="39"/>
      <c r="I222" s="191"/>
      <c r="J222" s="39"/>
      <c r="K222" s="39"/>
      <c r="L222" s="42"/>
      <c r="M222" s="192"/>
      <c r="N222" s="193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143</v>
      </c>
      <c r="AU222" s="20" t="s">
        <v>134</v>
      </c>
    </row>
    <row r="223" spans="1:65" s="2" customFormat="1" ht="19.5">
      <c r="A223" s="37"/>
      <c r="B223" s="38"/>
      <c r="C223" s="39"/>
      <c r="D223" s="189" t="s">
        <v>196</v>
      </c>
      <c r="E223" s="39"/>
      <c r="F223" s="229" t="s">
        <v>323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196</v>
      </c>
      <c r="AU223" s="20" t="s">
        <v>134</v>
      </c>
    </row>
    <row r="224" spans="1:65" s="13" customFormat="1" ht="11.25">
      <c r="B224" s="196"/>
      <c r="C224" s="197"/>
      <c r="D224" s="189" t="s">
        <v>157</v>
      </c>
      <c r="E224" s="198" t="s">
        <v>19</v>
      </c>
      <c r="F224" s="199" t="s">
        <v>324</v>
      </c>
      <c r="G224" s="197"/>
      <c r="H224" s="200">
        <v>275.37299999999999</v>
      </c>
      <c r="I224" s="201"/>
      <c r="J224" s="197"/>
      <c r="K224" s="197"/>
      <c r="L224" s="202"/>
      <c r="M224" s="203"/>
      <c r="N224" s="204"/>
      <c r="O224" s="204"/>
      <c r="P224" s="204"/>
      <c r="Q224" s="204"/>
      <c r="R224" s="204"/>
      <c r="S224" s="204"/>
      <c r="T224" s="205"/>
      <c r="AT224" s="206" t="s">
        <v>157</v>
      </c>
      <c r="AU224" s="206" t="s">
        <v>134</v>
      </c>
      <c r="AV224" s="13" t="s">
        <v>82</v>
      </c>
      <c r="AW224" s="13" t="s">
        <v>33</v>
      </c>
      <c r="AX224" s="13" t="s">
        <v>80</v>
      </c>
      <c r="AY224" s="206" t="s">
        <v>124</v>
      </c>
    </row>
    <row r="225" spans="1:65" s="2" customFormat="1" ht="33" customHeight="1">
      <c r="A225" s="37"/>
      <c r="B225" s="38"/>
      <c r="C225" s="176" t="s">
        <v>325</v>
      </c>
      <c r="D225" s="176" t="s">
        <v>128</v>
      </c>
      <c r="E225" s="177" t="s">
        <v>326</v>
      </c>
      <c r="F225" s="178" t="s">
        <v>327</v>
      </c>
      <c r="G225" s="179" t="s">
        <v>304</v>
      </c>
      <c r="H225" s="180">
        <v>68.843000000000004</v>
      </c>
      <c r="I225" s="181"/>
      <c r="J225" s="182">
        <f>ROUND(I225*H225,2)</f>
        <v>0</v>
      </c>
      <c r="K225" s="178" t="s">
        <v>140</v>
      </c>
      <c r="L225" s="42"/>
      <c r="M225" s="183" t="s">
        <v>19</v>
      </c>
      <c r="N225" s="184" t="s">
        <v>43</v>
      </c>
      <c r="O225" s="67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7" t="s">
        <v>133</v>
      </c>
      <c r="AT225" s="187" t="s">
        <v>128</v>
      </c>
      <c r="AU225" s="187" t="s">
        <v>134</v>
      </c>
      <c r="AY225" s="20" t="s">
        <v>124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20" t="s">
        <v>80</v>
      </c>
      <c r="BK225" s="188">
        <f>ROUND(I225*H225,2)</f>
        <v>0</v>
      </c>
      <c r="BL225" s="20" t="s">
        <v>133</v>
      </c>
      <c r="BM225" s="187" t="s">
        <v>328</v>
      </c>
    </row>
    <row r="226" spans="1:65" s="2" customFormat="1" ht="29.25">
      <c r="A226" s="37"/>
      <c r="B226" s="38"/>
      <c r="C226" s="39"/>
      <c r="D226" s="189" t="s">
        <v>136</v>
      </c>
      <c r="E226" s="39"/>
      <c r="F226" s="190" t="s">
        <v>329</v>
      </c>
      <c r="G226" s="39"/>
      <c r="H226" s="39"/>
      <c r="I226" s="191"/>
      <c r="J226" s="39"/>
      <c r="K226" s="39"/>
      <c r="L226" s="42"/>
      <c r="M226" s="192"/>
      <c r="N226" s="193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136</v>
      </c>
      <c r="AU226" s="20" t="s">
        <v>134</v>
      </c>
    </row>
    <row r="227" spans="1:65" s="2" customFormat="1" ht="11.25">
      <c r="A227" s="37"/>
      <c r="B227" s="38"/>
      <c r="C227" s="39"/>
      <c r="D227" s="194" t="s">
        <v>143</v>
      </c>
      <c r="E227" s="39"/>
      <c r="F227" s="195" t="s">
        <v>330</v>
      </c>
      <c r="G227" s="39"/>
      <c r="H227" s="39"/>
      <c r="I227" s="191"/>
      <c r="J227" s="39"/>
      <c r="K227" s="39"/>
      <c r="L227" s="42"/>
      <c r="M227" s="192"/>
      <c r="N227" s="193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143</v>
      </c>
      <c r="AU227" s="20" t="s">
        <v>134</v>
      </c>
    </row>
    <row r="228" spans="1:65" s="2" customFormat="1" ht="19.5">
      <c r="A228" s="37"/>
      <c r="B228" s="38"/>
      <c r="C228" s="39"/>
      <c r="D228" s="189" t="s">
        <v>196</v>
      </c>
      <c r="E228" s="39"/>
      <c r="F228" s="229" t="s">
        <v>331</v>
      </c>
      <c r="G228" s="39"/>
      <c r="H228" s="39"/>
      <c r="I228" s="191"/>
      <c r="J228" s="39"/>
      <c r="K228" s="39"/>
      <c r="L228" s="42"/>
      <c r="M228" s="192"/>
      <c r="N228" s="193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196</v>
      </c>
      <c r="AU228" s="20" t="s">
        <v>134</v>
      </c>
    </row>
    <row r="229" spans="1:65" s="13" customFormat="1" ht="11.25">
      <c r="B229" s="196"/>
      <c r="C229" s="197"/>
      <c r="D229" s="189" t="s">
        <v>157</v>
      </c>
      <c r="E229" s="198" t="s">
        <v>19</v>
      </c>
      <c r="F229" s="199" t="s">
        <v>332</v>
      </c>
      <c r="G229" s="197"/>
      <c r="H229" s="200">
        <v>68.843000000000004</v>
      </c>
      <c r="I229" s="201"/>
      <c r="J229" s="197"/>
      <c r="K229" s="197"/>
      <c r="L229" s="202"/>
      <c r="M229" s="203"/>
      <c r="N229" s="204"/>
      <c r="O229" s="204"/>
      <c r="P229" s="204"/>
      <c r="Q229" s="204"/>
      <c r="R229" s="204"/>
      <c r="S229" s="204"/>
      <c r="T229" s="205"/>
      <c r="AT229" s="206" t="s">
        <v>157</v>
      </c>
      <c r="AU229" s="206" t="s">
        <v>134</v>
      </c>
      <c r="AV229" s="13" t="s">
        <v>82</v>
      </c>
      <c r="AW229" s="13" t="s">
        <v>33</v>
      </c>
      <c r="AX229" s="13" t="s">
        <v>80</v>
      </c>
      <c r="AY229" s="206" t="s">
        <v>124</v>
      </c>
    </row>
    <row r="230" spans="1:65" s="2" customFormat="1" ht="24.2" customHeight="1">
      <c r="A230" s="37"/>
      <c r="B230" s="38"/>
      <c r="C230" s="176" t="s">
        <v>333</v>
      </c>
      <c r="D230" s="176" t="s">
        <v>128</v>
      </c>
      <c r="E230" s="177" t="s">
        <v>334</v>
      </c>
      <c r="F230" s="178" t="s">
        <v>335</v>
      </c>
      <c r="G230" s="179" t="s">
        <v>153</v>
      </c>
      <c r="H230" s="180">
        <v>1318.2180000000001</v>
      </c>
      <c r="I230" s="181"/>
      <c r="J230" s="182">
        <f>ROUND(I230*H230,2)</f>
        <v>0</v>
      </c>
      <c r="K230" s="178" t="s">
        <v>140</v>
      </c>
      <c r="L230" s="42"/>
      <c r="M230" s="183" t="s">
        <v>19</v>
      </c>
      <c r="N230" s="184" t="s">
        <v>43</v>
      </c>
      <c r="O230" s="67"/>
      <c r="P230" s="185">
        <f>O230*H230</f>
        <v>0</v>
      </c>
      <c r="Q230" s="185">
        <v>8.4999999999999995E-4</v>
      </c>
      <c r="R230" s="185">
        <f>Q230*H230</f>
        <v>1.1204852999999999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133</v>
      </c>
      <c r="AT230" s="187" t="s">
        <v>128</v>
      </c>
      <c r="AU230" s="187" t="s">
        <v>134</v>
      </c>
      <c r="AY230" s="20" t="s">
        <v>124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80</v>
      </c>
      <c r="BK230" s="188">
        <f>ROUND(I230*H230,2)</f>
        <v>0</v>
      </c>
      <c r="BL230" s="20" t="s">
        <v>133</v>
      </c>
      <c r="BM230" s="187" t="s">
        <v>336</v>
      </c>
    </row>
    <row r="231" spans="1:65" s="2" customFormat="1" ht="19.5">
      <c r="A231" s="37"/>
      <c r="B231" s="38"/>
      <c r="C231" s="39"/>
      <c r="D231" s="189" t="s">
        <v>136</v>
      </c>
      <c r="E231" s="39"/>
      <c r="F231" s="190" t="s">
        <v>337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136</v>
      </c>
      <c r="AU231" s="20" t="s">
        <v>134</v>
      </c>
    </row>
    <row r="232" spans="1:65" s="2" customFormat="1" ht="11.25">
      <c r="A232" s="37"/>
      <c r="B232" s="38"/>
      <c r="C232" s="39"/>
      <c r="D232" s="194" t="s">
        <v>143</v>
      </c>
      <c r="E232" s="39"/>
      <c r="F232" s="195" t="s">
        <v>338</v>
      </c>
      <c r="G232" s="39"/>
      <c r="H232" s="39"/>
      <c r="I232" s="191"/>
      <c r="J232" s="39"/>
      <c r="K232" s="39"/>
      <c r="L232" s="42"/>
      <c r="M232" s="192"/>
      <c r="N232" s="193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143</v>
      </c>
      <c r="AU232" s="20" t="s">
        <v>134</v>
      </c>
    </row>
    <row r="233" spans="1:65" s="16" customFormat="1" ht="11.25">
      <c r="B233" s="230"/>
      <c r="C233" s="231"/>
      <c r="D233" s="189" t="s">
        <v>157</v>
      </c>
      <c r="E233" s="232" t="s">
        <v>19</v>
      </c>
      <c r="F233" s="233" t="s">
        <v>309</v>
      </c>
      <c r="G233" s="231"/>
      <c r="H233" s="232" t="s">
        <v>19</v>
      </c>
      <c r="I233" s="234"/>
      <c r="J233" s="231"/>
      <c r="K233" s="231"/>
      <c r="L233" s="235"/>
      <c r="M233" s="236"/>
      <c r="N233" s="237"/>
      <c r="O233" s="237"/>
      <c r="P233" s="237"/>
      <c r="Q233" s="237"/>
      <c r="R233" s="237"/>
      <c r="S233" s="237"/>
      <c r="T233" s="238"/>
      <c r="AT233" s="239" t="s">
        <v>157</v>
      </c>
      <c r="AU233" s="239" t="s">
        <v>134</v>
      </c>
      <c r="AV233" s="16" t="s">
        <v>80</v>
      </c>
      <c r="AW233" s="16" t="s">
        <v>33</v>
      </c>
      <c r="AX233" s="16" t="s">
        <v>72</v>
      </c>
      <c r="AY233" s="239" t="s">
        <v>124</v>
      </c>
    </row>
    <row r="234" spans="1:65" s="13" customFormat="1" ht="11.25">
      <c r="B234" s="196"/>
      <c r="C234" s="197"/>
      <c r="D234" s="189" t="s">
        <v>157</v>
      </c>
      <c r="E234" s="198" t="s">
        <v>19</v>
      </c>
      <c r="F234" s="199" t="s">
        <v>339</v>
      </c>
      <c r="G234" s="197"/>
      <c r="H234" s="200">
        <v>387.57400000000001</v>
      </c>
      <c r="I234" s="201"/>
      <c r="J234" s="197"/>
      <c r="K234" s="197"/>
      <c r="L234" s="202"/>
      <c r="M234" s="203"/>
      <c r="N234" s="204"/>
      <c r="O234" s="204"/>
      <c r="P234" s="204"/>
      <c r="Q234" s="204"/>
      <c r="R234" s="204"/>
      <c r="S234" s="204"/>
      <c r="T234" s="205"/>
      <c r="AT234" s="206" t="s">
        <v>157</v>
      </c>
      <c r="AU234" s="206" t="s">
        <v>134</v>
      </c>
      <c r="AV234" s="13" t="s">
        <v>82</v>
      </c>
      <c r="AW234" s="13" t="s">
        <v>33</v>
      </c>
      <c r="AX234" s="13" t="s">
        <v>72</v>
      </c>
      <c r="AY234" s="206" t="s">
        <v>124</v>
      </c>
    </row>
    <row r="235" spans="1:65" s="13" customFormat="1" ht="11.25">
      <c r="B235" s="196"/>
      <c r="C235" s="197"/>
      <c r="D235" s="189" t="s">
        <v>157</v>
      </c>
      <c r="E235" s="198" t="s">
        <v>19</v>
      </c>
      <c r="F235" s="199" t="s">
        <v>340</v>
      </c>
      <c r="G235" s="197"/>
      <c r="H235" s="200">
        <v>256.17599999999999</v>
      </c>
      <c r="I235" s="201"/>
      <c r="J235" s="197"/>
      <c r="K235" s="197"/>
      <c r="L235" s="202"/>
      <c r="M235" s="203"/>
      <c r="N235" s="204"/>
      <c r="O235" s="204"/>
      <c r="P235" s="204"/>
      <c r="Q235" s="204"/>
      <c r="R235" s="204"/>
      <c r="S235" s="204"/>
      <c r="T235" s="205"/>
      <c r="AT235" s="206" t="s">
        <v>157</v>
      </c>
      <c r="AU235" s="206" t="s">
        <v>134</v>
      </c>
      <c r="AV235" s="13" t="s">
        <v>82</v>
      </c>
      <c r="AW235" s="13" t="s">
        <v>33</v>
      </c>
      <c r="AX235" s="13" t="s">
        <v>72</v>
      </c>
      <c r="AY235" s="206" t="s">
        <v>124</v>
      </c>
    </row>
    <row r="236" spans="1:65" s="13" customFormat="1" ht="11.25">
      <c r="B236" s="196"/>
      <c r="C236" s="197"/>
      <c r="D236" s="189" t="s">
        <v>157</v>
      </c>
      <c r="E236" s="198" t="s">
        <v>19</v>
      </c>
      <c r="F236" s="199" t="s">
        <v>341</v>
      </c>
      <c r="G236" s="197"/>
      <c r="H236" s="200">
        <v>6.67</v>
      </c>
      <c r="I236" s="201"/>
      <c r="J236" s="197"/>
      <c r="K236" s="197"/>
      <c r="L236" s="202"/>
      <c r="M236" s="203"/>
      <c r="N236" s="204"/>
      <c r="O236" s="204"/>
      <c r="P236" s="204"/>
      <c r="Q236" s="204"/>
      <c r="R236" s="204"/>
      <c r="S236" s="204"/>
      <c r="T236" s="205"/>
      <c r="AT236" s="206" t="s">
        <v>157</v>
      </c>
      <c r="AU236" s="206" t="s">
        <v>134</v>
      </c>
      <c r="AV236" s="13" t="s">
        <v>82</v>
      </c>
      <c r="AW236" s="13" t="s">
        <v>33</v>
      </c>
      <c r="AX236" s="13" t="s">
        <v>72</v>
      </c>
      <c r="AY236" s="206" t="s">
        <v>124</v>
      </c>
    </row>
    <row r="237" spans="1:65" s="14" customFormat="1" ht="11.25">
      <c r="B237" s="207"/>
      <c r="C237" s="208"/>
      <c r="D237" s="189" t="s">
        <v>157</v>
      </c>
      <c r="E237" s="209" t="s">
        <v>19</v>
      </c>
      <c r="F237" s="210" t="s">
        <v>167</v>
      </c>
      <c r="G237" s="208"/>
      <c r="H237" s="211">
        <v>650.41999999999996</v>
      </c>
      <c r="I237" s="212"/>
      <c r="J237" s="208"/>
      <c r="K237" s="208"/>
      <c r="L237" s="213"/>
      <c r="M237" s="214"/>
      <c r="N237" s="215"/>
      <c r="O237" s="215"/>
      <c r="P237" s="215"/>
      <c r="Q237" s="215"/>
      <c r="R237" s="215"/>
      <c r="S237" s="215"/>
      <c r="T237" s="216"/>
      <c r="AT237" s="217" t="s">
        <v>157</v>
      </c>
      <c r="AU237" s="217" t="s">
        <v>134</v>
      </c>
      <c r="AV237" s="14" t="s">
        <v>134</v>
      </c>
      <c r="AW237" s="14" t="s">
        <v>33</v>
      </c>
      <c r="AX237" s="14" t="s">
        <v>72</v>
      </c>
      <c r="AY237" s="217" t="s">
        <v>124</v>
      </c>
    </row>
    <row r="238" spans="1:65" s="13" customFormat="1" ht="11.25">
      <c r="B238" s="196"/>
      <c r="C238" s="197"/>
      <c r="D238" s="189" t="s">
        <v>157</v>
      </c>
      <c r="E238" s="198" t="s">
        <v>19</v>
      </c>
      <c r="F238" s="199" t="s">
        <v>342</v>
      </c>
      <c r="G238" s="197"/>
      <c r="H238" s="200">
        <v>387.57400000000001</v>
      </c>
      <c r="I238" s="201"/>
      <c r="J238" s="197"/>
      <c r="K238" s="197"/>
      <c r="L238" s="202"/>
      <c r="M238" s="203"/>
      <c r="N238" s="204"/>
      <c r="O238" s="204"/>
      <c r="P238" s="204"/>
      <c r="Q238" s="204"/>
      <c r="R238" s="204"/>
      <c r="S238" s="204"/>
      <c r="T238" s="205"/>
      <c r="AT238" s="206" t="s">
        <v>157</v>
      </c>
      <c r="AU238" s="206" t="s">
        <v>134</v>
      </c>
      <c r="AV238" s="13" t="s">
        <v>82</v>
      </c>
      <c r="AW238" s="13" t="s">
        <v>33</v>
      </c>
      <c r="AX238" s="13" t="s">
        <v>72</v>
      </c>
      <c r="AY238" s="206" t="s">
        <v>124</v>
      </c>
    </row>
    <row r="239" spans="1:65" s="13" customFormat="1" ht="11.25">
      <c r="B239" s="196"/>
      <c r="C239" s="197"/>
      <c r="D239" s="189" t="s">
        <v>157</v>
      </c>
      <c r="E239" s="198" t="s">
        <v>19</v>
      </c>
      <c r="F239" s="199" t="s">
        <v>343</v>
      </c>
      <c r="G239" s="197"/>
      <c r="H239" s="200">
        <v>256.17599999999999</v>
      </c>
      <c r="I239" s="201"/>
      <c r="J239" s="197"/>
      <c r="K239" s="197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157</v>
      </c>
      <c r="AU239" s="206" t="s">
        <v>134</v>
      </c>
      <c r="AV239" s="13" t="s">
        <v>82</v>
      </c>
      <c r="AW239" s="13" t="s">
        <v>33</v>
      </c>
      <c r="AX239" s="13" t="s">
        <v>72</v>
      </c>
      <c r="AY239" s="206" t="s">
        <v>124</v>
      </c>
    </row>
    <row r="240" spans="1:65" s="13" customFormat="1" ht="11.25">
      <c r="B240" s="196"/>
      <c r="C240" s="197"/>
      <c r="D240" s="189" t="s">
        <v>157</v>
      </c>
      <c r="E240" s="198" t="s">
        <v>19</v>
      </c>
      <c r="F240" s="199" t="s">
        <v>344</v>
      </c>
      <c r="G240" s="197"/>
      <c r="H240" s="200">
        <v>24.047999999999998</v>
      </c>
      <c r="I240" s="201"/>
      <c r="J240" s="197"/>
      <c r="K240" s="197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157</v>
      </c>
      <c r="AU240" s="206" t="s">
        <v>134</v>
      </c>
      <c r="AV240" s="13" t="s">
        <v>82</v>
      </c>
      <c r="AW240" s="13" t="s">
        <v>33</v>
      </c>
      <c r="AX240" s="13" t="s">
        <v>72</v>
      </c>
      <c r="AY240" s="206" t="s">
        <v>124</v>
      </c>
    </row>
    <row r="241" spans="1:65" s="14" customFormat="1" ht="11.25">
      <c r="B241" s="207"/>
      <c r="C241" s="208"/>
      <c r="D241" s="189" t="s">
        <v>157</v>
      </c>
      <c r="E241" s="209" t="s">
        <v>19</v>
      </c>
      <c r="F241" s="210" t="s">
        <v>167</v>
      </c>
      <c r="G241" s="208"/>
      <c r="H241" s="211">
        <v>667.798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157</v>
      </c>
      <c r="AU241" s="217" t="s">
        <v>134</v>
      </c>
      <c r="AV241" s="14" t="s">
        <v>134</v>
      </c>
      <c r="AW241" s="14" t="s">
        <v>33</v>
      </c>
      <c r="AX241" s="14" t="s">
        <v>72</v>
      </c>
      <c r="AY241" s="217" t="s">
        <v>124</v>
      </c>
    </row>
    <row r="242" spans="1:65" s="15" customFormat="1" ht="11.25">
      <c r="B242" s="218"/>
      <c r="C242" s="219"/>
      <c r="D242" s="189" t="s">
        <v>157</v>
      </c>
      <c r="E242" s="220" t="s">
        <v>19</v>
      </c>
      <c r="F242" s="221" t="s">
        <v>177</v>
      </c>
      <c r="G242" s="219"/>
      <c r="H242" s="222">
        <v>1318.2180000000001</v>
      </c>
      <c r="I242" s="223"/>
      <c r="J242" s="219"/>
      <c r="K242" s="219"/>
      <c r="L242" s="224"/>
      <c r="M242" s="225"/>
      <c r="N242" s="226"/>
      <c r="O242" s="226"/>
      <c r="P242" s="226"/>
      <c r="Q242" s="226"/>
      <c r="R242" s="226"/>
      <c r="S242" s="226"/>
      <c r="T242" s="227"/>
      <c r="AT242" s="228" t="s">
        <v>157</v>
      </c>
      <c r="AU242" s="228" t="s">
        <v>134</v>
      </c>
      <c r="AV242" s="15" t="s">
        <v>133</v>
      </c>
      <c r="AW242" s="15" t="s">
        <v>33</v>
      </c>
      <c r="AX242" s="15" t="s">
        <v>80</v>
      </c>
      <c r="AY242" s="228" t="s">
        <v>124</v>
      </c>
    </row>
    <row r="243" spans="1:65" s="2" customFormat="1" ht="24.2" customHeight="1">
      <c r="A243" s="37"/>
      <c r="B243" s="38"/>
      <c r="C243" s="176" t="s">
        <v>345</v>
      </c>
      <c r="D243" s="176" t="s">
        <v>128</v>
      </c>
      <c r="E243" s="177" t="s">
        <v>346</v>
      </c>
      <c r="F243" s="178" t="s">
        <v>347</v>
      </c>
      <c r="G243" s="179" t="s">
        <v>153</v>
      </c>
      <c r="H243" s="180">
        <v>1318.2180000000001</v>
      </c>
      <c r="I243" s="181"/>
      <c r="J243" s="182">
        <f>ROUND(I243*H243,2)</f>
        <v>0</v>
      </c>
      <c r="K243" s="178" t="s">
        <v>140</v>
      </c>
      <c r="L243" s="42"/>
      <c r="M243" s="183" t="s">
        <v>19</v>
      </c>
      <c r="N243" s="184" t="s">
        <v>43</v>
      </c>
      <c r="O243" s="67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7" t="s">
        <v>133</v>
      </c>
      <c r="AT243" s="187" t="s">
        <v>128</v>
      </c>
      <c r="AU243" s="187" t="s">
        <v>134</v>
      </c>
      <c r="AY243" s="20" t="s">
        <v>124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20" t="s">
        <v>80</v>
      </c>
      <c r="BK243" s="188">
        <f>ROUND(I243*H243,2)</f>
        <v>0</v>
      </c>
      <c r="BL243" s="20" t="s">
        <v>133</v>
      </c>
      <c r="BM243" s="187" t="s">
        <v>348</v>
      </c>
    </row>
    <row r="244" spans="1:65" s="2" customFormat="1" ht="29.25">
      <c r="A244" s="37"/>
      <c r="B244" s="38"/>
      <c r="C244" s="39"/>
      <c r="D244" s="189" t="s">
        <v>136</v>
      </c>
      <c r="E244" s="39"/>
      <c r="F244" s="190" t="s">
        <v>349</v>
      </c>
      <c r="G244" s="39"/>
      <c r="H244" s="39"/>
      <c r="I244" s="191"/>
      <c r="J244" s="39"/>
      <c r="K244" s="39"/>
      <c r="L244" s="42"/>
      <c r="M244" s="192"/>
      <c r="N244" s="193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136</v>
      </c>
      <c r="AU244" s="20" t="s">
        <v>134</v>
      </c>
    </row>
    <row r="245" spans="1:65" s="2" customFormat="1" ht="11.25">
      <c r="A245" s="37"/>
      <c r="B245" s="38"/>
      <c r="C245" s="39"/>
      <c r="D245" s="194" t="s">
        <v>143</v>
      </c>
      <c r="E245" s="39"/>
      <c r="F245" s="195" t="s">
        <v>350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143</v>
      </c>
      <c r="AU245" s="20" t="s">
        <v>134</v>
      </c>
    </row>
    <row r="246" spans="1:65" s="2" customFormat="1" ht="24.2" customHeight="1">
      <c r="A246" s="37"/>
      <c r="B246" s="38"/>
      <c r="C246" s="176" t="s">
        <v>351</v>
      </c>
      <c r="D246" s="176" t="s">
        <v>128</v>
      </c>
      <c r="E246" s="177" t="s">
        <v>352</v>
      </c>
      <c r="F246" s="178" t="s">
        <v>353</v>
      </c>
      <c r="G246" s="179" t="s">
        <v>304</v>
      </c>
      <c r="H246" s="180">
        <v>206.53</v>
      </c>
      <c r="I246" s="181"/>
      <c r="J246" s="182">
        <f>ROUND(I246*H246,2)</f>
        <v>0</v>
      </c>
      <c r="K246" s="178" t="s">
        <v>140</v>
      </c>
      <c r="L246" s="42"/>
      <c r="M246" s="183" t="s">
        <v>19</v>
      </c>
      <c r="N246" s="184" t="s">
        <v>43</v>
      </c>
      <c r="O246" s="67"/>
      <c r="P246" s="185">
        <f>O246*H246</f>
        <v>0</v>
      </c>
      <c r="Q246" s="185">
        <v>0</v>
      </c>
      <c r="R246" s="185">
        <f>Q246*H246</f>
        <v>0</v>
      </c>
      <c r="S246" s="185">
        <v>0</v>
      </c>
      <c r="T246" s="186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7" t="s">
        <v>133</v>
      </c>
      <c r="AT246" s="187" t="s">
        <v>128</v>
      </c>
      <c r="AU246" s="187" t="s">
        <v>134</v>
      </c>
      <c r="AY246" s="20" t="s">
        <v>124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20" t="s">
        <v>80</v>
      </c>
      <c r="BK246" s="188">
        <f>ROUND(I246*H246,2)</f>
        <v>0</v>
      </c>
      <c r="BL246" s="20" t="s">
        <v>133</v>
      </c>
      <c r="BM246" s="187" t="s">
        <v>354</v>
      </c>
    </row>
    <row r="247" spans="1:65" s="2" customFormat="1" ht="29.25">
      <c r="A247" s="37"/>
      <c r="B247" s="38"/>
      <c r="C247" s="39"/>
      <c r="D247" s="189" t="s">
        <v>136</v>
      </c>
      <c r="E247" s="39"/>
      <c r="F247" s="190" t="s">
        <v>355</v>
      </c>
      <c r="G247" s="39"/>
      <c r="H247" s="39"/>
      <c r="I247" s="191"/>
      <c r="J247" s="39"/>
      <c r="K247" s="39"/>
      <c r="L247" s="42"/>
      <c r="M247" s="192"/>
      <c r="N247" s="193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136</v>
      </c>
      <c r="AU247" s="20" t="s">
        <v>134</v>
      </c>
    </row>
    <row r="248" spans="1:65" s="2" customFormat="1" ht="11.25">
      <c r="A248" s="37"/>
      <c r="B248" s="38"/>
      <c r="C248" s="39"/>
      <c r="D248" s="194" t="s">
        <v>143</v>
      </c>
      <c r="E248" s="39"/>
      <c r="F248" s="195" t="s">
        <v>356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143</v>
      </c>
      <c r="AU248" s="20" t="s">
        <v>134</v>
      </c>
    </row>
    <row r="249" spans="1:65" s="13" customFormat="1" ht="11.25">
      <c r="B249" s="196"/>
      <c r="C249" s="197"/>
      <c r="D249" s="189" t="s">
        <v>157</v>
      </c>
      <c r="E249" s="198" t="s">
        <v>19</v>
      </c>
      <c r="F249" s="199" t="s">
        <v>357</v>
      </c>
      <c r="G249" s="197"/>
      <c r="H249" s="200">
        <v>206.53</v>
      </c>
      <c r="I249" s="201"/>
      <c r="J249" s="197"/>
      <c r="K249" s="197"/>
      <c r="L249" s="202"/>
      <c r="M249" s="203"/>
      <c r="N249" s="204"/>
      <c r="O249" s="204"/>
      <c r="P249" s="204"/>
      <c r="Q249" s="204"/>
      <c r="R249" s="204"/>
      <c r="S249" s="204"/>
      <c r="T249" s="205"/>
      <c r="AT249" s="206" t="s">
        <v>157</v>
      </c>
      <c r="AU249" s="206" t="s">
        <v>134</v>
      </c>
      <c r="AV249" s="13" t="s">
        <v>82</v>
      </c>
      <c r="AW249" s="13" t="s">
        <v>33</v>
      </c>
      <c r="AX249" s="13" t="s">
        <v>80</v>
      </c>
      <c r="AY249" s="206" t="s">
        <v>124</v>
      </c>
    </row>
    <row r="250" spans="1:65" s="2" customFormat="1" ht="37.9" customHeight="1">
      <c r="A250" s="37"/>
      <c r="B250" s="38"/>
      <c r="C250" s="176" t="s">
        <v>358</v>
      </c>
      <c r="D250" s="176" t="s">
        <v>128</v>
      </c>
      <c r="E250" s="177" t="s">
        <v>359</v>
      </c>
      <c r="F250" s="178" t="s">
        <v>360</v>
      </c>
      <c r="G250" s="179" t="s">
        <v>304</v>
      </c>
      <c r="H250" s="180">
        <v>688.95399999999995</v>
      </c>
      <c r="I250" s="181"/>
      <c r="J250" s="182">
        <f>ROUND(I250*H250,2)</f>
        <v>0</v>
      </c>
      <c r="K250" s="178" t="s">
        <v>140</v>
      </c>
      <c r="L250" s="42"/>
      <c r="M250" s="183" t="s">
        <v>19</v>
      </c>
      <c r="N250" s="184" t="s">
        <v>43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133</v>
      </c>
      <c r="AT250" s="187" t="s">
        <v>128</v>
      </c>
      <c r="AU250" s="187" t="s">
        <v>134</v>
      </c>
      <c r="AY250" s="20" t="s">
        <v>124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80</v>
      </c>
      <c r="BK250" s="188">
        <f>ROUND(I250*H250,2)</f>
        <v>0</v>
      </c>
      <c r="BL250" s="20" t="s">
        <v>133</v>
      </c>
      <c r="BM250" s="187" t="s">
        <v>361</v>
      </c>
    </row>
    <row r="251" spans="1:65" s="2" customFormat="1" ht="39">
      <c r="A251" s="37"/>
      <c r="B251" s="38"/>
      <c r="C251" s="39"/>
      <c r="D251" s="189" t="s">
        <v>136</v>
      </c>
      <c r="E251" s="39"/>
      <c r="F251" s="190" t="s">
        <v>362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136</v>
      </c>
      <c r="AU251" s="20" t="s">
        <v>134</v>
      </c>
    </row>
    <row r="252" spans="1:65" s="2" customFormat="1" ht="11.25">
      <c r="A252" s="37"/>
      <c r="B252" s="38"/>
      <c r="C252" s="39"/>
      <c r="D252" s="194" t="s">
        <v>143</v>
      </c>
      <c r="E252" s="39"/>
      <c r="F252" s="195" t="s">
        <v>363</v>
      </c>
      <c r="G252" s="39"/>
      <c r="H252" s="39"/>
      <c r="I252" s="191"/>
      <c r="J252" s="39"/>
      <c r="K252" s="39"/>
      <c r="L252" s="42"/>
      <c r="M252" s="192"/>
      <c r="N252" s="193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143</v>
      </c>
      <c r="AU252" s="20" t="s">
        <v>134</v>
      </c>
    </row>
    <row r="253" spans="1:65" s="13" customFormat="1" ht="11.25">
      <c r="B253" s="196"/>
      <c r="C253" s="197"/>
      <c r="D253" s="189" t="s">
        <v>157</v>
      </c>
      <c r="E253" s="198" t="s">
        <v>19</v>
      </c>
      <c r="F253" s="199" t="s">
        <v>364</v>
      </c>
      <c r="G253" s="197"/>
      <c r="H253" s="200">
        <v>688.43200000000002</v>
      </c>
      <c r="I253" s="201"/>
      <c r="J253" s="197"/>
      <c r="K253" s="197"/>
      <c r="L253" s="202"/>
      <c r="M253" s="203"/>
      <c r="N253" s="204"/>
      <c r="O253" s="204"/>
      <c r="P253" s="204"/>
      <c r="Q253" s="204"/>
      <c r="R253" s="204"/>
      <c r="S253" s="204"/>
      <c r="T253" s="205"/>
      <c r="AT253" s="206" t="s">
        <v>157</v>
      </c>
      <c r="AU253" s="206" t="s">
        <v>134</v>
      </c>
      <c r="AV253" s="13" t="s">
        <v>82</v>
      </c>
      <c r="AW253" s="13" t="s">
        <v>33</v>
      </c>
      <c r="AX253" s="13" t="s">
        <v>72</v>
      </c>
      <c r="AY253" s="206" t="s">
        <v>124</v>
      </c>
    </row>
    <row r="254" spans="1:65" s="13" customFormat="1" ht="11.25">
      <c r="B254" s="196"/>
      <c r="C254" s="197"/>
      <c r="D254" s="189" t="s">
        <v>157</v>
      </c>
      <c r="E254" s="198" t="s">
        <v>19</v>
      </c>
      <c r="F254" s="199" t="s">
        <v>365</v>
      </c>
      <c r="G254" s="197"/>
      <c r="H254" s="200">
        <v>0.52200000000000002</v>
      </c>
      <c r="I254" s="201"/>
      <c r="J254" s="197"/>
      <c r="K254" s="197"/>
      <c r="L254" s="202"/>
      <c r="M254" s="203"/>
      <c r="N254" s="204"/>
      <c r="O254" s="204"/>
      <c r="P254" s="204"/>
      <c r="Q254" s="204"/>
      <c r="R254" s="204"/>
      <c r="S254" s="204"/>
      <c r="T254" s="205"/>
      <c r="AT254" s="206" t="s">
        <v>157</v>
      </c>
      <c r="AU254" s="206" t="s">
        <v>134</v>
      </c>
      <c r="AV254" s="13" t="s">
        <v>82</v>
      </c>
      <c r="AW254" s="13" t="s">
        <v>33</v>
      </c>
      <c r="AX254" s="13" t="s">
        <v>72</v>
      </c>
      <c r="AY254" s="206" t="s">
        <v>124</v>
      </c>
    </row>
    <row r="255" spans="1:65" s="15" customFormat="1" ht="11.25">
      <c r="B255" s="218"/>
      <c r="C255" s="219"/>
      <c r="D255" s="189" t="s">
        <v>157</v>
      </c>
      <c r="E255" s="220" t="s">
        <v>19</v>
      </c>
      <c r="F255" s="221" t="s">
        <v>177</v>
      </c>
      <c r="G255" s="219"/>
      <c r="H255" s="222">
        <v>688.95399999999995</v>
      </c>
      <c r="I255" s="223"/>
      <c r="J255" s="219"/>
      <c r="K255" s="219"/>
      <c r="L255" s="224"/>
      <c r="M255" s="225"/>
      <c r="N255" s="226"/>
      <c r="O255" s="226"/>
      <c r="P255" s="226"/>
      <c r="Q255" s="226"/>
      <c r="R255" s="226"/>
      <c r="S255" s="226"/>
      <c r="T255" s="227"/>
      <c r="AT255" s="228" t="s">
        <v>157</v>
      </c>
      <c r="AU255" s="228" t="s">
        <v>134</v>
      </c>
      <c r="AV255" s="15" t="s">
        <v>133</v>
      </c>
      <c r="AW255" s="15" t="s">
        <v>33</v>
      </c>
      <c r="AX255" s="15" t="s">
        <v>80</v>
      </c>
      <c r="AY255" s="228" t="s">
        <v>124</v>
      </c>
    </row>
    <row r="256" spans="1:65" s="2" customFormat="1" ht="37.9" customHeight="1">
      <c r="A256" s="37"/>
      <c r="B256" s="38"/>
      <c r="C256" s="176" t="s">
        <v>366</v>
      </c>
      <c r="D256" s="176" t="s">
        <v>128</v>
      </c>
      <c r="E256" s="177" t="s">
        <v>367</v>
      </c>
      <c r="F256" s="178" t="s">
        <v>368</v>
      </c>
      <c r="G256" s="179" t="s">
        <v>304</v>
      </c>
      <c r="H256" s="180">
        <v>374.71600000000001</v>
      </c>
      <c r="I256" s="181"/>
      <c r="J256" s="182">
        <f>ROUND(I256*H256,2)</f>
        <v>0</v>
      </c>
      <c r="K256" s="178" t="s">
        <v>140</v>
      </c>
      <c r="L256" s="42"/>
      <c r="M256" s="183" t="s">
        <v>19</v>
      </c>
      <c r="N256" s="184" t="s">
        <v>43</v>
      </c>
      <c r="O256" s="67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7" t="s">
        <v>133</v>
      </c>
      <c r="AT256" s="187" t="s">
        <v>128</v>
      </c>
      <c r="AU256" s="187" t="s">
        <v>134</v>
      </c>
      <c r="AY256" s="20" t="s">
        <v>124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20" t="s">
        <v>80</v>
      </c>
      <c r="BK256" s="188">
        <f>ROUND(I256*H256,2)</f>
        <v>0</v>
      </c>
      <c r="BL256" s="20" t="s">
        <v>133</v>
      </c>
      <c r="BM256" s="187" t="s">
        <v>369</v>
      </c>
    </row>
    <row r="257" spans="1:65" s="2" customFormat="1" ht="39">
      <c r="A257" s="37"/>
      <c r="B257" s="38"/>
      <c r="C257" s="39"/>
      <c r="D257" s="189" t="s">
        <v>136</v>
      </c>
      <c r="E257" s="39"/>
      <c r="F257" s="190" t="s">
        <v>370</v>
      </c>
      <c r="G257" s="39"/>
      <c r="H257" s="39"/>
      <c r="I257" s="191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136</v>
      </c>
      <c r="AU257" s="20" t="s">
        <v>134</v>
      </c>
    </row>
    <row r="258" spans="1:65" s="2" customFormat="1" ht="11.25">
      <c r="A258" s="37"/>
      <c r="B258" s="38"/>
      <c r="C258" s="39"/>
      <c r="D258" s="194" t="s">
        <v>143</v>
      </c>
      <c r="E258" s="39"/>
      <c r="F258" s="195" t="s">
        <v>371</v>
      </c>
      <c r="G258" s="39"/>
      <c r="H258" s="39"/>
      <c r="I258" s="191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143</v>
      </c>
      <c r="AU258" s="20" t="s">
        <v>134</v>
      </c>
    </row>
    <row r="259" spans="1:65" s="13" customFormat="1" ht="11.25">
      <c r="B259" s="196"/>
      <c r="C259" s="197"/>
      <c r="D259" s="189" t="s">
        <v>157</v>
      </c>
      <c r="E259" s="198" t="s">
        <v>19</v>
      </c>
      <c r="F259" s="199" t="s">
        <v>372</v>
      </c>
      <c r="G259" s="197"/>
      <c r="H259" s="200">
        <v>374.71600000000001</v>
      </c>
      <c r="I259" s="201"/>
      <c r="J259" s="197"/>
      <c r="K259" s="197"/>
      <c r="L259" s="202"/>
      <c r="M259" s="203"/>
      <c r="N259" s="204"/>
      <c r="O259" s="204"/>
      <c r="P259" s="204"/>
      <c r="Q259" s="204"/>
      <c r="R259" s="204"/>
      <c r="S259" s="204"/>
      <c r="T259" s="205"/>
      <c r="AT259" s="206" t="s">
        <v>157</v>
      </c>
      <c r="AU259" s="206" t="s">
        <v>134</v>
      </c>
      <c r="AV259" s="13" t="s">
        <v>82</v>
      </c>
      <c r="AW259" s="13" t="s">
        <v>33</v>
      </c>
      <c r="AX259" s="13" t="s">
        <v>80</v>
      </c>
      <c r="AY259" s="206" t="s">
        <v>124</v>
      </c>
    </row>
    <row r="260" spans="1:65" s="2" customFormat="1" ht="37.9" customHeight="1">
      <c r="A260" s="37"/>
      <c r="B260" s="38"/>
      <c r="C260" s="176" t="s">
        <v>373</v>
      </c>
      <c r="D260" s="176" t="s">
        <v>128</v>
      </c>
      <c r="E260" s="177" t="s">
        <v>374</v>
      </c>
      <c r="F260" s="178" t="s">
        <v>375</v>
      </c>
      <c r="G260" s="179" t="s">
        <v>304</v>
      </c>
      <c r="H260" s="180">
        <v>156.858</v>
      </c>
      <c r="I260" s="181"/>
      <c r="J260" s="182">
        <f>ROUND(I260*H260,2)</f>
        <v>0</v>
      </c>
      <c r="K260" s="178" t="s">
        <v>140</v>
      </c>
      <c r="L260" s="42"/>
      <c r="M260" s="183" t="s">
        <v>19</v>
      </c>
      <c r="N260" s="184" t="s">
        <v>43</v>
      </c>
      <c r="O260" s="67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133</v>
      </c>
      <c r="AT260" s="187" t="s">
        <v>128</v>
      </c>
      <c r="AU260" s="187" t="s">
        <v>134</v>
      </c>
      <c r="AY260" s="20" t="s">
        <v>124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20" t="s">
        <v>80</v>
      </c>
      <c r="BK260" s="188">
        <f>ROUND(I260*H260,2)</f>
        <v>0</v>
      </c>
      <c r="BL260" s="20" t="s">
        <v>133</v>
      </c>
      <c r="BM260" s="187" t="s">
        <v>376</v>
      </c>
    </row>
    <row r="261" spans="1:65" s="2" customFormat="1" ht="39">
      <c r="A261" s="37"/>
      <c r="B261" s="38"/>
      <c r="C261" s="39"/>
      <c r="D261" s="189" t="s">
        <v>136</v>
      </c>
      <c r="E261" s="39"/>
      <c r="F261" s="190" t="s">
        <v>377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136</v>
      </c>
      <c r="AU261" s="20" t="s">
        <v>134</v>
      </c>
    </row>
    <row r="262" spans="1:65" s="2" customFormat="1" ht="11.25">
      <c r="A262" s="37"/>
      <c r="B262" s="38"/>
      <c r="C262" s="39"/>
      <c r="D262" s="194" t="s">
        <v>143</v>
      </c>
      <c r="E262" s="39"/>
      <c r="F262" s="195" t="s">
        <v>378</v>
      </c>
      <c r="G262" s="39"/>
      <c r="H262" s="39"/>
      <c r="I262" s="191"/>
      <c r="J262" s="39"/>
      <c r="K262" s="39"/>
      <c r="L262" s="42"/>
      <c r="M262" s="192"/>
      <c r="N262" s="193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143</v>
      </c>
      <c r="AU262" s="20" t="s">
        <v>134</v>
      </c>
    </row>
    <row r="263" spans="1:65" s="13" customFormat="1" ht="11.25">
      <c r="B263" s="196"/>
      <c r="C263" s="197"/>
      <c r="D263" s="189" t="s">
        <v>157</v>
      </c>
      <c r="E263" s="198" t="s">
        <v>19</v>
      </c>
      <c r="F263" s="199" t="s">
        <v>379</v>
      </c>
      <c r="G263" s="197"/>
      <c r="H263" s="200">
        <v>156.858</v>
      </c>
      <c r="I263" s="201"/>
      <c r="J263" s="197"/>
      <c r="K263" s="197"/>
      <c r="L263" s="202"/>
      <c r="M263" s="203"/>
      <c r="N263" s="204"/>
      <c r="O263" s="204"/>
      <c r="P263" s="204"/>
      <c r="Q263" s="204"/>
      <c r="R263" s="204"/>
      <c r="S263" s="204"/>
      <c r="T263" s="205"/>
      <c r="AT263" s="206" t="s">
        <v>157</v>
      </c>
      <c r="AU263" s="206" t="s">
        <v>134</v>
      </c>
      <c r="AV263" s="13" t="s">
        <v>82</v>
      </c>
      <c r="AW263" s="13" t="s">
        <v>33</v>
      </c>
      <c r="AX263" s="13" t="s">
        <v>80</v>
      </c>
      <c r="AY263" s="206" t="s">
        <v>124</v>
      </c>
    </row>
    <row r="264" spans="1:65" s="2" customFormat="1" ht="37.9" customHeight="1">
      <c r="A264" s="37"/>
      <c r="B264" s="38"/>
      <c r="C264" s="176" t="s">
        <v>380</v>
      </c>
      <c r="D264" s="176" t="s">
        <v>128</v>
      </c>
      <c r="E264" s="177" t="s">
        <v>381</v>
      </c>
      <c r="F264" s="178" t="s">
        <v>382</v>
      </c>
      <c r="G264" s="179" t="s">
        <v>304</v>
      </c>
      <c r="H264" s="180">
        <v>156.858</v>
      </c>
      <c r="I264" s="181"/>
      <c r="J264" s="182">
        <f>ROUND(I264*H264,2)</f>
        <v>0</v>
      </c>
      <c r="K264" s="178" t="s">
        <v>140</v>
      </c>
      <c r="L264" s="42"/>
      <c r="M264" s="183" t="s">
        <v>19</v>
      </c>
      <c r="N264" s="184" t="s">
        <v>43</v>
      </c>
      <c r="O264" s="67"/>
      <c r="P264" s="185">
        <f>O264*H264</f>
        <v>0</v>
      </c>
      <c r="Q264" s="185">
        <v>0</v>
      </c>
      <c r="R264" s="185">
        <f>Q264*H264</f>
        <v>0</v>
      </c>
      <c r="S264" s="185">
        <v>0</v>
      </c>
      <c r="T264" s="18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7" t="s">
        <v>133</v>
      </c>
      <c r="AT264" s="187" t="s">
        <v>128</v>
      </c>
      <c r="AU264" s="187" t="s">
        <v>134</v>
      </c>
      <c r="AY264" s="20" t="s">
        <v>124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20" t="s">
        <v>80</v>
      </c>
      <c r="BK264" s="188">
        <f>ROUND(I264*H264,2)</f>
        <v>0</v>
      </c>
      <c r="BL264" s="20" t="s">
        <v>133</v>
      </c>
      <c r="BM264" s="187" t="s">
        <v>383</v>
      </c>
    </row>
    <row r="265" spans="1:65" s="2" customFormat="1" ht="48.75">
      <c r="A265" s="37"/>
      <c r="B265" s="38"/>
      <c r="C265" s="39"/>
      <c r="D265" s="189" t="s">
        <v>136</v>
      </c>
      <c r="E265" s="39"/>
      <c r="F265" s="190" t="s">
        <v>384</v>
      </c>
      <c r="G265" s="39"/>
      <c r="H265" s="39"/>
      <c r="I265" s="191"/>
      <c r="J265" s="39"/>
      <c r="K265" s="39"/>
      <c r="L265" s="42"/>
      <c r="M265" s="192"/>
      <c r="N265" s="193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136</v>
      </c>
      <c r="AU265" s="20" t="s">
        <v>134</v>
      </c>
    </row>
    <row r="266" spans="1:65" s="2" customFormat="1" ht="11.25">
      <c r="A266" s="37"/>
      <c r="B266" s="38"/>
      <c r="C266" s="39"/>
      <c r="D266" s="194" t="s">
        <v>143</v>
      </c>
      <c r="E266" s="39"/>
      <c r="F266" s="195" t="s">
        <v>385</v>
      </c>
      <c r="G266" s="39"/>
      <c r="H266" s="39"/>
      <c r="I266" s="191"/>
      <c r="J266" s="39"/>
      <c r="K266" s="39"/>
      <c r="L266" s="42"/>
      <c r="M266" s="192"/>
      <c r="N266" s="193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20" t="s">
        <v>143</v>
      </c>
      <c r="AU266" s="20" t="s">
        <v>134</v>
      </c>
    </row>
    <row r="267" spans="1:65" s="2" customFormat="1" ht="19.5">
      <c r="A267" s="37"/>
      <c r="B267" s="38"/>
      <c r="C267" s="39"/>
      <c r="D267" s="189" t="s">
        <v>196</v>
      </c>
      <c r="E267" s="39"/>
      <c r="F267" s="229" t="s">
        <v>386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196</v>
      </c>
      <c r="AU267" s="20" t="s">
        <v>134</v>
      </c>
    </row>
    <row r="268" spans="1:65" s="2" customFormat="1" ht="16.5" customHeight="1">
      <c r="A268" s="37"/>
      <c r="B268" s="38"/>
      <c r="C268" s="176" t="s">
        <v>387</v>
      </c>
      <c r="D268" s="176" t="s">
        <v>128</v>
      </c>
      <c r="E268" s="177" t="s">
        <v>388</v>
      </c>
      <c r="F268" s="178" t="s">
        <v>389</v>
      </c>
      <c r="G268" s="179" t="s">
        <v>304</v>
      </c>
      <c r="H268" s="180">
        <v>156.858</v>
      </c>
      <c r="I268" s="181"/>
      <c r="J268" s="182">
        <f>ROUND(I268*H268,2)</f>
        <v>0</v>
      </c>
      <c r="K268" s="178" t="s">
        <v>140</v>
      </c>
      <c r="L268" s="42"/>
      <c r="M268" s="183" t="s">
        <v>19</v>
      </c>
      <c r="N268" s="184" t="s">
        <v>43</v>
      </c>
      <c r="O268" s="67"/>
      <c r="P268" s="185">
        <f>O268*H268</f>
        <v>0</v>
      </c>
      <c r="Q268" s="185">
        <v>0</v>
      </c>
      <c r="R268" s="185">
        <f>Q268*H268</f>
        <v>0</v>
      </c>
      <c r="S268" s="185">
        <v>0</v>
      </c>
      <c r="T268" s="186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7" t="s">
        <v>133</v>
      </c>
      <c r="AT268" s="187" t="s">
        <v>128</v>
      </c>
      <c r="AU268" s="187" t="s">
        <v>134</v>
      </c>
      <c r="AY268" s="20" t="s">
        <v>124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20" t="s">
        <v>80</v>
      </c>
      <c r="BK268" s="188">
        <f>ROUND(I268*H268,2)</f>
        <v>0</v>
      </c>
      <c r="BL268" s="20" t="s">
        <v>133</v>
      </c>
      <c r="BM268" s="187" t="s">
        <v>390</v>
      </c>
    </row>
    <row r="269" spans="1:65" s="2" customFormat="1" ht="19.5">
      <c r="A269" s="37"/>
      <c r="B269" s="38"/>
      <c r="C269" s="39"/>
      <c r="D269" s="189" t="s">
        <v>136</v>
      </c>
      <c r="E269" s="39"/>
      <c r="F269" s="190" t="s">
        <v>391</v>
      </c>
      <c r="G269" s="39"/>
      <c r="H269" s="39"/>
      <c r="I269" s="191"/>
      <c r="J269" s="39"/>
      <c r="K269" s="39"/>
      <c r="L269" s="42"/>
      <c r="M269" s="192"/>
      <c r="N269" s="193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136</v>
      </c>
      <c r="AU269" s="20" t="s">
        <v>134</v>
      </c>
    </row>
    <row r="270" spans="1:65" s="2" customFormat="1" ht="11.25">
      <c r="A270" s="37"/>
      <c r="B270" s="38"/>
      <c r="C270" s="39"/>
      <c r="D270" s="194" t="s">
        <v>143</v>
      </c>
      <c r="E270" s="39"/>
      <c r="F270" s="195" t="s">
        <v>392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143</v>
      </c>
      <c r="AU270" s="20" t="s">
        <v>134</v>
      </c>
    </row>
    <row r="271" spans="1:65" s="2" customFormat="1" ht="24.2" customHeight="1">
      <c r="A271" s="37"/>
      <c r="B271" s="38"/>
      <c r="C271" s="176" t="s">
        <v>393</v>
      </c>
      <c r="D271" s="176" t="s">
        <v>128</v>
      </c>
      <c r="E271" s="177" t="s">
        <v>394</v>
      </c>
      <c r="F271" s="178" t="s">
        <v>395</v>
      </c>
      <c r="G271" s="179" t="s">
        <v>206</v>
      </c>
      <c r="H271" s="180">
        <v>298.02999999999997</v>
      </c>
      <c r="I271" s="181"/>
      <c r="J271" s="182">
        <f>ROUND(I271*H271,2)</f>
        <v>0</v>
      </c>
      <c r="K271" s="178" t="s">
        <v>140</v>
      </c>
      <c r="L271" s="42"/>
      <c r="M271" s="183" t="s">
        <v>19</v>
      </c>
      <c r="N271" s="184" t="s">
        <v>43</v>
      </c>
      <c r="O271" s="67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7" t="s">
        <v>133</v>
      </c>
      <c r="AT271" s="187" t="s">
        <v>128</v>
      </c>
      <c r="AU271" s="187" t="s">
        <v>134</v>
      </c>
      <c r="AY271" s="20" t="s">
        <v>124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20" t="s">
        <v>80</v>
      </c>
      <c r="BK271" s="188">
        <f>ROUND(I271*H271,2)</f>
        <v>0</v>
      </c>
      <c r="BL271" s="20" t="s">
        <v>133</v>
      </c>
      <c r="BM271" s="187" t="s">
        <v>396</v>
      </c>
    </row>
    <row r="272" spans="1:65" s="2" customFormat="1" ht="19.5">
      <c r="A272" s="37"/>
      <c r="B272" s="38"/>
      <c r="C272" s="39"/>
      <c r="D272" s="189" t="s">
        <v>136</v>
      </c>
      <c r="E272" s="39"/>
      <c r="F272" s="190" t="s">
        <v>397</v>
      </c>
      <c r="G272" s="39"/>
      <c r="H272" s="39"/>
      <c r="I272" s="191"/>
      <c r="J272" s="39"/>
      <c r="K272" s="39"/>
      <c r="L272" s="42"/>
      <c r="M272" s="192"/>
      <c r="N272" s="193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136</v>
      </c>
      <c r="AU272" s="20" t="s">
        <v>134</v>
      </c>
    </row>
    <row r="273" spans="1:65" s="2" customFormat="1" ht="11.25">
      <c r="A273" s="37"/>
      <c r="B273" s="38"/>
      <c r="C273" s="39"/>
      <c r="D273" s="194" t="s">
        <v>143</v>
      </c>
      <c r="E273" s="39"/>
      <c r="F273" s="195" t="s">
        <v>398</v>
      </c>
      <c r="G273" s="39"/>
      <c r="H273" s="39"/>
      <c r="I273" s="191"/>
      <c r="J273" s="39"/>
      <c r="K273" s="39"/>
      <c r="L273" s="42"/>
      <c r="M273" s="192"/>
      <c r="N273" s="193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143</v>
      </c>
      <c r="AU273" s="20" t="s">
        <v>134</v>
      </c>
    </row>
    <row r="274" spans="1:65" s="13" customFormat="1" ht="11.25">
      <c r="B274" s="196"/>
      <c r="C274" s="197"/>
      <c r="D274" s="189" t="s">
        <v>157</v>
      </c>
      <c r="E274" s="198" t="s">
        <v>19</v>
      </c>
      <c r="F274" s="199" t="s">
        <v>399</v>
      </c>
      <c r="G274" s="197"/>
      <c r="H274" s="200">
        <v>298.02999999999997</v>
      </c>
      <c r="I274" s="201"/>
      <c r="J274" s="197"/>
      <c r="K274" s="197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157</v>
      </c>
      <c r="AU274" s="206" t="s">
        <v>134</v>
      </c>
      <c r="AV274" s="13" t="s">
        <v>82</v>
      </c>
      <c r="AW274" s="13" t="s">
        <v>33</v>
      </c>
      <c r="AX274" s="13" t="s">
        <v>80</v>
      </c>
      <c r="AY274" s="206" t="s">
        <v>124</v>
      </c>
    </row>
    <row r="275" spans="1:65" s="2" customFormat="1" ht="24.2" customHeight="1">
      <c r="A275" s="37"/>
      <c r="B275" s="38"/>
      <c r="C275" s="176" t="s">
        <v>400</v>
      </c>
      <c r="D275" s="176" t="s">
        <v>128</v>
      </c>
      <c r="E275" s="177" t="s">
        <v>401</v>
      </c>
      <c r="F275" s="178" t="s">
        <v>402</v>
      </c>
      <c r="G275" s="179" t="s">
        <v>304</v>
      </c>
      <c r="H275" s="180">
        <v>344.738</v>
      </c>
      <c r="I275" s="181"/>
      <c r="J275" s="182">
        <f>ROUND(I275*H275,2)</f>
        <v>0</v>
      </c>
      <c r="K275" s="178" t="s">
        <v>140</v>
      </c>
      <c r="L275" s="42"/>
      <c r="M275" s="183" t="s">
        <v>19</v>
      </c>
      <c r="N275" s="184" t="s">
        <v>43</v>
      </c>
      <c r="O275" s="67"/>
      <c r="P275" s="185">
        <f>O275*H275</f>
        <v>0</v>
      </c>
      <c r="Q275" s="185">
        <v>0</v>
      </c>
      <c r="R275" s="185">
        <f>Q275*H275</f>
        <v>0</v>
      </c>
      <c r="S275" s="185">
        <v>0</v>
      </c>
      <c r="T275" s="186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7" t="s">
        <v>133</v>
      </c>
      <c r="AT275" s="187" t="s">
        <v>128</v>
      </c>
      <c r="AU275" s="187" t="s">
        <v>134</v>
      </c>
      <c r="AY275" s="20" t="s">
        <v>124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20" t="s">
        <v>80</v>
      </c>
      <c r="BK275" s="188">
        <f>ROUND(I275*H275,2)</f>
        <v>0</v>
      </c>
      <c r="BL275" s="20" t="s">
        <v>133</v>
      </c>
      <c r="BM275" s="187" t="s">
        <v>403</v>
      </c>
    </row>
    <row r="276" spans="1:65" s="2" customFormat="1" ht="29.25">
      <c r="A276" s="37"/>
      <c r="B276" s="38"/>
      <c r="C276" s="39"/>
      <c r="D276" s="189" t="s">
        <v>136</v>
      </c>
      <c r="E276" s="39"/>
      <c r="F276" s="190" t="s">
        <v>404</v>
      </c>
      <c r="G276" s="39"/>
      <c r="H276" s="39"/>
      <c r="I276" s="191"/>
      <c r="J276" s="39"/>
      <c r="K276" s="39"/>
      <c r="L276" s="42"/>
      <c r="M276" s="192"/>
      <c r="N276" s="193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136</v>
      </c>
      <c r="AU276" s="20" t="s">
        <v>134</v>
      </c>
    </row>
    <row r="277" spans="1:65" s="2" customFormat="1" ht="11.25">
      <c r="A277" s="37"/>
      <c r="B277" s="38"/>
      <c r="C277" s="39"/>
      <c r="D277" s="194" t="s">
        <v>143</v>
      </c>
      <c r="E277" s="39"/>
      <c r="F277" s="195" t="s">
        <v>405</v>
      </c>
      <c r="G277" s="39"/>
      <c r="H277" s="39"/>
      <c r="I277" s="191"/>
      <c r="J277" s="39"/>
      <c r="K277" s="39"/>
      <c r="L277" s="42"/>
      <c r="M277" s="192"/>
      <c r="N277" s="193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143</v>
      </c>
      <c r="AU277" s="20" t="s">
        <v>134</v>
      </c>
    </row>
    <row r="278" spans="1:65" s="13" customFormat="1" ht="11.25">
      <c r="B278" s="196"/>
      <c r="C278" s="197"/>
      <c r="D278" s="189" t="s">
        <v>157</v>
      </c>
      <c r="E278" s="198" t="s">
        <v>19</v>
      </c>
      <c r="F278" s="199" t="s">
        <v>406</v>
      </c>
      <c r="G278" s="197"/>
      <c r="H278" s="200">
        <v>344.21600000000001</v>
      </c>
      <c r="I278" s="201"/>
      <c r="J278" s="197"/>
      <c r="K278" s="197"/>
      <c r="L278" s="202"/>
      <c r="M278" s="203"/>
      <c r="N278" s="204"/>
      <c r="O278" s="204"/>
      <c r="P278" s="204"/>
      <c r="Q278" s="204"/>
      <c r="R278" s="204"/>
      <c r="S278" s="204"/>
      <c r="T278" s="205"/>
      <c r="AT278" s="206" t="s">
        <v>157</v>
      </c>
      <c r="AU278" s="206" t="s">
        <v>134</v>
      </c>
      <c r="AV278" s="13" t="s">
        <v>82</v>
      </c>
      <c r="AW278" s="13" t="s">
        <v>33</v>
      </c>
      <c r="AX278" s="13" t="s">
        <v>72</v>
      </c>
      <c r="AY278" s="206" t="s">
        <v>124</v>
      </c>
    </row>
    <row r="279" spans="1:65" s="13" customFormat="1" ht="11.25">
      <c r="B279" s="196"/>
      <c r="C279" s="197"/>
      <c r="D279" s="189" t="s">
        <v>157</v>
      </c>
      <c r="E279" s="198" t="s">
        <v>19</v>
      </c>
      <c r="F279" s="199" t="s">
        <v>365</v>
      </c>
      <c r="G279" s="197"/>
      <c r="H279" s="200">
        <v>0.52200000000000002</v>
      </c>
      <c r="I279" s="201"/>
      <c r="J279" s="197"/>
      <c r="K279" s="197"/>
      <c r="L279" s="202"/>
      <c r="M279" s="203"/>
      <c r="N279" s="204"/>
      <c r="O279" s="204"/>
      <c r="P279" s="204"/>
      <c r="Q279" s="204"/>
      <c r="R279" s="204"/>
      <c r="S279" s="204"/>
      <c r="T279" s="205"/>
      <c r="AT279" s="206" t="s">
        <v>157</v>
      </c>
      <c r="AU279" s="206" t="s">
        <v>134</v>
      </c>
      <c r="AV279" s="13" t="s">
        <v>82</v>
      </c>
      <c r="AW279" s="13" t="s">
        <v>33</v>
      </c>
      <c r="AX279" s="13" t="s">
        <v>72</v>
      </c>
      <c r="AY279" s="206" t="s">
        <v>124</v>
      </c>
    </row>
    <row r="280" spans="1:65" s="15" customFormat="1" ht="11.25">
      <c r="B280" s="218"/>
      <c r="C280" s="219"/>
      <c r="D280" s="189" t="s">
        <v>157</v>
      </c>
      <c r="E280" s="220" t="s">
        <v>19</v>
      </c>
      <c r="F280" s="221" t="s">
        <v>177</v>
      </c>
      <c r="G280" s="219"/>
      <c r="H280" s="222">
        <v>344.738</v>
      </c>
      <c r="I280" s="223"/>
      <c r="J280" s="219"/>
      <c r="K280" s="219"/>
      <c r="L280" s="224"/>
      <c r="M280" s="225"/>
      <c r="N280" s="226"/>
      <c r="O280" s="226"/>
      <c r="P280" s="226"/>
      <c r="Q280" s="226"/>
      <c r="R280" s="226"/>
      <c r="S280" s="226"/>
      <c r="T280" s="227"/>
      <c r="AT280" s="228" t="s">
        <v>157</v>
      </c>
      <c r="AU280" s="228" t="s">
        <v>134</v>
      </c>
      <c r="AV280" s="15" t="s">
        <v>133</v>
      </c>
      <c r="AW280" s="15" t="s">
        <v>33</v>
      </c>
      <c r="AX280" s="15" t="s">
        <v>80</v>
      </c>
      <c r="AY280" s="228" t="s">
        <v>124</v>
      </c>
    </row>
    <row r="281" spans="1:65" s="2" customFormat="1" ht="24.2" customHeight="1">
      <c r="A281" s="37"/>
      <c r="B281" s="38"/>
      <c r="C281" s="176" t="s">
        <v>407</v>
      </c>
      <c r="D281" s="176" t="s">
        <v>128</v>
      </c>
      <c r="E281" s="177" t="s">
        <v>408</v>
      </c>
      <c r="F281" s="178" t="s">
        <v>409</v>
      </c>
      <c r="G281" s="179" t="s">
        <v>304</v>
      </c>
      <c r="H281" s="180">
        <v>187.358</v>
      </c>
      <c r="I281" s="181"/>
      <c r="J281" s="182">
        <f>ROUND(I281*H281,2)</f>
        <v>0</v>
      </c>
      <c r="K281" s="178" t="s">
        <v>140</v>
      </c>
      <c r="L281" s="42"/>
      <c r="M281" s="183" t="s">
        <v>19</v>
      </c>
      <c r="N281" s="184" t="s">
        <v>43</v>
      </c>
      <c r="O281" s="67"/>
      <c r="P281" s="185">
        <f>O281*H281</f>
        <v>0</v>
      </c>
      <c r="Q281" s="185">
        <v>0</v>
      </c>
      <c r="R281" s="185">
        <f>Q281*H281</f>
        <v>0</v>
      </c>
      <c r="S281" s="185">
        <v>0</v>
      </c>
      <c r="T281" s="186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7" t="s">
        <v>133</v>
      </c>
      <c r="AT281" s="187" t="s">
        <v>128</v>
      </c>
      <c r="AU281" s="187" t="s">
        <v>134</v>
      </c>
      <c r="AY281" s="20" t="s">
        <v>124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20" t="s">
        <v>80</v>
      </c>
      <c r="BK281" s="188">
        <f>ROUND(I281*H281,2)</f>
        <v>0</v>
      </c>
      <c r="BL281" s="20" t="s">
        <v>133</v>
      </c>
      <c r="BM281" s="187" t="s">
        <v>410</v>
      </c>
    </row>
    <row r="282" spans="1:65" s="2" customFormat="1" ht="29.25">
      <c r="A282" s="37"/>
      <c r="B282" s="38"/>
      <c r="C282" s="39"/>
      <c r="D282" s="189" t="s">
        <v>136</v>
      </c>
      <c r="E282" s="39"/>
      <c r="F282" s="190" t="s">
        <v>411</v>
      </c>
      <c r="G282" s="39"/>
      <c r="H282" s="39"/>
      <c r="I282" s="191"/>
      <c r="J282" s="39"/>
      <c r="K282" s="39"/>
      <c r="L282" s="42"/>
      <c r="M282" s="192"/>
      <c r="N282" s="193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136</v>
      </c>
      <c r="AU282" s="20" t="s">
        <v>134</v>
      </c>
    </row>
    <row r="283" spans="1:65" s="2" customFormat="1" ht="11.25">
      <c r="A283" s="37"/>
      <c r="B283" s="38"/>
      <c r="C283" s="39"/>
      <c r="D283" s="194" t="s">
        <v>143</v>
      </c>
      <c r="E283" s="39"/>
      <c r="F283" s="195" t="s">
        <v>412</v>
      </c>
      <c r="G283" s="39"/>
      <c r="H283" s="39"/>
      <c r="I283" s="191"/>
      <c r="J283" s="39"/>
      <c r="K283" s="39"/>
      <c r="L283" s="42"/>
      <c r="M283" s="192"/>
      <c r="N283" s="193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143</v>
      </c>
      <c r="AU283" s="20" t="s">
        <v>134</v>
      </c>
    </row>
    <row r="284" spans="1:65" s="13" customFormat="1" ht="11.25">
      <c r="B284" s="196"/>
      <c r="C284" s="197"/>
      <c r="D284" s="189" t="s">
        <v>157</v>
      </c>
      <c r="E284" s="198" t="s">
        <v>19</v>
      </c>
      <c r="F284" s="199" t="s">
        <v>413</v>
      </c>
      <c r="G284" s="197"/>
      <c r="H284" s="200">
        <v>187.358</v>
      </c>
      <c r="I284" s="201"/>
      <c r="J284" s="197"/>
      <c r="K284" s="197"/>
      <c r="L284" s="202"/>
      <c r="M284" s="203"/>
      <c r="N284" s="204"/>
      <c r="O284" s="204"/>
      <c r="P284" s="204"/>
      <c r="Q284" s="204"/>
      <c r="R284" s="204"/>
      <c r="S284" s="204"/>
      <c r="T284" s="205"/>
      <c r="AT284" s="206" t="s">
        <v>157</v>
      </c>
      <c r="AU284" s="206" t="s">
        <v>134</v>
      </c>
      <c r="AV284" s="13" t="s">
        <v>82</v>
      </c>
      <c r="AW284" s="13" t="s">
        <v>33</v>
      </c>
      <c r="AX284" s="13" t="s">
        <v>80</v>
      </c>
      <c r="AY284" s="206" t="s">
        <v>124</v>
      </c>
    </row>
    <row r="285" spans="1:65" s="2" customFormat="1" ht="24.2" customHeight="1">
      <c r="A285" s="37"/>
      <c r="B285" s="38"/>
      <c r="C285" s="176" t="s">
        <v>414</v>
      </c>
      <c r="D285" s="176" t="s">
        <v>128</v>
      </c>
      <c r="E285" s="177" t="s">
        <v>415</v>
      </c>
      <c r="F285" s="178" t="s">
        <v>416</v>
      </c>
      <c r="G285" s="179" t="s">
        <v>304</v>
      </c>
      <c r="H285" s="180">
        <v>531.57399999999996</v>
      </c>
      <c r="I285" s="181"/>
      <c r="J285" s="182">
        <f>ROUND(I285*H285,2)</f>
        <v>0</v>
      </c>
      <c r="K285" s="178" t="s">
        <v>140</v>
      </c>
      <c r="L285" s="42"/>
      <c r="M285" s="183" t="s">
        <v>19</v>
      </c>
      <c r="N285" s="184" t="s">
        <v>43</v>
      </c>
      <c r="O285" s="67"/>
      <c r="P285" s="185">
        <f>O285*H285</f>
        <v>0</v>
      </c>
      <c r="Q285" s="185">
        <v>0</v>
      </c>
      <c r="R285" s="185">
        <f>Q285*H285</f>
        <v>0</v>
      </c>
      <c r="S285" s="185">
        <v>0</v>
      </c>
      <c r="T285" s="186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7" t="s">
        <v>133</v>
      </c>
      <c r="AT285" s="187" t="s">
        <v>128</v>
      </c>
      <c r="AU285" s="187" t="s">
        <v>134</v>
      </c>
      <c r="AY285" s="20" t="s">
        <v>124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20" t="s">
        <v>80</v>
      </c>
      <c r="BK285" s="188">
        <f>ROUND(I285*H285,2)</f>
        <v>0</v>
      </c>
      <c r="BL285" s="20" t="s">
        <v>133</v>
      </c>
      <c r="BM285" s="187" t="s">
        <v>417</v>
      </c>
    </row>
    <row r="286" spans="1:65" s="2" customFormat="1" ht="29.25">
      <c r="A286" s="37"/>
      <c r="B286" s="38"/>
      <c r="C286" s="39"/>
      <c r="D286" s="189" t="s">
        <v>136</v>
      </c>
      <c r="E286" s="39"/>
      <c r="F286" s="190" t="s">
        <v>418</v>
      </c>
      <c r="G286" s="39"/>
      <c r="H286" s="39"/>
      <c r="I286" s="191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136</v>
      </c>
      <c r="AU286" s="20" t="s">
        <v>134</v>
      </c>
    </row>
    <row r="287" spans="1:65" s="2" customFormat="1" ht="11.25">
      <c r="A287" s="37"/>
      <c r="B287" s="38"/>
      <c r="C287" s="39"/>
      <c r="D287" s="194" t="s">
        <v>143</v>
      </c>
      <c r="E287" s="39"/>
      <c r="F287" s="195" t="s">
        <v>419</v>
      </c>
      <c r="G287" s="39"/>
      <c r="H287" s="39"/>
      <c r="I287" s="191"/>
      <c r="J287" s="39"/>
      <c r="K287" s="39"/>
      <c r="L287" s="42"/>
      <c r="M287" s="192"/>
      <c r="N287" s="193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143</v>
      </c>
      <c r="AU287" s="20" t="s">
        <v>134</v>
      </c>
    </row>
    <row r="288" spans="1:65" s="13" customFormat="1" ht="11.25">
      <c r="B288" s="196"/>
      <c r="C288" s="197"/>
      <c r="D288" s="189" t="s">
        <v>157</v>
      </c>
      <c r="E288" s="198" t="s">
        <v>19</v>
      </c>
      <c r="F288" s="199" t="s">
        <v>420</v>
      </c>
      <c r="G288" s="197"/>
      <c r="H288" s="200">
        <v>688.43200000000002</v>
      </c>
      <c r="I288" s="201"/>
      <c r="J288" s="197"/>
      <c r="K288" s="197"/>
      <c r="L288" s="202"/>
      <c r="M288" s="203"/>
      <c r="N288" s="204"/>
      <c r="O288" s="204"/>
      <c r="P288" s="204"/>
      <c r="Q288" s="204"/>
      <c r="R288" s="204"/>
      <c r="S288" s="204"/>
      <c r="T288" s="205"/>
      <c r="AT288" s="206" t="s">
        <v>157</v>
      </c>
      <c r="AU288" s="206" t="s">
        <v>134</v>
      </c>
      <c r="AV288" s="13" t="s">
        <v>82</v>
      </c>
      <c r="AW288" s="13" t="s">
        <v>33</v>
      </c>
      <c r="AX288" s="13" t="s">
        <v>72</v>
      </c>
      <c r="AY288" s="206" t="s">
        <v>124</v>
      </c>
    </row>
    <row r="289" spans="1:65" s="13" customFormat="1" ht="11.25">
      <c r="B289" s="196"/>
      <c r="C289" s="197"/>
      <c r="D289" s="189" t="s">
        <v>157</v>
      </c>
      <c r="E289" s="198" t="s">
        <v>19</v>
      </c>
      <c r="F289" s="199" t="s">
        <v>421</v>
      </c>
      <c r="G289" s="197"/>
      <c r="H289" s="200">
        <v>-152.43600000000001</v>
      </c>
      <c r="I289" s="201"/>
      <c r="J289" s="197"/>
      <c r="K289" s="197"/>
      <c r="L289" s="202"/>
      <c r="M289" s="203"/>
      <c r="N289" s="204"/>
      <c r="O289" s="204"/>
      <c r="P289" s="204"/>
      <c r="Q289" s="204"/>
      <c r="R289" s="204"/>
      <c r="S289" s="204"/>
      <c r="T289" s="205"/>
      <c r="AT289" s="206" t="s">
        <v>157</v>
      </c>
      <c r="AU289" s="206" t="s">
        <v>134</v>
      </c>
      <c r="AV289" s="13" t="s">
        <v>82</v>
      </c>
      <c r="AW289" s="13" t="s">
        <v>33</v>
      </c>
      <c r="AX289" s="13" t="s">
        <v>72</v>
      </c>
      <c r="AY289" s="206" t="s">
        <v>124</v>
      </c>
    </row>
    <row r="290" spans="1:65" s="13" customFormat="1" ht="22.5">
      <c r="B290" s="196"/>
      <c r="C290" s="197"/>
      <c r="D290" s="189" t="s">
        <v>157</v>
      </c>
      <c r="E290" s="198" t="s">
        <v>19</v>
      </c>
      <c r="F290" s="199" t="s">
        <v>422</v>
      </c>
      <c r="G290" s="197"/>
      <c r="H290" s="200">
        <v>-4.4219999999999997</v>
      </c>
      <c r="I290" s="201"/>
      <c r="J290" s="197"/>
      <c r="K290" s="197"/>
      <c r="L290" s="202"/>
      <c r="M290" s="203"/>
      <c r="N290" s="204"/>
      <c r="O290" s="204"/>
      <c r="P290" s="204"/>
      <c r="Q290" s="204"/>
      <c r="R290" s="204"/>
      <c r="S290" s="204"/>
      <c r="T290" s="205"/>
      <c r="AT290" s="206" t="s">
        <v>157</v>
      </c>
      <c r="AU290" s="206" t="s">
        <v>134</v>
      </c>
      <c r="AV290" s="13" t="s">
        <v>82</v>
      </c>
      <c r="AW290" s="13" t="s">
        <v>33</v>
      </c>
      <c r="AX290" s="13" t="s">
        <v>72</v>
      </c>
      <c r="AY290" s="206" t="s">
        <v>124</v>
      </c>
    </row>
    <row r="291" spans="1:65" s="15" customFormat="1" ht="11.25">
      <c r="B291" s="218"/>
      <c r="C291" s="219"/>
      <c r="D291" s="189" t="s">
        <v>157</v>
      </c>
      <c r="E291" s="220" t="s">
        <v>19</v>
      </c>
      <c r="F291" s="221" t="s">
        <v>177</v>
      </c>
      <c r="G291" s="219"/>
      <c r="H291" s="222">
        <v>531.57399999999996</v>
      </c>
      <c r="I291" s="223"/>
      <c r="J291" s="219"/>
      <c r="K291" s="219"/>
      <c r="L291" s="224"/>
      <c r="M291" s="225"/>
      <c r="N291" s="226"/>
      <c r="O291" s="226"/>
      <c r="P291" s="226"/>
      <c r="Q291" s="226"/>
      <c r="R291" s="226"/>
      <c r="S291" s="226"/>
      <c r="T291" s="227"/>
      <c r="AT291" s="228" t="s">
        <v>157</v>
      </c>
      <c r="AU291" s="228" t="s">
        <v>134</v>
      </c>
      <c r="AV291" s="15" t="s">
        <v>133</v>
      </c>
      <c r="AW291" s="15" t="s">
        <v>33</v>
      </c>
      <c r="AX291" s="15" t="s">
        <v>80</v>
      </c>
      <c r="AY291" s="228" t="s">
        <v>124</v>
      </c>
    </row>
    <row r="292" spans="1:65" s="2" customFormat="1" ht="24.2" customHeight="1">
      <c r="A292" s="37"/>
      <c r="B292" s="38"/>
      <c r="C292" s="176" t="s">
        <v>423</v>
      </c>
      <c r="D292" s="176" t="s">
        <v>128</v>
      </c>
      <c r="E292" s="177" t="s">
        <v>424</v>
      </c>
      <c r="F292" s="178" t="s">
        <v>425</v>
      </c>
      <c r="G292" s="179" t="s">
        <v>304</v>
      </c>
      <c r="H292" s="180">
        <v>94.24</v>
      </c>
      <c r="I292" s="181"/>
      <c r="J292" s="182">
        <f>ROUND(I292*H292,2)</f>
        <v>0</v>
      </c>
      <c r="K292" s="178" t="s">
        <v>140</v>
      </c>
      <c r="L292" s="42"/>
      <c r="M292" s="183" t="s">
        <v>19</v>
      </c>
      <c r="N292" s="184" t="s">
        <v>43</v>
      </c>
      <c r="O292" s="67"/>
      <c r="P292" s="185">
        <f>O292*H292</f>
        <v>0</v>
      </c>
      <c r="Q292" s="185">
        <v>0</v>
      </c>
      <c r="R292" s="185">
        <f>Q292*H292</f>
        <v>0</v>
      </c>
      <c r="S292" s="185">
        <v>0</v>
      </c>
      <c r="T292" s="186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7" t="s">
        <v>133</v>
      </c>
      <c r="AT292" s="187" t="s">
        <v>128</v>
      </c>
      <c r="AU292" s="187" t="s">
        <v>134</v>
      </c>
      <c r="AY292" s="20" t="s">
        <v>124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20" t="s">
        <v>80</v>
      </c>
      <c r="BK292" s="188">
        <f>ROUND(I292*H292,2)</f>
        <v>0</v>
      </c>
      <c r="BL292" s="20" t="s">
        <v>133</v>
      </c>
      <c r="BM292" s="187" t="s">
        <v>426</v>
      </c>
    </row>
    <row r="293" spans="1:65" s="2" customFormat="1" ht="39">
      <c r="A293" s="37"/>
      <c r="B293" s="38"/>
      <c r="C293" s="39"/>
      <c r="D293" s="189" t="s">
        <v>136</v>
      </c>
      <c r="E293" s="39"/>
      <c r="F293" s="190" t="s">
        <v>427</v>
      </c>
      <c r="G293" s="39"/>
      <c r="H293" s="39"/>
      <c r="I293" s="191"/>
      <c r="J293" s="39"/>
      <c r="K293" s="39"/>
      <c r="L293" s="42"/>
      <c r="M293" s="192"/>
      <c r="N293" s="193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136</v>
      </c>
      <c r="AU293" s="20" t="s">
        <v>134</v>
      </c>
    </row>
    <row r="294" spans="1:65" s="2" customFormat="1" ht="11.25">
      <c r="A294" s="37"/>
      <c r="B294" s="38"/>
      <c r="C294" s="39"/>
      <c r="D294" s="194" t="s">
        <v>143</v>
      </c>
      <c r="E294" s="39"/>
      <c r="F294" s="195" t="s">
        <v>428</v>
      </c>
      <c r="G294" s="39"/>
      <c r="H294" s="39"/>
      <c r="I294" s="191"/>
      <c r="J294" s="39"/>
      <c r="K294" s="39"/>
      <c r="L294" s="42"/>
      <c r="M294" s="192"/>
      <c r="N294" s="193"/>
      <c r="O294" s="67"/>
      <c r="P294" s="67"/>
      <c r="Q294" s="67"/>
      <c r="R294" s="67"/>
      <c r="S294" s="67"/>
      <c r="T294" s="68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20" t="s">
        <v>143</v>
      </c>
      <c r="AU294" s="20" t="s">
        <v>134</v>
      </c>
    </row>
    <row r="295" spans="1:65" s="13" customFormat="1" ht="11.25">
      <c r="B295" s="196"/>
      <c r="C295" s="197"/>
      <c r="D295" s="189" t="s">
        <v>157</v>
      </c>
      <c r="E295" s="198" t="s">
        <v>19</v>
      </c>
      <c r="F295" s="199" t="s">
        <v>429</v>
      </c>
      <c r="G295" s="197"/>
      <c r="H295" s="200">
        <v>106.705</v>
      </c>
      <c r="I295" s="201"/>
      <c r="J295" s="197"/>
      <c r="K295" s="197"/>
      <c r="L295" s="202"/>
      <c r="M295" s="203"/>
      <c r="N295" s="204"/>
      <c r="O295" s="204"/>
      <c r="P295" s="204"/>
      <c r="Q295" s="204"/>
      <c r="R295" s="204"/>
      <c r="S295" s="204"/>
      <c r="T295" s="205"/>
      <c r="AT295" s="206" t="s">
        <v>157</v>
      </c>
      <c r="AU295" s="206" t="s">
        <v>134</v>
      </c>
      <c r="AV295" s="13" t="s">
        <v>82</v>
      </c>
      <c r="AW295" s="13" t="s">
        <v>33</v>
      </c>
      <c r="AX295" s="13" t="s">
        <v>72</v>
      </c>
      <c r="AY295" s="206" t="s">
        <v>124</v>
      </c>
    </row>
    <row r="296" spans="1:65" s="13" customFormat="1" ht="11.25">
      <c r="B296" s="196"/>
      <c r="C296" s="197"/>
      <c r="D296" s="189" t="s">
        <v>157</v>
      </c>
      <c r="E296" s="198" t="s">
        <v>19</v>
      </c>
      <c r="F296" s="199" t="s">
        <v>430</v>
      </c>
      <c r="G296" s="197"/>
      <c r="H296" s="200">
        <v>-12.465</v>
      </c>
      <c r="I296" s="201"/>
      <c r="J296" s="197"/>
      <c r="K296" s="197"/>
      <c r="L296" s="202"/>
      <c r="M296" s="203"/>
      <c r="N296" s="204"/>
      <c r="O296" s="204"/>
      <c r="P296" s="204"/>
      <c r="Q296" s="204"/>
      <c r="R296" s="204"/>
      <c r="S296" s="204"/>
      <c r="T296" s="205"/>
      <c r="AT296" s="206" t="s">
        <v>157</v>
      </c>
      <c r="AU296" s="206" t="s">
        <v>134</v>
      </c>
      <c r="AV296" s="13" t="s">
        <v>82</v>
      </c>
      <c r="AW296" s="13" t="s">
        <v>33</v>
      </c>
      <c r="AX296" s="13" t="s">
        <v>72</v>
      </c>
      <c r="AY296" s="206" t="s">
        <v>124</v>
      </c>
    </row>
    <row r="297" spans="1:65" s="15" customFormat="1" ht="11.25">
      <c r="B297" s="218"/>
      <c r="C297" s="219"/>
      <c r="D297" s="189" t="s">
        <v>157</v>
      </c>
      <c r="E297" s="220" t="s">
        <v>19</v>
      </c>
      <c r="F297" s="221" t="s">
        <v>177</v>
      </c>
      <c r="G297" s="219"/>
      <c r="H297" s="222">
        <v>94.24</v>
      </c>
      <c r="I297" s="223"/>
      <c r="J297" s="219"/>
      <c r="K297" s="219"/>
      <c r="L297" s="224"/>
      <c r="M297" s="225"/>
      <c r="N297" s="226"/>
      <c r="O297" s="226"/>
      <c r="P297" s="226"/>
      <c r="Q297" s="226"/>
      <c r="R297" s="226"/>
      <c r="S297" s="226"/>
      <c r="T297" s="227"/>
      <c r="AT297" s="228" t="s">
        <v>157</v>
      </c>
      <c r="AU297" s="228" t="s">
        <v>134</v>
      </c>
      <c r="AV297" s="15" t="s">
        <v>133</v>
      </c>
      <c r="AW297" s="15" t="s">
        <v>33</v>
      </c>
      <c r="AX297" s="15" t="s">
        <v>80</v>
      </c>
      <c r="AY297" s="228" t="s">
        <v>124</v>
      </c>
    </row>
    <row r="298" spans="1:65" s="2" customFormat="1" ht="16.5" customHeight="1">
      <c r="A298" s="37"/>
      <c r="B298" s="38"/>
      <c r="C298" s="240" t="s">
        <v>431</v>
      </c>
      <c r="D298" s="240" t="s">
        <v>432</v>
      </c>
      <c r="E298" s="241" t="s">
        <v>433</v>
      </c>
      <c r="F298" s="242" t="s">
        <v>434</v>
      </c>
      <c r="G298" s="243" t="s">
        <v>206</v>
      </c>
      <c r="H298" s="244">
        <v>197.88399999999999</v>
      </c>
      <c r="I298" s="245"/>
      <c r="J298" s="246">
        <f>ROUND(I298*H298,2)</f>
        <v>0</v>
      </c>
      <c r="K298" s="242" t="s">
        <v>140</v>
      </c>
      <c r="L298" s="247"/>
      <c r="M298" s="248" t="s">
        <v>19</v>
      </c>
      <c r="N298" s="249" t="s">
        <v>43</v>
      </c>
      <c r="O298" s="67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7" t="s">
        <v>185</v>
      </c>
      <c r="AT298" s="187" t="s">
        <v>432</v>
      </c>
      <c r="AU298" s="187" t="s">
        <v>134</v>
      </c>
      <c r="AY298" s="20" t="s">
        <v>124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20" t="s">
        <v>80</v>
      </c>
      <c r="BK298" s="188">
        <f>ROUND(I298*H298,2)</f>
        <v>0</v>
      </c>
      <c r="BL298" s="20" t="s">
        <v>133</v>
      </c>
      <c r="BM298" s="187" t="s">
        <v>435</v>
      </c>
    </row>
    <row r="299" spans="1:65" s="2" customFormat="1" ht="11.25">
      <c r="A299" s="37"/>
      <c r="B299" s="38"/>
      <c r="C299" s="39"/>
      <c r="D299" s="189" t="s">
        <v>136</v>
      </c>
      <c r="E299" s="39"/>
      <c r="F299" s="190" t="s">
        <v>434</v>
      </c>
      <c r="G299" s="39"/>
      <c r="H299" s="39"/>
      <c r="I299" s="191"/>
      <c r="J299" s="39"/>
      <c r="K299" s="39"/>
      <c r="L299" s="42"/>
      <c r="M299" s="192"/>
      <c r="N299" s="193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136</v>
      </c>
      <c r="AU299" s="20" t="s">
        <v>134</v>
      </c>
    </row>
    <row r="300" spans="1:65" s="13" customFormat="1" ht="11.25">
      <c r="B300" s="196"/>
      <c r="C300" s="197"/>
      <c r="D300" s="189" t="s">
        <v>157</v>
      </c>
      <c r="E300" s="198" t="s">
        <v>19</v>
      </c>
      <c r="F300" s="199" t="s">
        <v>436</v>
      </c>
      <c r="G300" s="197"/>
      <c r="H300" s="200">
        <v>197.88399999999999</v>
      </c>
      <c r="I300" s="201"/>
      <c r="J300" s="197"/>
      <c r="K300" s="197"/>
      <c r="L300" s="202"/>
      <c r="M300" s="203"/>
      <c r="N300" s="204"/>
      <c r="O300" s="204"/>
      <c r="P300" s="204"/>
      <c r="Q300" s="204"/>
      <c r="R300" s="204"/>
      <c r="S300" s="204"/>
      <c r="T300" s="205"/>
      <c r="AT300" s="206" t="s">
        <v>157</v>
      </c>
      <c r="AU300" s="206" t="s">
        <v>134</v>
      </c>
      <c r="AV300" s="13" t="s">
        <v>82</v>
      </c>
      <c r="AW300" s="13" t="s">
        <v>33</v>
      </c>
      <c r="AX300" s="13" t="s">
        <v>80</v>
      </c>
      <c r="AY300" s="206" t="s">
        <v>124</v>
      </c>
    </row>
    <row r="301" spans="1:65" s="12" customFormat="1" ht="20.85" customHeight="1">
      <c r="B301" s="160"/>
      <c r="C301" s="161"/>
      <c r="D301" s="162" t="s">
        <v>71</v>
      </c>
      <c r="E301" s="174" t="s">
        <v>257</v>
      </c>
      <c r="F301" s="174" t="s">
        <v>437</v>
      </c>
      <c r="G301" s="161"/>
      <c r="H301" s="161"/>
      <c r="I301" s="164"/>
      <c r="J301" s="175">
        <f>BK301</f>
        <v>0</v>
      </c>
      <c r="K301" s="161"/>
      <c r="L301" s="166"/>
      <c r="M301" s="167"/>
      <c r="N301" s="168"/>
      <c r="O301" s="168"/>
      <c r="P301" s="169">
        <f>SUM(P302:P325)</f>
        <v>0</v>
      </c>
      <c r="Q301" s="168"/>
      <c r="R301" s="169">
        <f>SUM(R302:R325)</f>
        <v>7.0000000000000007E-5</v>
      </c>
      <c r="S301" s="168"/>
      <c r="T301" s="170">
        <f>SUM(T302:T325)</f>
        <v>0</v>
      </c>
      <c r="AR301" s="171" t="s">
        <v>80</v>
      </c>
      <c r="AT301" s="172" t="s">
        <v>71</v>
      </c>
      <c r="AU301" s="172" t="s">
        <v>82</v>
      </c>
      <c r="AY301" s="171" t="s">
        <v>124</v>
      </c>
      <c r="BK301" s="173">
        <f>SUM(BK302:BK325)</f>
        <v>0</v>
      </c>
    </row>
    <row r="302" spans="1:65" s="2" customFormat="1" ht="24.2" customHeight="1">
      <c r="A302" s="37"/>
      <c r="B302" s="38"/>
      <c r="C302" s="176" t="s">
        <v>438</v>
      </c>
      <c r="D302" s="176" t="s">
        <v>128</v>
      </c>
      <c r="E302" s="177" t="s">
        <v>439</v>
      </c>
      <c r="F302" s="178" t="s">
        <v>440</v>
      </c>
      <c r="G302" s="179" t="s">
        <v>153</v>
      </c>
      <c r="H302" s="180">
        <v>316.392</v>
      </c>
      <c r="I302" s="181"/>
      <c r="J302" s="182">
        <f>ROUND(I302*H302,2)</f>
        <v>0</v>
      </c>
      <c r="K302" s="178" t="s">
        <v>140</v>
      </c>
      <c r="L302" s="42"/>
      <c r="M302" s="183" t="s">
        <v>19</v>
      </c>
      <c r="N302" s="184" t="s">
        <v>43</v>
      </c>
      <c r="O302" s="67"/>
      <c r="P302" s="185">
        <f>O302*H302</f>
        <v>0</v>
      </c>
      <c r="Q302" s="185">
        <v>0</v>
      </c>
      <c r="R302" s="185">
        <f>Q302*H302</f>
        <v>0</v>
      </c>
      <c r="S302" s="185">
        <v>0</v>
      </c>
      <c r="T302" s="186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7" t="s">
        <v>133</v>
      </c>
      <c r="AT302" s="187" t="s">
        <v>128</v>
      </c>
      <c r="AU302" s="187" t="s">
        <v>134</v>
      </c>
      <c r="AY302" s="20" t="s">
        <v>124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20" t="s">
        <v>80</v>
      </c>
      <c r="BK302" s="188">
        <f>ROUND(I302*H302,2)</f>
        <v>0</v>
      </c>
      <c r="BL302" s="20" t="s">
        <v>133</v>
      </c>
      <c r="BM302" s="187" t="s">
        <v>441</v>
      </c>
    </row>
    <row r="303" spans="1:65" s="2" customFormat="1" ht="19.5">
      <c r="A303" s="37"/>
      <c r="B303" s="38"/>
      <c r="C303" s="39"/>
      <c r="D303" s="189" t="s">
        <v>136</v>
      </c>
      <c r="E303" s="39"/>
      <c r="F303" s="190" t="s">
        <v>442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136</v>
      </c>
      <c r="AU303" s="20" t="s">
        <v>134</v>
      </c>
    </row>
    <row r="304" spans="1:65" s="2" customFormat="1" ht="11.25">
      <c r="A304" s="37"/>
      <c r="B304" s="38"/>
      <c r="C304" s="39"/>
      <c r="D304" s="194" t="s">
        <v>143</v>
      </c>
      <c r="E304" s="39"/>
      <c r="F304" s="195" t="s">
        <v>443</v>
      </c>
      <c r="G304" s="39"/>
      <c r="H304" s="39"/>
      <c r="I304" s="191"/>
      <c r="J304" s="39"/>
      <c r="K304" s="39"/>
      <c r="L304" s="42"/>
      <c r="M304" s="192"/>
      <c r="N304" s="193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143</v>
      </c>
      <c r="AU304" s="20" t="s">
        <v>134</v>
      </c>
    </row>
    <row r="305" spans="1:65" s="16" customFormat="1" ht="11.25">
      <c r="B305" s="230"/>
      <c r="C305" s="231"/>
      <c r="D305" s="189" t="s">
        <v>157</v>
      </c>
      <c r="E305" s="232" t="s">
        <v>19</v>
      </c>
      <c r="F305" s="233" t="s">
        <v>309</v>
      </c>
      <c r="G305" s="231"/>
      <c r="H305" s="232" t="s">
        <v>19</v>
      </c>
      <c r="I305" s="234"/>
      <c r="J305" s="231"/>
      <c r="K305" s="231"/>
      <c r="L305" s="235"/>
      <c r="M305" s="236"/>
      <c r="N305" s="237"/>
      <c r="O305" s="237"/>
      <c r="P305" s="237"/>
      <c r="Q305" s="237"/>
      <c r="R305" s="237"/>
      <c r="S305" s="237"/>
      <c r="T305" s="238"/>
      <c r="AT305" s="239" t="s">
        <v>157</v>
      </c>
      <c r="AU305" s="239" t="s">
        <v>134</v>
      </c>
      <c r="AV305" s="16" t="s">
        <v>80</v>
      </c>
      <c r="AW305" s="16" t="s">
        <v>33</v>
      </c>
      <c r="AX305" s="16" t="s">
        <v>72</v>
      </c>
      <c r="AY305" s="239" t="s">
        <v>124</v>
      </c>
    </row>
    <row r="306" spans="1:65" s="13" customFormat="1" ht="11.25">
      <c r="B306" s="196"/>
      <c r="C306" s="197"/>
      <c r="D306" s="189" t="s">
        <v>157</v>
      </c>
      <c r="E306" s="198" t="s">
        <v>19</v>
      </c>
      <c r="F306" s="199" t="s">
        <v>444</v>
      </c>
      <c r="G306" s="197"/>
      <c r="H306" s="200">
        <v>187.536</v>
      </c>
      <c r="I306" s="201"/>
      <c r="J306" s="197"/>
      <c r="K306" s="197"/>
      <c r="L306" s="202"/>
      <c r="M306" s="203"/>
      <c r="N306" s="204"/>
      <c r="O306" s="204"/>
      <c r="P306" s="204"/>
      <c r="Q306" s="204"/>
      <c r="R306" s="204"/>
      <c r="S306" s="204"/>
      <c r="T306" s="205"/>
      <c r="AT306" s="206" t="s">
        <v>157</v>
      </c>
      <c r="AU306" s="206" t="s">
        <v>134</v>
      </c>
      <c r="AV306" s="13" t="s">
        <v>82</v>
      </c>
      <c r="AW306" s="13" t="s">
        <v>33</v>
      </c>
      <c r="AX306" s="13" t="s">
        <v>72</v>
      </c>
      <c r="AY306" s="206" t="s">
        <v>124</v>
      </c>
    </row>
    <row r="307" spans="1:65" s="13" customFormat="1" ht="11.25">
      <c r="B307" s="196"/>
      <c r="C307" s="197"/>
      <c r="D307" s="189" t="s">
        <v>157</v>
      </c>
      <c r="E307" s="198" t="s">
        <v>19</v>
      </c>
      <c r="F307" s="199" t="s">
        <v>445</v>
      </c>
      <c r="G307" s="197"/>
      <c r="H307" s="200">
        <v>113.85599999999999</v>
      </c>
      <c r="I307" s="201"/>
      <c r="J307" s="197"/>
      <c r="K307" s="197"/>
      <c r="L307" s="202"/>
      <c r="M307" s="203"/>
      <c r="N307" s="204"/>
      <c r="O307" s="204"/>
      <c r="P307" s="204"/>
      <c r="Q307" s="204"/>
      <c r="R307" s="204"/>
      <c r="S307" s="204"/>
      <c r="T307" s="205"/>
      <c r="AT307" s="206" t="s">
        <v>157</v>
      </c>
      <c r="AU307" s="206" t="s">
        <v>134</v>
      </c>
      <c r="AV307" s="13" t="s">
        <v>82</v>
      </c>
      <c r="AW307" s="13" t="s">
        <v>33</v>
      </c>
      <c r="AX307" s="13" t="s">
        <v>72</v>
      </c>
      <c r="AY307" s="206" t="s">
        <v>124</v>
      </c>
    </row>
    <row r="308" spans="1:65" s="13" customFormat="1" ht="11.25">
      <c r="B308" s="196"/>
      <c r="C308" s="197"/>
      <c r="D308" s="189" t="s">
        <v>157</v>
      </c>
      <c r="E308" s="198" t="s">
        <v>19</v>
      </c>
      <c r="F308" s="199" t="s">
        <v>158</v>
      </c>
      <c r="G308" s="197"/>
      <c r="H308" s="200">
        <v>3.48</v>
      </c>
      <c r="I308" s="201"/>
      <c r="J308" s="197"/>
      <c r="K308" s="197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157</v>
      </c>
      <c r="AU308" s="206" t="s">
        <v>134</v>
      </c>
      <c r="AV308" s="13" t="s">
        <v>82</v>
      </c>
      <c r="AW308" s="13" t="s">
        <v>33</v>
      </c>
      <c r="AX308" s="13" t="s">
        <v>72</v>
      </c>
      <c r="AY308" s="206" t="s">
        <v>124</v>
      </c>
    </row>
    <row r="309" spans="1:65" s="13" customFormat="1" ht="11.25">
      <c r="B309" s="196"/>
      <c r="C309" s="197"/>
      <c r="D309" s="189" t="s">
        <v>157</v>
      </c>
      <c r="E309" s="198" t="s">
        <v>19</v>
      </c>
      <c r="F309" s="199" t="s">
        <v>446</v>
      </c>
      <c r="G309" s="197"/>
      <c r="H309" s="200">
        <v>11.52</v>
      </c>
      <c r="I309" s="201"/>
      <c r="J309" s="197"/>
      <c r="K309" s="197"/>
      <c r="L309" s="202"/>
      <c r="M309" s="203"/>
      <c r="N309" s="204"/>
      <c r="O309" s="204"/>
      <c r="P309" s="204"/>
      <c r="Q309" s="204"/>
      <c r="R309" s="204"/>
      <c r="S309" s="204"/>
      <c r="T309" s="205"/>
      <c r="AT309" s="206" t="s">
        <v>157</v>
      </c>
      <c r="AU309" s="206" t="s">
        <v>134</v>
      </c>
      <c r="AV309" s="13" t="s">
        <v>82</v>
      </c>
      <c r="AW309" s="13" t="s">
        <v>33</v>
      </c>
      <c r="AX309" s="13" t="s">
        <v>72</v>
      </c>
      <c r="AY309" s="206" t="s">
        <v>124</v>
      </c>
    </row>
    <row r="310" spans="1:65" s="15" customFormat="1" ht="11.25">
      <c r="B310" s="218"/>
      <c r="C310" s="219"/>
      <c r="D310" s="189" t="s">
        <v>157</v>
      </c>
      <c r="E310" s="220" t="s">
        <v>19</v>
      </c>
      <c r="F310" s="221" t="s">
        <v>177</v>
      </c>
      <c r="G310" s="219"/>
      <c r="H310" s="222">
        <v>316.392</v>
      </c>
      <c r="I310" s="223"/>
      <c r="J310" s="219"/>
      <c r="K310" s="219"/>
      <c r="L310" s="224"/>
      <c r="M310" s="225"/>
      <c r="N310" s="226"/>
      <c r="O310" s="226"/>
      <c r="P310" s="226"/>
      <c r="Q310" s="226"/>
      <c r="R310" s="226"/>
      <c r="S310" s="226"/>
      <c r="T310" s="227"/>
      <c r="AT310" s="228" t="s">
        <v>157</v>
      </c>
      <c r="AU310" s="228" t="s">
        <v>134</v>
      </c>
      <c r="AV310" s="15" t="s">
        <v>133</v>
      </c>
      <c r="AW310" s="15" t="s">
        <v>33</v>
      </c>
      <c r="AX310" s="15" t="s">
        <v>80</v>
      </c>
      <c r="AY310" s="228" t="s">
        <v>124</v>
      </c>
    </row>
    <row r="311" spans="1:65" s="2" customFormat="1" ht="24.2" customHeight="1">
      <c r="A311" s="37"/>
      <c r="B311" s="38"/>
      <c r="C311" s="176" t="s">
        <v>447</v>
      </c>
      <c r="D311" s="176" t="s">
        <v>128</v>
      </c>
      <c r="E311" s="177" t="s">
        <v>448</v>
      </c>
      <c r="F311" s="178" t="s">
        <v>449</v>
      </c>
      <c r="G311" s="179" t="s">
        <v>153</v>
      </c>
      <c r="H311" s="180">
        <v>3.48</v>
      </c>
      <c r="I311" s="181"/>
      <c r="J311" s="182">
        <f>ROUND(I311*H311,2)</f>
        <v>0</v>
      </c>
      <c r="K311" s="178" t="s">
        <v>140</v>
      </c>
      <c r="L311" s="42"/>
      <c r="M311" s="183" t="s">
        <v>19</v>
      </c>
      <c r="N311" s="184" t="s">
        <v>43</v>
      </c>
      <c r="O311" s="67"/>
      <c r="P311" s="185">
        <f>O311*H311</f>
        <v>0</v>
      </c>
      <c r="Q311" s="185">
        <v>0</v>
      </c>
      <c r="R311" s="185">
        <f>Q311*H311</f>
        <v>0</v>
      </c>
      <c r="S311" s="185">
        <v>0</v>
      </c>
      <c r="T311" s="186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7" t="s">
        <v>133</v>
      </c>
      <c r="AT311" s="187" t="s">
        <v>128</v>
      </c>
      <c r="AU311" s="187" t="s">
        <v>134</v>
      </c>
      <c r="AY311" s="20" t="s">
        <v>124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20" t="s">
        <v>80</v>
      </c>
      <c r="BK311" s="188">
        <f>ROUND(I311*H311,2)</f>
        <v>0</v>
      </c>
      <c r="BL311" s="20" t="s">
        <v>133</v>
      </c>
      <c r="BM311" s="187" t="s">
        <v>450</v>
      </c>
    </row>
    <row r="312" spans="1:65" s="2" customFormat="1" ht="19.5">
      <c r="A312" s="37"/>
      <c r="B312" s="38"/>
      <c r="C312" s="39"/>
      <c r="D312" s="189" t="s">
        <v>136</v>
      </c>
      <c r="E312" s="39"/>
      <c r="F312" s="190" t="s">
        <v>451</v>
      </c>
      <c r="G312" s="39"/>
      <c r="H312" s="39"/>
      <c r="I312" s="191"/>
      <c r="J312" s="39"/>
      <c r="K312" s="39"/>
      <c r="L312" s="42"/>
      <c r="M312" s="192"/>
      <c r="N312" s="193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136</v>
      </c>
      <c r="AU312" s="20" t="s">
        <v>134</v>
      </c>
    </row>
    <row r="313" spans="1:65" s="2" customFormat="1" ht="11.25">
      <c r="A313" s="37"/>
      <c r="B313" s="38"/>
      <c r="C313" s="39"/>
      <c r="D313" s="194" t="s">
        <v>143</v>
      </c>
      <c r="E313" s="39"/>
      <c r="F313" s="195" t="s">
        <v>452</v>
      </c>
      <c r="G313" s="39"/>
      <c r="H313" s="39"/>
      <c r="I313" s="191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143</v>
      </c>
      <c r="AU313" s="20" t="s">
        <v>134</v>
      </c>
    </row>
    <row r="314" spans="1:65" s="13" customFormat="1" ht="11.25">
      <c r="B314" s="196"/>
      <c r="C314" s="197"/>
      <c r="D314" s="189" t="s">
        <v>157</v>
      </c>
      <c r="E314" s="198" t="s">
        <v>19</v>
      </c>
      <c r="F314" s="199" t="s">
        <v>158</v>
      </c>
      <c r="G314" s="197"/>
      <c r="H314" s="200">
        <v>3.48</v>
      </c>
      <c r="I314" s="201"/>
      <c r="J314" s="197"/>
      <c r="K314" s="197"/>
      <c r="L314" s="202"/>
      <c r="M314" s="203"/>
      <c r="N314" s="204"/>
      <c r="O314" s="204"/>
      <c r="P314" s="204"/>
      <c r="Q314" s="204"/>
      <c r="R314" s="204"/>
      <c r="S314" s="204"/>
      <c r="T314" s="205"/>
      <c r="AT314" s="206" t="s">
        <v>157</v>
      </c>
      <c r="AU314" s="206" t="s">
        <v>134</v>
      </c>
      <c r="AV314" s="13" t="s">
        <v>82</v>
      </c>
      <c r="AW314" s="13" t="s">
        <v>33</v>
      </c>
      <c r="AX314" s="13" t="s">
        <v>80</v>
      </c>
      <c r="AY314" s="206" t="s">
        <v>124</v>
      </c>
    </row>
    <row r="315" spans="1:65" s="2" customFormat="1" ht="24.2" customHeight="1">
      <c r="A315" s="37"/>
      <c r="B315" s="38"/>
      <c r="C315" s="176" t="s">
        <v>453</v>
      </c>
      <c r="D315" s="176" t="s">
        <v>128</v>
      </c>
      <c r="E315" s="177" t="s">
        <v>454</v>
      </c>
      <c r="F315" s="178" t="s">
        <v>455</v>
      </c>
      <c r="G315" s="179" t="s">
        <v>153</v>
      </c>
      <c r="H315" s="180">
        <v>3.48</v>
      </c>
      <c r="I315" s="181"/>
      <c r="J315" s="182">
        <f>ROUND(I315*H315,2)</f>
        <v>0</v>
      </c>
      <c r="K315" s="178" t="s">
        <v>140</v>
      </c>
      <c r="L315" s="42"/>
      <c r="M315" s="183" t="s">
        <v>19</v>
      </c>
      <c r="N315" s="184" t="s">
        <v>43</v>
      </c>
      <c r="O315" s="67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7" t="s">
        <v>133</v>
      </c>
      <c r="AT315" s="187" t="s">
        <v>128</v>
      </c>
      <c r="AU315" s="187" t="s">
        <v>134</v>
      </c>
      <c r="AY315" s="20" t="s">
        <v>124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20" t="s">
        <v>80</v>
      </c>
      <c r="BK315" s="188">
        <f>ROUND(I315*H315,2)</f>
        <v>0</v>
      </c>
      <c r="BL315" s="20" t="s">
        <v>133</v>
      </c>
      <c r="BM315" s="187" t="s">
        <v>456</v>
      </c>
    </row>
    <row r="316" spans="1:65" s="2" customFormat="1" ht="19.5">
      <c r="A316" s="37"/>
      <c r="B316" s="38"/>
      <c r="C316" s="39"/>
      <c r="D316" s="189" t="s">
        <v>136</v>
      </c>
      <c r="E316" s="39"/>
      <c r="F316" s="190" t="s">
        <v>457</v>
      </c>
      <c r="G316" s="39"/>
      <c r="H316" s="39"/>
      <c r="I316" s="191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136</v>
      </c>
      <c r="AU316" s="20" t="s">
        <v>134</v>
      </c>
    </row>
    <row r="317" spans="1:65" s="2" customFormat="1" ht="11.25">
      <c r="A317" s="37"/>
      <c r="B317" s="38"/>
      <c r="C317" s="39"/>
      <c r="D317" s="194" t="s">
        <v>143</v>
      </c>
      <c r="E317" s="39"/>
      <c r="F317" s="195" t="s">
        <v>458</v>
      </c>
      <c r="G317" s="39"/>
      <c r="H317" s="39"/>
      <c r="I317" s="191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143</v>
      </c>
      <c r="AU317" s="20" t="s">
        <v>134</v>
      </c>
    </row>
    <row r="318" spans="1:65" s="13" customFormat="1" ht="11.25">
      <c r="B318" s="196"/>
      <c r="C318" s="197"/>
      <c r="D318" s="189" t="s">
        <v>157</v>
      </c>
      <c r="E318" s="198" t="s">
        <v>19</v>
      </c>
      <c r="F318" s="199" t="s">
        <v>158</v>
      </c>
      <c r="G318" s="197"/>
      <c r="H318" s="200">
        <v>3.48</v>
      </c>
      <c r="I318" s="201"/>
      <c r="J318" s="197"/>
      <c r="K318" s="197"/>
      <c r="L318" s="202"/>
      <c r="M318" s="203"/>
      <c r="N318" s="204"/>
      <c r="O318" s="204"/>
      <c r="P318" s="204"/>
      <c r="Q318" s="204"/>
      <c r="R318" s="204"/>
      <c r="S318" s="204"/>
      <c r="T318" s="205"/>
      <c r="AT318" s="206" t="s">
        <v>157</v>
      </c>
      <c r="AU318" s="206" t="s">
        <v>134</v>
      </c>
      <c r="AV318" s="13" t="s">
        <v>82</v>
      </c>
      <c r="AW318" s="13" t="s">
        <v>33</v>
      </c>
      <c r="AX318" s="13" t="s">
        <v>80</v>
      </c>
      <c r="AY318" s="206" t="s">
        <v>124</v>
      </c>
    </row>
    <row r="319" spans="1:65" s="2" customFormat="1" ht="16.5" customHeight="1">
      <c r="A319" s="37"/>
      <c r="B319" s="38"/>
      <c r="C319" s="240" t="s">
        <v>459</v>
      </c>
      <c r="D319" s="240" t="s">
        <v>432</v>
      </c>
      <c r="E319" s="241" t="s">
        <v>460</v>
      </c>
      <c r="F319" s="242" t="s">
        <v>461</v>
      </c>
      <c r="G319" s="243" t="s">
        <v>462</v>
      </c>
      <c r="H319" s="244">
        <v>7.0000000000000007E-2</v>
      </c>
      <c r="I319" s="245"/>
      <c r="J319" s="246">
        <f>ROUND(I319*H319,2)</f>
        <v>0</v>
      </c>
      <c r="K319" s="242" t="s">
        <v>140</v>
      </c>
      <c r="L319" s="247"/>
      <c r="M319" s="248" t="s">
        <v>19</v>
      </c>
      <c r="N319" s="249" t="s">
        <v>43</v>
      </c>
      <c r="O319" s="67"/>
      <c r="P319" s="185">
        <f>O319*H319</f>
        <v>0</v>
      </c>
      <c r="Q319" s="185">
        <v>1E-3</v>
      </c>
      <c r="R319" s="185">
        <f>Q319*H319</f>
        <v>7.0000000000000007E-5</v>
      </c>
      <c r="S319" s="185">
        <v>0</v>
      </c>
      <c r="T319" s="186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7" t="s">
        <v>185</v>
      </c>
      <c r="AT319" s="187" t="s">
        <v>432</v>
      </c>
      <c r="AU319" s="187" t="s">
        <v>134</v>
      </c>
      <c r="AY319" s="20" t="s">
        <v>124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20" t="s">
        <v>80</v>
      </c>
      <c r="BK319" s="188">
        <f>ROUND(I319*H319,2)</f>
        <v>0</v>
      </c>
      <c r="BL319" s="20" t="s">
        <v>133</v>
      </c>
      <c r="BM319" s="187" t="s">
        <v>463</v>
      </c>
    </row>
    <row r="320" spans="1:65" s="2" customFormat="1" ht="11.25">
      <c r="A320" s="37"/>
      <c r="B320" s="38"/>
      <c r="C320" s="39"/>
      <c r="D320" s="189" t="s">
        <v>136</v>
      </c>
      <c r="E320" s="39"/>
      <c r="F320" s="190" t="s">
        <v>461</v>
      </c>
      <c r="G320" s="39"/>
      <c r="H320" s="39"/>
      <c r="I320" s="191"/>
      <c r="J320" s="39"/>
      <c r="K320" s="39"/>
      <c r="L320" s="42"/>
      <c r="M320" s="192"/>
      <c r="N320" s="193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136</v>
      </c>
      <c r="AU320" s="20" t="s">
        <v>134</v>
      </c>
    </row>
    <row r="321" spans="1:65" s="13" customFormat="1" ht="11.25">
      <c r="B321" s="196"/>
      <c r="C321" s="197"/>
      <c r="D321" s="189" t="s">
        <v>157</v>
      </c>
      <c r="E321" s="197"/>
      <c r="F321" s="199" t="s">
        <v>464</v>
      </c>
      <c r="G321" s="197"/>
      <c r="H321" s="200">
        <v>7.0000000000000007E-2</v>
      </c>
      <c r="I321" s="201"/>
      <c r="J321" s="197"/>
      <c r="K321" s="197"/>
      <c r="L321" s="202"/>
      <c r="M321" s="203"/>
      <c r="N321" s="204"/>
      <c r="O321" s="204"/>
      <c r="P321" s="204"/>
      <c r="Q321" s="204"/>
      <c r="R321" s="204"/>
      <c r="S321" s="204"/>
      <c r="T321" s="205"/>
      <c r="AT321" s="206" t="s">
        <v>157</v>
      </c>
      <c r="AU321" s="206" t="s">
        <v>134</v>
      </c>
      <c r="AV321" s="13" t="s">
        <v>82</v>
      </c>
      <c r="AW321" s="13" t="s">
        <v>4</v>
      </c>
      <c r="AX321" s="13" t="s">
        <v>80</v>
      </c>
      <c r="AY321" s="206" t="s">
        <v>124</v>
      </c>
    </row>
    <row r="322" spans="1:65" s="2" customFormat="1" ht="24.2" customHeight="1">
      <c r="A322" s="37"/>
      <c r="B322" s="38"/>
      <c r="C322" s="176" t="s">
        <v>465</v>
      </c>
      <c r="D322" s="176" t="s">
        <v>128</v>
      </c>
      <c r="E322" s="177" t="s">
        <v>466</v>
      </c>
      <c r="F322" s="178" t="s">
        <v>467</v>
      </c>
      <c r="G322" s="179" t="s">
        <v>153</v>
      </c>
      <c r="H322" s="180">
        <v>3.48</v>
      </c>
      <c r="I322" s="181"/>
      <c r="J322" s="182">
        <f>ROUND(I322*H322,2)</f>
        <v>0</v>
      </c>
      <c r="K322" s="178" t="s">
        <v>140</v>
      </c>
      <c r="L322" s="42"/>
      <c r="M322" s="183" t="s">
        <v>19</v>
      </c>
      <c r="N322" s="184" t="s">
        <v>43</v>
      </c>
      <c r="O322" s="67"/>
      <c r="P322" s="185">
        <f>O322*H322</f>
        <v>0</v>
      </c>
      <c r="Q322" s="185">
        <v>0</v>
      </c>
      <c r="R322" s="185">
        <f>Q322*H322</f>
        <v>0</v>
      </c>
      <c r="S322" s="185">
        <v>0</v>
      </c>
      <c r="T322" s="186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7" t="s">
        <v>133</v>
      </c>
      <c r="AT322" s="187" t="s">
        <v>128</v>
      </c>
      <c r="AU322" s="187" t="s">
        <v>134</v>
      </c>
      <c r="AY322" s="20" t="s">
        <v>124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20" t="s">
        <v>80</v>
      </c>
      <c r="BK322" s="188">
        <f>ROUND(I322*H322,2)</f>
        <v>0</v>
      </c>
      <c r="BL322" s="20" t="s">
        <v>133</v>
      </c>
      <c r="BM322" s="187" t="s">
        <v>468</v>
      </c>
    </row>
    <row r="323" spans="1:65" s="2" customFormat="1" ht="19.5">
      <c r="A323" s="37"/>
      <c r="B323" s="38"/>
      <c r="C323" s="39"/>
      <c r="D323" s="189" t="s">
        <v>136</v>
      </c>
      <c r="E323" s="39"/>
      <c r="F323" s="190" t="s">
        <v>469</v>
      </c>
      <c r="G323" s="39"/>
      <c r="H323" s="39"/>
      <c r="I323" s="191"/>
      <c r="J323" s="39"/>
      <c r="K323" s="39"/>
      <c r="L323" s="42"/>
      <c r="M323" s="192"/>
      <c r="N323" s="193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136</v>
      </c>
      <c r="AU323" s="20" t="s">
        <v>134</v>
      </c>
    </row>
    <row r="324" spans="1:65" s="2" customFormat="1" ht="11.25">
      <c r="A324" s="37"/>
      <c r="B324" s="38"/>
      <c r="C324" s="39"/>
      <c r="D324" s="194" t="s">
        <v>143</v>
      </c>
      <c r="E324" s="39"/>
      <c r="F324" s="195" t="s">
        <v>470</v>
      </c>
      <c r="G324" s="39"/>
      <c r="H324" s="39"/>
      <c r="I324" s="191"/>
      <c r="J324" s="39"/>
      <c r="K324" s="39"/>
      <c r="L324" s="42"/>
      <c r="M324" s="192"/>
      <c r="N324" s="193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143</v>
      </c>
      <c r="AU324" s="20" t="s">
        <v>134</v>
      </c>
    </row>
    <row r="325" spans="1:65" s="13" customFormat="1" ht="11.25">
      <c r="B325" s="196"/>
      <c r="C325" s="197"/>
      <c r="D325" s="189" t="s">
        <v>157</v>
      </c>
      <c r="E325" s="198" t="s">
        <v>19</v>
      </c>
      <c r="F325" s="199" t="s">
        <v>158</v>
      </c>
      <c r="G325" s="197"/>
      <c r="H325" s="200">
        <v>3.48</v>
      </c>
      <c r="I325" s="201"/>
      <c r="J325" s="197"/>
      <c r="K325" s="197"/>
      <c r="L325" s="202"/>
      <c r="M325" s="203"/>
      <c r="N325" s="204"/>
      <c r="O325" s="204"/>
      <c r="P325" s="204"/>
      <c r="Q325" s="204"/>
      <c r="R325" s="204"/>
      <c r="S325" s="204"/>
      <c r="T325" s="205"/>
      <c r="AT325" s="206" t="s">
        <v>157</v>
      </c>
      <c r="AU325" s="206" t="s">
        <v>134</v>
      </c>
      <c r="AV325" s="13" t="s">
        <v>82</v>
      </c>
      <c r="AW325" s="13" t="s">
        <v>33</v>
      </c>
      <c r="AX325" s="13" t="s">
        <v>80</v>
      </c>
      <c r="AY325" s="206" t="s">
        <v>124</v>
      </c>
    </row>
    <row r="326" spans="1:65" s="12" customFormat="1" ht="22.9" customHeight="1">
      <c r="B326" s="160"/>
      <c r="C326" s="161"/>
      <c r="D326" s="162" t="s">
        <v>71</v>
      </c>
      <c r="E326" s="174" t="s">
        <v>133</v>
      </c>
      <c r="F326" s="174" t="s">
        <v>471</v>
      </c>
      <c r="G326" s="161"/>
      <c r="H326" s="161"/>
      <c r="I326" s="164"/>
      <c r="J326" s="175">
        <f>BK326</f>
        <v>0</v>
      </c>
      <c r="K326" s="161"/>
      <c r="L326" s="166"/>
      <c r="M326" s="167"/>
      <c r="N326" s="168"/>
      <c r="O326" s="168"/>
      <c r="P326" s="169">
        <f>SUM(P327:P345)</f>
        <v>0</v>
      </c>
      <c r="Q326" s="168"/>
      <c r="R326" s="169">
        <f>SUM(R327:R345)</f>
        <v>0.26674999999999999</v>
      </c>
      <c r="S326" s="168"/>
      <c r="T326" s="170">
        <f>SUM(T327:T345)</f>
        <v>0</v>
      </c>
      <c r="AR326" s="171" t="s">
        <v>80</v>
      </c>
      <c r="AT326" s="172" t="s">
        <v>71</v>
      </c>
      <c r="AU326" s="172" t="s">
        <v>80</v>
      </c>
      <c r="AY326" s="171" t="s">
        <v>124</v>
      </c>
      <c r="BK326" s="173">
        <f>SUM(BK327:BK345)</f>
        <v>0</v>
      </c>
    </row>
    <row r="327" spans="1:65" s="2" customFormat="1" ht="16.5" customHeight="1">
      <c r="A327" s="37"/>
      <c r="B327" s="38"/>
      <c r="C327" s="176" t="s">
        <v>472</v>
      </c>
      <c r="D327" s="176" t="s">
        <v>128</v>
      </c>
      <c r="E327" s="177" t="s">
        <v>473</v>
      </c>
      <c r="F327" s="178" t="s">
        <v>474</v>
      </c>
      <c r="G327" s="179" t="s">
        <v>304</v>
      </c>
      <c r="H327" s="180">
        <v>47.457999999999998</v>
      </c>
      <c r="I327" s="181"/>
      <c r="J327" s="182">
        <f>ROUND(I327*H327,2)</f>
        <v>0</v>
      </c>
      <c r="K327" s="178" t="s">
        <v>140</v>
      </c>
      <c r="L327" s="42"/>
      <c r="M327" s="183" t="s">
        <v>19</v>
      </c>
      <c r="N327" s="184" t="s">
        <v>43</v>
      </c>
      <c r="O327" s="67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7" t="s">
        <v>133</v>
      </c>
      <c r="AT327" s="187" t="s">
        <v>128</v>
      </c>
      <c r="AU327" s="187" t="s">
        <v>82</v>
      </c>
      <c r="AY327" s="20" t="s">
        <v>124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20" t="s">
        <v>80</v>
      </c>
      <c r="BK327" s="188">
        <f>ROUND(I327*H327,2)</f>
        <v>0</v>
      </c>
      <c r="BL327" s="20" t="s">
        <v>133</v>
      </c>
      <c r="BM327" s="187" t="s">
        <v>475</v>
      </c>
    </row>
    <row r="328" spans="1:65" s="2" customFormat="1" ht="19.5">
      <c r="A328" s="37"/>
      <c r="B328" s="38"/>
      <c r="C328" s="39"/>
      <c r="D328" s="189" t="s">
        <v>136</v>
      </c>
      <c r="E328" s="39"/>
      <c r="F328" s="190" t="s">
        <v>476</v>
      </c>
      <c r="G328" s="39"/>
      <c r="H328" s="39"/>
      <c r="I328" s="191"/>
      <c r="J328" s="39"/>
      <c r="K328" s="39"/>
      <c r="L328" s="42"/>
      <c r="M328" s="192"/>
      <c r="N328" s="193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136</v>
      </c>
      <c r="AU328" s="20" t="s">
        <v>82</v>
      </c>
    </row>
    <row r="329" spans="1:65" s="2" customFormat="1" ht="11.25">
      <c r="A329" s="37"/>
      <c r="B329" s="38"/>
      <c r="C329" s="39"/>
      <c r="D329" s="194" t="s">
        <v>143</v>
      </c>
      <c r="E329" s="39"/>
      <c r="F329" s="195" t="s">
        <v>477</v>
      </c>
      <c r="G329" s="39"/>
      <c r="H329" s="39"/>
      <c r="I329" s="191"/>
      <c r="J329" s="39"/>
      <c r="K329" s="39"/>
      <c r="L329" s="42"/>
      <c r="M329" s="192"/>
      <c r="N329" s="193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143</v>
      </c>
      <c r="AU329" s="20" t="s">
        <v>82</v>
      </c>
    </row>
    <row r="330" spans="1:65" s="16" customFormat="1" ht="11.25">
      <c r="B330" s="230"/>
      <c r="C330" s="231"/>
      <c r="D330" s="189" t="s">
        <v>157</v>
      </c>
      <c r="E330" s="232" t="s">
        <v>19</v>
      </c>
      <c r="F330" s="233" t="s">
        <v>309</v>
      </c>
      <c r="G330" s="231"/>
      <c r="H330" s="232" t="s">
        <v>19</v>
      </c>
      <c r="I330" s="234"/>
      <c r="J330" s="231"/>
      <c r="K330" s="231"/>
      <c r="L330" s="235"/>
      <c r="M330" s="236"/>
      <c r="N330" s="237"/>
      <c r="O330" s="237"/>
      <c r="P330" s="237"/>
      <c r="Q330" s="237"/>
      <c r="R330" s="237"/>
      <c r="S330" s="237"/>
      <c r="T330" s="238"/>
      <c r="AT330" s="239" t="s">
        <v>157</v>
      </c>
      <c r="AU330" s="239" t="s">
        <v>82</v>
      </c>
      <c r="AV330" s="16" t="s">
        <v>80</v>
      </c>
      <c r="AW330" s="16" t="s">
        <v>33</v>
      </c>
      <c r="AX330" s="16" t="s">
        <v>72</v>
      </c>
      <c r="AY330" s="239" t="s">
        <v>124</v>
      </c>
    </row>
    <row r="331" spans="1:65" s="13" customFormat="1" ht="11.25">
      <c r="B331" s="196"/>
      <c r="C331" s="197"/>
      <c r="D331" s="189" t="s">
        <v>157</v>
      </c>
      <c r="E331" s="198" t="s">
        <v>19</v>
      </c>
      <c r="F331" s="199" t="s">
        <v>478</v>
      </c>
      <c r="G331" s="197"/>
      <c r="H331" s="200">
        <v>28.13</v>
      </c>
      <c r="I331" s="201"/>
      <c r="J331" s="197"/>
      <c r="K331" s="197"/>
      <c r="L331" s="202"/>
      <c r="M331" s="203"/>
      <c r="N331" s="204"/>
      <c r="O331" s="204"/>
      <c r="P331" s="204"/>
      <c r="Q331" s="204"/>
      <c r="R331" s="204"/>
      <c r="S331" s="204"/>
      <c r="T331" s="205"/>
      <c r="AT331" s="206" t="s">
        <v>157</v>
      </c>
      <c r="AU331" s="206" t="s">
        <v>82</v>
      </c>
      <c r="AV331" s="13" t="s">
        <v>82</v>
      </c>
      <c r="AW331" s="13" t="s">
        <v>33</v>
      </c>
      <c r="AX331" s="13" t="s">
        <v>72</v>
      </c>
      <c r="AY331" s="206" t="s">
        <v>124</v>
      </c>
    </row>
    <row r="332" spans="1:65" s="13" customFormat="1" ht="11.25">
      <c r="B332" s="196"/>
      <c r="C332" s="197"/>
      <c r="D332" s="189" t="s">
        <v>157</v>
      </c>
      <c r="E332" s="198" t="s">
        <v>19</v>
      </c>
      <c r="F332" s="199" t="s">
        <v>479</v>
      </c>
      <c r="G332" s="197"/>
      <c r="H332" s="200">
        <v>17.077999999999999</v>
      </c>
      <c r="I332" s="201"/>
      <c r="J332" s="197"/>
      <c r="K332" s="197"/>
      <c r="L332" s="202"/>
      <c r="M332" s="203"/>
      <c r="N332" s="204"/>
      <c r="O332" s="204"/>
      <c r="P332" s="204"/>
      <c r="Q332" s="204"/>
      <c r="R332" s="204"/>
      <c r="S332" s="204"/>
      <c r="T332" s="205"/>
      <c r="AT332" s="206" t="s">
        <v>157</v>
      </c>
      <c r="AU332" s="206" t="s">
        <v>82</v>
      </c>
      <c r="AV332" s="13" t="s">
        <v>82</v>
      </c>
      <c r="AW332" s="13" t="s">
        <v>33</v>
      </c>
      <c r="AX332" s="13" t="s">
        <v>72</v>
      </c>
      <c r="AY332" s="206" t="s">
        <v>124</v>
      </c>
    </row>
    <row r="333" spans="1:65" s="13" customFormat="1" ht="11.25">
      <c r="B333" s="196"/>
      <c r="C333" s="197"/>
      <c r="D333" s="189" t="s">
        <v>157</v>
      </c>
      <c r="E333" s="198" t="s">
        <v>19</v>
      </c>
      <c r="F333" s="199" t="s">
        <v>480</v>
      </c>
      <c r="G333" s="197"/>
      <c r="H333" s="200">
        <v>0.52200000000000002</v>
      </c>
      <c r="I333" s="201"/>
      <c r="J333" s="197"/>
      <c r="K333" s="197"/>
      <c r="L333" s="202"/>
      <c r="M333" s="203"/>
      <c r="N333" s="204"/>
      <c r="O333" s="204"/>
      <c r="P333" s="204"/>
      <c r="Q333" s="204"/>
      <c r="R333" s="204"/>
      <c r="S333" s="204"/>
      <c r="T333" s="205"/>
      <c r="AT333" s="206" t="s">
        <v>157</v>
      </c>
      <c r="AU333" s="206" t="s">
        <v>82</v>
      </c>
      <c r="AV333" s="13" t="s">
        <v>82</v>
      </c>
      <c r="AW333" s="13" t="s">
        <v>33</v>
      </c>
      <c r="AX333" s="13" t="s">
        <v>72</v>
      </c>
      <c r="AY333" s="206" t="s">
        <v>124</v>
      </c>
    </row>
    <row r="334" spans="1:65" s="13" customFormat="1" ht="11.25">
      <c r="B334" s="196"/>
      <c r="C334" s="197"/>
      <c r="D334" s="189" t="s">
        <v>157</v>
      </c>
      <c r="E334" s="198" t="s">
        <v>19</v>
      </c>
      <c r="F334" s="199" t="s">
        <v>481</v>
      </c>
      <c r="G334" s="197"/>
      <c r="H334" s="200">
        <v>1.728</v>
      </c>
      <c r="I334" s="201"/>
      <c r="J334" s="197"/>
      <c r="K334" s="197"/>
      <c r="L334" s="202"/>
      <c r="M334" s="203"/>
      <c r="N334" s="204"/>
      <c r="O334" s="204"/>
      <c r="P334" s="204"/>
      <c r="Q334" s="204"/>
      <c r="R334" s="204"/>
      <c r="S334" s="204"/>
      <c r="T334" s="205"/>
      <c r="AT334" s="206" t="s">
        <v>157</v>
      </c>
      <c r="AU334" s="206" t="s">
        <v>82</v>
      </c>
      <c r="AV334" s="13" t="s">
        <v>82</v>
      </c>
      <c r="AW334" s="13" t="s">
        <v>33</v>
      </c>
      <c r="AX334" s="13" t="s">
        <v>72</v>
      </c>
      <c r="AY334" s="206" t="s">
        <v>124</v>
      </c>
    </row>
    <row r="335" spans="1:65" s="15" customFormat="1" ht="11.25">
      <c r="B335" s="218"/>
      <c r="C335" s="219"/>
      <c r="D335" s="189" t="s">
        <v>157</v>
      </c>
      <c r="E335" s="220" t="s">
        <v>19</v>
      </c>
      <c r="F335" s="221" t="s">
        <v>177</v>
      </c>
      <c r="G335" s="219"/>
      <c r="H335" s="222">
        <v>47.457999999999998</v>
      </c>
      <c r="I335" s="223"/>
      <c r="J335" s="219"/>
      <c r="K335" s="219"/>
      <c r="L335" s="224"/>
      <c r="M335" s="225"/>
      <c r="N335" s="226"/>
      <c r="O335" s="226"/>
      <c r="P335" s="226"/>
      <c r="Q335" s="226"/>
      <c r="R335" s="226"/>
      <c r="S335" s="226"/>
      <c r="T335" s="227"/>
      <c r="AT335" s="228" t="s">
        <v>157</v>
      </c>
      <c r="AU335" s="228" t="s">
        <v>82</v>
      </c>
      <c r="AV335" s="15" t="s">
        <v>133</v>
      </c>
      <c r="AW335" s="15" t="s">
        <v>33</v>
      </c>
      <c r="AX335" s="15" t="s">
        <v>80</v>
      </c>
      <c r="AY335" s="228" t="s">
        <v>124</v>
      </c>
    </row>
    <row r="336" spans="1:65" s="2" customFormat="1" ht="24.2" customHeight="1">
      <c r="A336" s="37"/>
      <c r="B336" s="38"/>
      <c r="C336" s="176" t="s">
        <v>482</v>
      </c>
      <c r="D336" s="176" t="s">
        <v>128</v>
      </c>
      <c r="E336" s="177" t="s">
        <v>483</v>
      </c>
      <c r="F336" s="178" t="s">
        <v>484</v>
      </c>
      <c r="G336" s="179" t="s">
        <v>253</v>
      </c>
      <c r="H336" s="180">
        <v>2</v>
      </c>
      <c r="I336" s="181"/>
      <c r="J336" s="182">
        <f>ROUND(I336*H336,2)</f>
        <v>0</v>
      </c>
      <c r="K336" s="178" t="s">
        <v>140</v>
      </c>
      <c r="L336" s="42"/>
      <c r="M336" s="183" t="s">
        <v>19</v>
      </c>
      <c r="N336" s="184" t="s">
        <v>43</v>
      </c>
      <c r="O336" s="67"/>
      <c r="P336" s="185">
        <f>O336*H336</f>
        <v>0</v>
      </c>
      <c r="Q336" s="185">
        <v>8.7419999999999998E-2</v>
      </c>
      <c r="R336" s="185">
        <f>Q336*H336</f>
        <v>0.17484</v>
      </c>
      <c r="S336" s="185">
        <v>0</v>
      </c>
      <c r="T336" s="186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7" t="s">
        <v>133</v>
      </c>
      <c r="AT336" s="187" t="s">
        <v>128</v>
      </c>
      <c r="AU336" s="187" t="s">
        <v>82</v>
      </c>
      <c r="AY336" s="20" t="s">
        <v>124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20" t="s">
        <v>80</v>
      </c>
      <c r="BK336" s="188">
        <f>ROUND(I336*H336,2)</f>
        <v>0</v>
      </c>
      <c r="BL336" s="20" t="s">
        <v>133</v>
      </c>
      <c r="BM336" s="187" t="s">
        <v>485</v>
      </c>
    </row>
    <row r="337" spans="1:65" s="2" customFormat="1" ht="19.5">
      <c r="A337" s="37"/>
      <c r="B337" s="38"/>
      <c r="C337" s="39"/>
      <c r="D337" s="189" t="s">
        <v>136</v>
      </c>
      <c r="E337" s="39"/>
      <c r="F337" s="190" t="s">
        <v>486</v>
      </c>
      <c r="G337" s="39"/>
      <c r="H337" s="39"/>
      <c r="I337" s="191"/>
      <c r="J337" s="39"/>
      <c r="K337" s="39"/>
      <c r="L337" s="42"/>
      <c r="M337" s="192"/>
      <c r="N337" s="193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136</v>
      </c>
      <c r="AU337" s="20" t="s">
        <v>82</v>
      </c>
    </row>
    <row r="338" spans="1:65" s="2" customFormat="1" ht="11.25">
      <c r="A338" s="37"/>
      <c r="B338" s="38"/>
      <c r="C338" s="39"/>
      <c r="D338" s="194" t="s">
        <v>143</v>
      </c>
      <c r="E338" s="39"/>
      <c r="F338" s="195" t="s">
        <v>487</v>
      </c>
      <c r="G338" s="39"/>
      <c r="H338" s="39"/>
      <c r="I338" s="191"/>
      <c r="J338" s="39"/>
      <c r="K338" s="39"/>
      <c r="L338" s="42"/>
      <c r="M338" s="192"/>
      <c r="N338" s="193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143</v>
      </c>
      <c r="AU338" s="20" t="s">
        <v>82</v>
      </c>
    </row>
    <row r="339" spans="1:65" s="16" customFormat="1" ht="11.25">
      <c r="B339" s="230"/>
      <c r="C339" s="231"/>
      <c r="D339" s="189" t="s">
        <v>157</v>
      </c>
      <c r="E339" s="232" t="s">
        <v>19</v>
      </c>
      <c r="F339" s="233" t="s">
        <v>488</v>
      </c>
      <c r="G339" s="231"/>
      <c r="H339" s="232" t="s">
        <v>19</v>
      </c>
      <c r="I339" s="234"/>
      <c r="J339" s="231"/>
      <c r="K339" s="231"/>
      <c r="L339" s="235"/>
      <c r="M339" s="236"/>
      <c r="N339" s="237"/>
      <c r="O339" s="237"/>
      <c r="P339" s="237"/>
      <c r="Q339" s="237"/>
      <c r="R339" s="237"/>
      <c r="S339" s="237"/>
      <c r="T339" s="238"/>
      <c r="AT339" s="239" t="s">
        <v>157</v>
      </c>
      <c r="AU339" s="239" t="s">
        <v>82</v>
      </c>
      <c r="AV339" s="16" t="s">
        <v>80</v>
      </c>
      <c r="AW339" s="16" t="s">
        <v>33</v>
      </c>
      <c r="AX339" s="16" t="s">
        <v>72</v>
      </c>
      <c r="AY339" s="239" t="s">
        <v>124</v>
      </c>
    </row>
    <row r="340" spans="1:65" s="13" customFormat="1" ht="11.25">
      <c r="B340" s="196"/>
      <c r="C340" s="197"/>
      <c r="D340" s="189" t="s">
        <v>157</v>
      </c>
      <c r="E340" s="198" t="s">
        <v>19</v>
      </c>
      <c r="F340" s="199" t="s">
        <v>489</v>
      </c>
      <c r="G340" s="197"/>
      <c r="H340" s="200">
        <v>2</v>
      </c>
      <c r="I340" s="201"/>
      <c r="J340" s="197"/>
      <c r="K340" s="197"/>
      <c r="L340" s="202"/>
      <c r="M340" s="203"/>
      <c r="N340" s="204"/>
      <c r="O340" s="204"/>
      <c r="P340" s="204"/>
      <c r="Q340" s="204"/>
      <c r="R340" s="204"/>
      <c r="S340" s="204"/>
      <c r="T340" s="205"/>
      <c r="AT340" s="206" t="s">
        <v>157</v>
      </c>
      <c r="AU340" s="206" t="s">
        <v>82</v>
      </c>
      <c r="AV340" s="13" t="s">
        <v>82</v>
      </c>
      <c r="AW340" s="13" t="s">
        <v>33</v>
      </c>
      <c r="AX340" s="13" t="s">
        <v>80</v>
      </c>
      <c r="AY340" s="206" t="s">
        <v>124</v>
      </c>
    </row>
    <row r="341" spans="1:65" s="2" customFormat="1" ht="24.2" customHeight="1">
      <c r="A341" s="37"/>
      <c r="B341" s="38"/>
      <c r="C341" s="240" t="s">
        <v>490</v>
      </c>
      <c r="D341" s="240" t="s">
        <v>432</v>
      </c>
      <c r="E341" s="241" t="s">
        <v>491</v>
      </c>
      <c r="F341" s="242" t="s">
        <v>492</v>
      </c>
      <c r="G341" s="243" t="s">
        <v>253</v>
      </c>
      <c r="H341" s="244">
        <v>1.01</v>
      </c>
      <c r="I341" s="245"/>
      <c r="J341" s="246">
        <f>ROUND(I341*H341,2)</f>
        <v>0</v>
      </c>
      <c r="K341" s="242" t="s">
        <v>140</v>
      </c>
      <c r="L341" s="247"/>
      <c r="M341" s="248" t="s">
        <v>19</v>
      </c>
      <c r="N341" s="249" t="s">
        <v>43</v>
      </c>
      <c r="O341" s="67"/>
      <c r="P341" s="185">
        <f>O341*H341</f>
        <v>0</v>
      </c>
      <c r="Q341" s="185">
        <v>5.0999999999999997E-2</v>
      </c>
      <c r="R341" s="185">
        <f>Q341*H341</f>
        <v>5.151E-2</v>
      </c>
      <c r="S341" s="185">
        <v>0</v>
      </c>
      <c r="T341" s="186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7" t="s">
        <v>185</v>
      </c>
      <c r="AT341" s="187" t="s">
        <v>432</v>
      </c>
      <c r="AU341" s="187" t="s">
        <v>82</v>
      </c>
      <c r="AY341" s="20" t="s">
        <v>124</v>
      </c>
      <c r="BE341" s="188">
        <f>IF(N341="základní",J341,0)</f>
        <v>0</v>
      </c>
      <c r="BF341" s="188">
        <f>IF(N341="snížená",J341,0)</f>
        <v>0</v>
      </c>
      <c r="BG341" s="188">
        <f>IF(N341="zákl. přenesená",J341,0)</f>
        <v>0</v>
      </c>
      <c r="BH341" s="188">
        <f>IF(N341="sníž. přenesená",J341,0)</f>
        <v>0</v>
      </c>
      <c r="BI341" s="188">
        <f>IF(N341="nulová",J341,0)</f>
        <v>0</v>
      </c>
      <c r="BJ341" s="20" t="s">
        <v>80</v>
      </c>
      <c r="BK341" s="188">
        <f>ROUND(I341*H341,2)</f>
        <v>0</v>
      </c>
      <c r="BL341" s="20" t="s">
        <v>133</v>
      </c>
      <c r="BM341" s="187" t="s">
        <v>493</v>
      </c>
    </row>
    <row r="342" spans="1:65" s="2" customFormat="1" ht="11.25">
      <c r="A342" s="37"/>
      <c r="B342" s="38"/>
      <c r="C342" s="39"/>
      <c r="D342" s="189" t="s">
        <v>136</v>
      </c>
      <c r="E342" s="39"/>
      <c r="F342" s="190" t="s">
        <v>492</v>
      </c>
      <c r="G342" s="39"/>
      <c r="H342" s="39"/>
      <c r="I342" s="191"/>
      <c r="J342" s="39"/>
      <c r="K342" s="39"/>
      <c r="L342" s="42"/>
      <c r="M342" s="192"/>
      <c r="N342" s="193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136</v>
      </c>
      <c r="AU342" s="20" t="s">
        <v>82</v>
      </c>
    </row>
    <row r="343" spans="1:65" s="13" customFormat="1" ht="11.25">
      <c r="B343" s="196"/>
      <c r="C343" s="197"/>
      <c r="D343" s="189" t="s">
        <v>157</v>
      </c>
      <c r="E343" s="197"/>
      <c r="F343" s="199" t="s">
        <v>494</v>
      </c>
      <c r="G343" s="197"/>
      <c r="H343" s="200">
        <v>1.01</v>
      </c>
      <c r="I343" s="201"/>
      <c r="J343" s="197"/>
      <c r="K343" s="197"/>
      <c r="L343" s="202"/>
      <c r="M343" s="203"/>
      <c r="N343" s="204"/>
      <c r="O343" s="204"/>
      <c r="P343" s="204"/>
      <c r="Q343" s="204"/>
      <c r="R343" s="204"/>
      <c r="S343" s="204"/>
      <c r="T343" s="205"/>
      <c r="AT343" s="206" t="s">
        <v>157</v>
      </c>
      <c r="AU343" s="206" t="s">
        <v>82</v>
      </c>
      <c r="AV343" s="13" t="s">
        <v>82</v>
      </c>
      <c r="AW343" s="13" t="s">
        <v>4</v>
      </c>
      <c r="AX343" s="13" t="s">
        <v>80</v>
      </c>
      <c r="AY343" s="206" t="s">
        <v>124</v>
      </c>
    </row>
    <row r="344" spans="1:65" s="2" customFormat="1" ht="24.2" customHeight="1">
      <c r="A344" s="37"/>
      <c r="B344" s="38"/>
      <c r="C344" s="240" t="s">
        <v>495</v>
      </c>
      <c r="D344" s="240" t="s">
        <v>432</v>
      </c>
      <c r="E344" s="241" t="s">
        <v>496</v>
      </c>
      <c r="F344" s="242" t="s">
        <v>497</v>
      </c>
      <c r="G344" s="243" t="s">
        <v>253</v>
      </c>
      <c r="H344" s="244">
        <v>1.01</v>
      </c>
      <c r="I344" s="245"/>
      <c r="J344" s="246">
        <f>ROUND(I344*H344,2)</f>
        <v>0</v>
      </c>
      <c r="K344" s="242" t="s">
        <v>140</v>
      </c>
      <c r="L344" s="247"/>
      <c r="M344" s="248" t="s">
        <v>19</v>
      </c>
      <c r="N344" s="249" t="s">
        <v>43</v>
      </c>
      <c r="O344" s="67"/>
      <c r="P344" s="185">
        <f>O344*H344</f>
        <v>0</v>
      </c>
      <c r="Q344" s="185">
        <v>0.04</v>
      </c>
      <c r="R344" s="185">
        <f>Q344*H344</f>
        <v>4.0399999999999998E-2</v>
      </c>
      <c r="S344" s="185">
        <v>0</v>
      </c>
      <c r="T344" s="18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7" t="s">
        <v>185</v>
      </c>
      <c r="AT344" s="187" t="s">
        <v>432</v>
      </c>
      <c r="AU344" s="187" t="s">
        <v>82</v>
      </c>
      <c r="AY344" s="20" t="s">
        <v>124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20" t="s">
        <v>80</v>
      </c>
      <c r="BK344" s="188">
        <f>ROUND(I344*H344,2)</f>
        <v>0</v>
      </c>
      <c r="BL344" s="20" t="s">
        <v>133</v>
      </c>
      <c r="BM344" s="187" t="s">
        <v>498</v>
      </c>
    </row>
    <row r="345" spans="1:65" s="2" customFormat="1" ht="11.25">
      <c r="A345" s="37"/>
      <c r="B345" s="38"/>
      <c r="C345" s="39"/>
      <c r="D345" s="189" t="s">
        <v>136</v>
      </c>
      <c r="E345" s="39"/>
      <c r="F345" s="190" t="s">
        <v>497</v>
      </c>
      <c r="G345" s="39"/>
      <c r="H345" s="39"/>
      <c r="I345" s="191"/>
      <c r="J345" s="39"/>
      <c r="K345" s="39"/>
      <c r="L345" s="42"/>
      <c r="M345" s="192"/>
      <c r="N345" s="193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136</v>
      </c>
      <c r="AU345" s="20" t="s">
        <v>82</v>
      </c>
    </row>
    <row r="346" spans="1:65" s="12" customFormat="1" ht="22.9" customHeight="1">
      <c r="B346" s="160"/>
      <c r="C346" s="161"/>
      <c r="D346" s="162" t="s">
        <v>71</v>
      </c>
      <c r="E346" s="174" t="s">
        <v>159</v>
      </c>
      <c r="F346" s="174" t="s">
        <v>499</v>
      </c>
      <c r="G346" s="161"/>
      <c r="H346" s="161"/>
      <c r="I346" s="164"/>
      <c r="J346" s="175">
        <f>BK346</f>
        <v>0</v>
      </c>
      <c r="K346" s="161"/>
      <c r="L346" s="166"/>
      <c r="M346" s="167"/>
      <c r="N346" s="168"/>
      <c r="O346" s="168"/>
      <c r="P346" s="169">
        <f>SUM(P347:P396)</f>
        <v>0</v>
      </c>
      <c r="Q346" s="168"/>
      <c r="R346" s="169">
        <f>SUM(R347:R396)</f>
        <v>239.28476151999996</v>
      </c>
      <c r="S346" s="168"/>
      <c r="T346" s="170">
        <f>SUM(T347:T396)</f>
        <v>0</v>
      </c>
      <c r="AR346" s="171" t="s">
        <v>80</v>
      </c>
      <c r="AT346" s="172" t="s">
        <v>71</v>
      </c>
      <c r="AU346" s="172" t="s">
        <v>80</v>
      </c>
      <c r="AY346" s="171" t="s">
        <v>124</v>
      </c>
      <c r="BK346" s="173">
        <f>SUM(BK347:BK396)</f>
        <v>0</v>
      </c>
    </row>
    <row r="347" spans="1:65" s="2" customFormat="1" ht="24.2" customHeight="1">
      <c r="A347" s="37"/>
      <c r="B347" s="38"/>
      <c r="C347" s="176" t="s">
        <v>500</v>
      </c>
      <c r="D347" s="176" t="s">
        <v>128</v>
      </c>
      <c r="E347" s="177" t="s">
        <v>501</v>
      </c>
      <c r="F347" s="178" t="s">
        <v>502</v>
      </c>
      <c r="G347" s="179" t="s">
        <v>153</v>
      </c>
      <c r="H347" s="180">
        <v>552.33199999999999</v>
      </c>
      <c r="I347" s="181"/>
      <c r="J347" s="182">
        <f>ROUND(I347*H347,2)</f>
        <v>0</v>
      </c>
      <c r="K347" s="178" t="s">
        <v>140</v>
      </c>
      <c r="L347" s="42"/>
      <c r="M347" s="183" t="s">
        <v>19</v>
      </c>
      <c r="N347" s="184" t="s">
        <v>43</v>
      </c>
      <c r="O347" s="67"/>
      <c r="P347" s="185">
        <f>O347*H347</f>
        <v>0</v>
      </c>
      <c r="Q347" s="185">
        <v>0.34499999999999997</v>
      </c>
      <c r="R347" s="185">
        <f>Q347*H347</f>
        <v>190.55453999999997</v>
      </c>
      <c r="S347" s="185">
        <v>0</v>
      </c>
      <c r="T347" s="186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7" t="s">
        <v>133</v>
      </c>
      <c r="AT347" s="187" t="s">
        <v>128</v>
      </c>
      <c r="AU347" s="187" t="s">
        <v>82</v>
      </c>
      <c r="AY347" s="20" t="s">
        <v>124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20" t="s">
        <v>80</v>
      </c>
      <c r="BK347" s="188">
        <f>ROUND(I347*H347,2)</f>
        <v>0</v>
      </c>
      <c r="BL347" s="20" t="s">
        <v>133</v>
      </c>
      <c r="BM347" s="187" t="s">
        <v>503</v>
      </c>
    </row>
    <row r="348" spans="1:65" s="2" customFormat="1" ht="19.5">
      <c r="A348" s="37"/>
      <c r="B348" s="38"/>
      <c r="C348" s="39"/>
      <c r="D348" s="189" t="s">
        <v>136</v>
      </c>
      <c r="E348" s="39"/>
      <c r="F348" s="190" t="s">
        <v>504</v>
      </c>
      <c r="G348" s="39"/>
      <c r="H348" s="39"/>
      <c r="I348" s="191"/>
      <c r="J348" s="39"/>
      <c r="K348" s="39"/>
      <c r="L348" s="42"/>
      <c r="M348" s="192"/>
      <c r="N348" s="193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20" t="s">
        <v>136</v>
      </c>
      <c r="AU348" s="20" t="s">
        <v>82</v>
      </c>
    </row>
    <row r="349" spans="1:65" s="2" customFormat="1" ht="11.25">
      <c r="A349" s="37"/>
      <c r="B349" s="38"/>
      <c r="C349" s="39"/>
      <c r="D349" s="194" t="s">
        <v>143</v>
      </c>
      <c r="E349" s="39"/>
      <c r="F349" s="195" t="s">
        <v>505</v>
      </c>
      <c r="G349" s="39"/>
      <c r="H349" s="39"/>
      <c r="I349" s="191"/>
      <c r="J349" s="39"/>
      <c r="K349" s="39"/>
      <c r="L349" s="42"/>
      <c r="M349" s="192"/>
      <c r="N349" s="193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20" t="s">
        <v>143</v>
      </c>
      <c r="AU349" s="20" t="s">
        <v>82</v>
      </c>
    </row>
    <row r="350" spans="1:65" s="13" customFormat="1" ht="11.25">
      <c r="B350" s="196"/>
      <c r="C350" s="197"/>
      <c r="D350" s="189" t="s">
        <v>157</v>
      </c>
      <c r="E350" s="198" t="s">
        <v>19</v>
      </c>
      <c r="F350" s="199" t="s">
        <v>506</v>
      </c>
      <c r="G350" s="197"/>
      <c r="H350" s="200">
        <v>552.33199999999999</v>
      </c>
      <c r="I350" s="201"/>
      <c r="J350" s="197"/>
      <c r="K350" s="197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157</v>
      </c>
      <c r="AU350" s="206" t="s">
        <v>82</v>
      </c>
      <c r="AV350" s="13" t="s">
        <v>82</v>
      </c>
      <c r="AW350" s="13" t="s">
        <v>33</v>
      </c>
      <c r="AX350" s="13" t="s">
        <v>80</v>
      </c>
      <c r="AY350" s="206" t="s">
        <v>124</v>
      </c>
    </row>
    <row r="351" spans="1:65" s="2" customFormat="1" ht="24.2" customHeight="1">
      <c r="A351" s="37"/>
      <c r="B351" s="38"/>
      <c r="C351" s="176" t="s">
        <v>507</v>
      </c>
      <c r="D351" s="176" t="s">
        <v>128</v>
      </c>
      <c r="E351" s="177" t="s">
        <v>508</v>
      </c>
      <c r="F351" s="178" t="s">
        <v>509</v>
      </c>
      <c r="G351" s="179" t="s">
        <v>153</v>
      </c>
      <c r="H351" s="180">
        <v>104.36799999999999</v>
      </c>
      <c r="I351" s="181"/>
      <c r="J351" s="182">
        <f>ROUND(I351*H351,2)</f>
        <v>0</v>
      </c>
      <c r="K351" s="178" t="s">
        <v>140</v>
      </c>
      <c r="L351" s="42"/>
      <c r="M351" s="183" t="s">
        <v>19</v>
      </c>
      <c r="N351" s="184" t="s">
        <v>43</v>
      </c>
      <c r="O351" s="67"/>
      <c r="P351" s="185">
        <f>O351*H351</f>
        <v>0</v>
      </c>
      <c r="Q351" s="185">
        <v>0</v>
      </c>
      <c r="R351" s="185">
        <f>Q351*H351</f>
        <v>0</v>
      </c>
      <c r="S351" s="185">
        <v>0</v>
      </c>
      <c r="T351" s="18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7" t="s">
        <v>133</v>
      </c>
      <c r="AT351" s="187" t="s">
        <v>128</v>
      </c>
      <c r="AU351" s="187" t="s">
        <v>82</v>
      </c>
      <c r="AY351" s="20" t="s">
        <v>124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20" t="s">
        <v>80</v>
      </c>
      <c r="BK351" s="188">
        <f>ROUND(I351*H351,2)</f>
        <v>0</v>
      </c>
      <c r="BL351" s="20" t="s">
        <v>133</v>
      </c>
      <c r="BM351" s="187" t="s">
        <v>510</v>
      </c>
    </row>
    <row r="352" spans="1:65" s="2" customFormat="1" ht="19.5">
      <c r="A352" s="37"/>
      <c r="B352" s="38"/>
      <c r="C352" s="39"/>
      <c r="D352" s="189" t="s">
        <v>136</v>
      </c>
      <c r="E352" s="39"/>
      <c r="F352" s="190" t="s">
        <v>511</v>
      </c>
      <c r="G352" s="39"/>
      <c r="H352" s="39"/>
      <c r="I352" s="191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20" t="s">
        <v>136</v>
      </c>
      <c r="AU352" s="20" t="s">
        <v>82</v>
      </c>
    </row>
    <row r="353" spans="1:65" s="2" customFormat="1" ht="11.25">
      <c r="A353" s="37"/>
      <c r="B353" s="38"/>
      <c r="C353" s="39"/>
      <c r="D353" s="194" t="s">
        <v>143</v>
      </c>
      <c r="E353" s="39"/>
      <c r="F353" s="195" t="s">
        <v>512</v>
      </c>
      <c r="G353" s="39"/>
      <c r="H353" s="39"/>
      <c r="I353" s="191"/>
      <c r="J353" s="39"/>
      <c r="K353" s="39"/>
      <c r="L353" s="42"/>
      <c r="M353" s="192"/>
      <c r="N353" s="193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20" t="s">
        <v>143</v>
      </c>
      <c r="AU353" s="20" t="s">
        <v>82</v>
      </c>
    </row>
    <row r="354" spans="1:65" s="13" customFormat="1" ht="11.25">
      <c r="B354" s="196"/>
      <c r="C354" s="197"/>
      <c r="D354" s="189" t="s">
        <v>157</v>
      </c>
      <c r="E354" s="198" t="s">
        <v>19</v>
      </c>
      <c r="F354" s="199" t="s">
        <v>166</v>
      </c>
      <c r="G354" s="197"/>
      <c r="H354" s="200">
        <v>104.36799999999999</v>
      </c>
      <c r="I354" s="201"/>
      <c r="J354" s="197"/>
      <c r="K354" s="197"/>
      <c r="L354" s="202"/>
      <c r="M354" s="203"/>
      <c r="N354" s="204"/>
      <c r="O354" s="204"/>
      <c r="P354" s="204"/>
      <c r="Q354" s="204"/>
      <c r="R354" s="204"/>
      <c r="S354" s="204"/>
      <c r="T354" s="205"/>
      <c r="AT354" s="206" t="s">
        <v>157</v>
      </c>
      <c r="AU354" s="206" t="s">
        <v>82</v>
      </c>
      <c r="AV354" s="13" t="s">
        <v>82</v>
      </c>
      <c r="AW354" s="13" t="s">
        <v>33</v>
      </c>
      <c r="AX354" s="13" t="s">
        <v>80</v>
      </c>
      <c r="AY354" s="206" t="s">
        <v>124</v>
      </c>
    </row>
    <row r="355" spans="1:65" s="2" customFormat="1" ht="24.2" customHeight="1">
      <c r="A355" s="37"/>
      <c r="B355" s="38"/>
      <c r="C355" s="176" t="s">
        <v>513</v>
      </c>
      <c r="D355" s="176" t="s">
        <v>128</v>
      </c>
      <c r="E355" s="177" t="s">
        <v>514</v>
      </c>
      <c r="F355" s="178" t="s">
        <v>515</v>
      </c>
      <c r="G355" s="179" t="s">
        <v>153</v>
      </c>
      <c r="H355" s="180">
        <v>171.90799999999999</v>
      </c>
      <c r="I355" s="181"/>
      <c r="J355" s="182">
        <f>ROUND(I355*H355,2)</f>
        <v>0</v>
      </c>
      <c r="K355" s="178" t="s">
        <v>140</v>
      </c>
      <c r="L355" s="42"/>
      <c r="M355" s="183" t="s">
        <v>19</v>
      </c>
      <c r="N355" s="184" t="s">
        <v>43</v>
      </c>
      <c r="O355" s="67"/>
      <c r="P355" s="185">
        <f>O355*H355</f>
        <v>0</v>
      </c>
      <c r="Q355" s="185">
        <v>0</v>
      </c>
      <c r="R355" s="185">
        <f>Q355*H355</f>
        <v>0</v>
      </c>
      <c r="S355" s="185">
        <v>0</v>
      </c>
      <c r="T355" s="186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7" t="s">
        <v>133</v>
      </c>
      <c r="AT355" s="187" t="s">
        <v>128</v>
      </c>
      <c r="AU355" s="187" t="s">
        <v>82</v>
      </c>
      <c r="AY355" s="20" t="s">
        <v>124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20" t="s">
        <v>80</v>
      </c>
      <c r="BK355" s="188">
        <f>ROUND(I355*H355,2)</f>
        <v>0</v>
      </c>
      <c r="BL355" s="20" t="s">
        <v>133</v>
      </c>
      <c r="BM355" s="187" t="s">
        <v>516</v>
      </c>
    </row>
    <row r="356" spans="1:65" s="2" customFormat="1" ht="19.5">
      <c r="A356" s="37"/>
      <c r="B356" s="38"/>
      <c r="C356" s="39"/>
      <c r="D356" s="189" t="s">
        <v>136</v>
      </c>
      <c r="E356" s="39"/>
      <c r="F356" s="190" t="s">
        <v>517</v>
      </c>
      <c r="G356" s="39"/>
      <c r="H356" s="39"/>
      <c r="I356" s="191"/>
      <c r="J356" s="39"/>
      <c r="K356" s="39"/>
      <c r="L356" s="42"/>
      <c r="M356" s="192"/>
      <c r="N356" s="193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20" t="s">
        <v>136</v>
      </c>
      <c r="AU356" s="20" t="s">
        <v>82</v>
      </c>
    </row>
    <row r="357" spans="1:65" s="2" customFormat="1" ht="11.25">
      <c r="A357" s="37"/>
      <c r="B357" s="38"/>
      <c r="C357" s="39"/>
      <c r="D357" s="194" t="s">
        <v>143</v>
      </c>
      <c r="E357" s="39"/>
      <c r="F357" s="195" t="s">
        <v>518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143</v>
      </c>
      <c r="AU357" s="20" t="s">
        <v>82</v>
      </c>
    </row>
    <row r="358" spans="1:65" s="13" customFormat="1" ht="11.25">
      <c r="B358" s="196"/>
      <c r="C358" s="197"/>
      <c r="D358" s="189" t="s">
        <v>157</v>
      </c>
      <c r="E358" s="198" t="s">
        <v>19</v>
      </c>
      <c r="F358" s="199" t="s">
        <v>165</v>
      </c>
      <c r="G358" s="197"/>
      <c r="H358" s="200">
        <v>171.90799999999999</v>
      </c>
      <c r="I358" s="201"/>
      <c r="J358" s="197"/>
      <c r="K358" s="197"/>
      <c r="L358" s="202"/>
      <c r="M358" s="203"/>
      <c r="N358" s="204"/>
      <c r="O358" s="204"/>
      <c r="P358" s="204"/>
      <c r="Q358" s="204"/>
      <c r="R358" s="204"/>
      <c r="S358" s="204"/>
      <c r="T358" s="205"/>
      <c r="AT358" s="206" t="s">
        <v>157</v>
      </c>
      <c r="AU358" s="206" t="s">
        <v>82</v>
      </c>
      <c r="AV358" s="13" t="s">
        <v>82</v>
      </c>
      <c r="AW358" s="13" t="s">
        <v>33</v>
      </c>
      <c r="AX358" s="13" t="s">
        <v>80</v>
      </c>
      <c r="AY358" s="206" t="s">
        <v>124</v>
      </c>
    </row>
    <row r="359" spans="1:65" s="2" customFormat="1" ht="37.9" customHeight="1">
      <c r="A359" s="37"/>
      <c r="B359" s="38"/>
      <c r="C359" s="176" t="s">
        <v>519</v>
      </c>
      <c r="D359" s="176" t="s">
        <v>128</v>
      </c>
      <c r="E359" s="177" t="s">
        <v>520</v>
      </c>
      <c r="F359" s="178" t="s">
        <v>521</v>
      </c>
      <c r="G359" s="179" t="s">
        <v>153</v>
      </c>
      <c r="H359" s="180">
        <v>104.36799999999999</v>
      </c>
      <c r="I359" s="181"/>
      <c r="J359" s="182">
        <f>ROUND(I359*H359,2)</f>
        <v>0</v>
      </c>
      <c r="K359" s="178" t="s">
        <v>140</v>
      </c>
      <c r="L359" s="42"/>
      <c r="M359" s="183" t="s">
        <v>19</v>
      </c>
      <c r="N359" s="184" t="s">
        <v>43</v>
      </c>
      <c r="O359" s="67"/>
      <c r="P359" s="185">
        <f>O359*H359</f>
        <v>0</v>
      </c>
      <c r="Q359" s="185">
        <v>0.26379999999999998</v>
      </c>
      <c r="R359" s="185">
        <f>Q359*H359</f>
        <v>27.532278399999996</v>
      </c>
      <c r="S359" s="185">
        <v>0</v>
      </c>
      <c r="T359" s="186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87" t="s">
        <v>133</v>
      </c>
      <c r="AT359" s="187" t="s">
        <v>128</v>
      </c>
      <c r="AU359" s="187" t="s">
        <v>82</v>
      </c>
      <c r="AY359" s="20" t="s">
        <v>124</v>
      </c>
      <c r="BE359" s="188">
        <f>IF(N359="základní",J359,0)</f>
        <v>0</v>
      </c>
      <c r="BF359" s="188">
        <f>IF(N359="snížená",J359,0)</f>
        <v>0</v>
      </c>
      <c r="BG359" s="188">
        <f>IF(N359="zákl. přenesená",J359,0)</f>
        <v>0</v>
      </c>
      <c r="BH359" s="188">
        <f>IF(N359="sníž. přenesená",J359,0)</f>
        <v>0</v>
      </c>
      <c r="BI359" s="188">
        <f>IF(N359="nulová",J359,0)</f>
        <v>0</v>
      </c>
      <c r="BJ359" s="20" t="s">
        <v>80</v>
      </c>
      <c r="BK359" s="188">
        <f>ROUND(I359*H359,2)</f>
        <v>0</v>
      </c>
      <c r="BL359" s="20" t="s">
        <v>133</v>
      </c>
      <c r="BM359" s="187" t="s">
        <v>522</v>
      </c>
    </row>
    <row r="360" spans="1:65" s="2" customFormat="1" ht="29.25">
      <c r="A360" s="37"/>
      <c r="B360" s="38"/>
      <c r="C360" s="39"/>
      <c r="D360" s="189" t="s">
        <v>136</v>
      </c>
      <c r="E360" s="39"/>
      <c r="F360" s="190" t="s">
        <v>523</v>
      </c>
      <c r="G360" s="39"/>
      <c r="H360" s="39"/>
      <c r="I360" s="191"/>
      <c r="J360" s="39"/>
      <c r="K360" s="39"/>
      <c r="L360" s="42"/>
      <c r="M360" s="192"/>
      <c r="N360" s="193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20" t="s">
        <v>136</v>
      </c>
      <c r="AU360" s="20" t="s">
        <v>82</v>
      </c>
    </row>
    <row r="361" spans="1:65" s="2" customFormat="1" ht="11.25">
      <c r="A361" s="37"/>
      <c r="B361" s="38"/>
      <c r="C361" s="39"/>
      <c r="D361" s="194" t="s">
        <v>143</v>
      </c>
      <c r="E361" s="39"/>
      <c r="F361" s="195" t="s">
        <v>524</v>
      </c>
      <c r="G361" s="39"/>
      <c r="H361" s="39"/>
      <c r="I361" s="191"/>
      <c r="J361" s="39"/>
      <c r="K361" s="39"/>
      <c r="L361" s="42"/>
      <c r="M361" s="192"/>
      <c r="N361" s="193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20" t="s">
        <v>143</v>
      </c>
      <c r="AU361" s="20" t="s">
        <v>82</v>
      </c>
    </row>
    <row r="362" spans="1:65" s="13" customFormat="1" ht="11.25">
      <c r="B362" s="196"/>
      <c r="C362" s="197"/>
      <c r="D362" s="189" t="s">
        <v>157</v>
      </c>
      <c r="E362" s="198" t="s">
        <v>19</v>
      </c>
      <c r="F362" s="199" t="s">
        <v>166</v>
      </c>
      <c r="G362" s="197"/>
      <c r="H362" s="200">
        <v>104.36799999999999</v>
      </c>
      <c r="I362" s="201"/>
      <c r="J362" s="197"/>
      <c r="K362" s="197"/>
      <c r="L362" s="202"/>
      <c r="M362" s="203"/>
      <c r="N362" s="204"/>
      <c r="O362" s="204"/>
      <c r="P362" s="204"/>
      <c r="Q362" s="204"/>
      <c r="R362" s="204"/>
      <c r="S362" s="204"/>
      <c r="T362" s="205"/>
      <c r="AT362" s="206" t="s">
        <v>157</v>
      </c>
      <c r="AU362" s="206" t="s">
        <v>82</v>
      </c>
      <c r="AV362" s="13" t="s">
        <v>82</v>
      </c>
      <c r="AW362" s="13" t="s">
        <v>33</v>
      </c>
      <c r="AX362" s="13" t="s">
        <v>80</v>
      </c>
      <c r="AY362" s="206" t="s">
        <v>124</v>
      </c>
    </row>
    <row r="363" spans="1:65" s="2" customFormat="1" ht="24.2" customHeight="1">
      <c r="A363" s="37"/>
      <c r="B363" s="38"/>
      <c r="C363" s="176" t="s">
        <v>525</v>
      </c>
      <c r="D363" s="176" t="s">
        <v>128</v>
      </c>
      <c r="E363" s="177" t="s">
        <v>526</v>
      </c>
      <c r="F363" s="178" t="s">
        <v>527</v>
      </c>
      <c r="G363" s="179" t="s">
        <v>153</v>
      </c>
      <c r="H363" s="180">
        <v>276.166</v>
      </c>
      <c r="I363" s="181"/>
      <c r="J363" s="182">
        <f>ROUND(I363*H363,2)</f>
        <v>0</v>
      </c>
      <c r="K363" s="178" t="s">
        <v>140</v>
      </c>
      <c r="L363" s="42"/>
      <c r="M363" s="183" t="s">
        <v>19</v>
      </c>
      <c r="N363" s="184" t="s">
        <v>43</v>
      </c>
      <c r="O363" s="67"/>
      <c r="P363" s="185">
        <f>O363*H363</f>
        <v>0</v>
      </c>
      <c r="Q363" s="185">
        <v>0</v>
      </c>
      <c r="R363" s="185">
        <f>Q363*H363</f>
        <v>0</v>
      </c>
      <c r="S363" s="185">
        <v>0</v>
      </c>
      <c r="T363" s="186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7" t="s">
        <v>133</v>
      </c>
      <c r="AT363" s="187" t="s">
        <v>128</v>
      </c>
      <c r="AU363" s="187" t="s">
        <v>82</v>
      </c>
      <c r="AY363" s="20" t="s">
        <v>124</v>
      </c>
      <c r="BE363" s="188">
        <f>IF(N363="základní",J363,0)</f>
        <v>0</v>
      </c>
      <c r="BF363" s="188">
        <f>IF(N363="snížená",J363,0)</f>
        <v>0</v>
      </c>
      <c r="BG363" s="188">
        <f>IF(N363="zákl. přenesená",J363,0)</f>
        <v>0</v>
      </c>
      <c r="BH363" s="188">
        <f>IF(N363="sníž. přenesená",J363,0)</f>
        <v>0</v>
      </c>
      <c r="BI363" s="188">
        <f>IF(N363="nulová",J363,0)</f>
        <v>0</v>
      </c>
      <c r="BJ363" s="20" t="s">
        <v>80</v>
      </c>
      <c r="BK363" s="188">
        <f>ROUND(I363*H363,2)</f>
        <v>0</v>
      </c>
      <c r="BL363" s="20" t="s">
        <v>133</v>
      </c>
      <c r="BM363" s="187" t="s">
        <v>528</v>
      </c>
    </row>
    <row r="364" spans="1:65" s="2" customFormat="1" ht="29.25">
      <c r="A364" s="37"/>
      <c r="B364" s="38"/>
      <c r="C364" s="39"/>
      <c r="D364" s="189" t="s">
        <v>136</v>
      </c>
      <c r="E364" s="39"/>
      <c r="F364" s="190" t="s">
        <v>529</v>
      </c>
      <c r="G364" s="39"/>
      <c r="H364" s="39"/>
      <c r="I364" s="191"/>
      <c r="J364" s="39"/>
      <c r="K364" s="39"/>
      <c r="L364" s="42"/>
      <c r="M364" s="192"/>
      <c r="N364" s="193"/>
      <c r="O364" s="67"/>
      <c r="P364" s="67"/>
      <c r="Q364" s="67"/>
      <c r="R364" s="67"/>
      <c r="S364" s="67"/>
      <c r="T364" s="68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20" t="s">
        <v>136</v>
      </c>
      <c r="AU364" s="20" t="s">
        <v>82</v>
      </c>
    </row>
    <row r="365" spans="1:65" s="2" customFormat="1" ht="11.25">
      <c r="A365" s="37"/>
      <c r="B365" s="38"/>
      <c r="C365" s="39"/>
      <c r="D365" s="194" t="s">
        <v>143</v>
      </c>
      <c r="E365" s="39"/>
      <c r="F365" s="195" t="s">
        <v>530</v>
      </c>
      <c r="G365" s="39"/>
      <c r="H365" s="39"/>
      <c r="I365" s="191"/>
      <c r="J365" s="39"/>
      <c r="K365" s="39"/>
      <c r="L365" s="42"/>
      <c r="M365" s="192"/>
      <c r="N365" s="193"/>
      <c r="O365" s="67"/>
      <c r="P365" s="67"/>
      <c r="Q365" s="67"/>
      <c r="R365" s="67"/>
      <c r="S365" s="67"/>
      <c r="T365" s="68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20" t="s">
        <v>143</v>
      </c>
      <c r="AU365" s="20" t="s">
        <v>82</v>
      </c>
    </row>
    <row r="366" spans="1:65" s="13" customFormat="1" ht="11.25">
      <c r="B366" s="196"/>
      <c r="C366" s="197"/>
      <c r="D366" s="189" t="s">
        <v>157</v>
      </c>
      <c r="E366" s="198" t="s">
        <v>19</v>
      </c>
      <c r="F366" s="199" t="s">
        <v>531</v>
      </c>
      <c r="G366" s="197"/>
      <c r="H366" s="200">
        <v>276.166</v>
      </c>
      <c r="I366" s="201"/>
      <c r="J366" s="197"/>
      <c r="K366" s="197"/>
      <c r="L366" s="202"/>
      <c r="M366" s="203"/>
      <c r="N366" s="204"/>
      <c r="O366" s="204"/>
      <c r="P366" s="204"/>
      <c r="Q366" s="204"/>
      <c r="R366" s="204"/>
      <c r="S366" s="204"/>
      <c r="T366" s="205"/>
      <c r="AT366" s="206" t="s">
        <v>157</v>
      </c>
      <c r="AU366" s="206" t="s">
        <v>82</v>
      </c>
      <c r="AV366" s="13" t="s">
        <v>82</v>
      </c>
      <c r="AW366" s="13" t="s">
        <v>33</v>
      </c>
      <c r="AX366" s="13" t="s">
        <v>80</v>
      </c>
      <c r="AY366" s="206" t="s">
        <v>124</v>
      </c>
    </row>
    <row r="367" spans="1:65" s="2" customFormat="1" ht="24.2" customHeight="1">
      <c r="A367" s="37"/>
      <c r="B367" s="38"/>
      <c r="C367" s="176" t="s">
        <v>532</v>
      </c>
      <c r="D367" s="176" t="s">
        <v>128</v>
      </c>
      <c r="E367" s="177" t="s">
        <v>533</v>
      </c>
      <c r="F367" s="178" t="s">
        <v>534</v>
      </c>
      <c r="G367" s="179" t="s">
        <v>153</v>
      </c>
      <c r="H367" s="180">
        <v>276.166</v>
      </c>
      <c r="I367" s="181"/>
      <c r="J367" s="182">
        <f>ROUND(I367*H367,2)</f>
        <v>0</v>
      </c>
      <c r="K367" s="178" t="s">
        <v>140</v>
      </c>
      <c r="L367" s="42"/>
      <c r="M367" s="183" t="s">
        <v>19</v>
      </c>
      <c r="N367" s="184" t="s">
        <v>43</v>
      </c>
      <c r="O367" s="67"/>
      <c r="P367" s="185">
        <f>O367*H367</f>
        <v>0</v>
      </c>
      <c r="Q367" s="185">
        <v>6.0099999999999997E-3</v>
      </c>
      <c r="R367" s="185">
        <f>Q367*H367</f>
        <v>1.6597576599999999</v>
      </c>
      <c r="S367" s="185">
        <v>0</v>
      </c>
      <c r="T367" s="186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7" t="s">
        <v>133</v>
      </c>
      <c r="AT367" s="187" t="s">
        <v>128</v>
      </c>
      <c r="AU367" s="187" t="s">
        <v>82</v>
      </c>
      <c r="AY367" s="20" t="s">
        <v>124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20" t="s">
        <v>80</v>
      </c>
      <c r="BK367" s="188">
        <f>ROUND(I367*H367,2)</f>
        <v>0</v>
      </c>
      <c r="BL367" s="20" t="s">
        <v>133</v>
      </c>
      <c r="BM367" s="187" t="s">
        <v>535</v>
      </c>
    </row>
    <row r="368" spans="1:65" s="2" customFormat="1" ht="19.5">
      <c r="A368" s="37"/>
      <c r="B368" s="38"/>
      <c r="C368" s="39"/>
      <c r="D368" s="189" t="s">
        <v>136</v>
      </c>
      <c r="E368" s="39"/>
      <c r="F368" s="190" t="s">
        <v>536</v>
      </c>
      <c r="G368" s="39"/>
      <c r="H368" s="39"/>
      <c r="I368" s="191"/>
      <c r="J368" s="39"/>
      <c r="K368" s="39"/>
      <c r="L368" s="42"/>
      <c r="M368" s="192"/>
      <c r="N368" s="193"/>
      <c r="O368" s="67"/>
      <c r="P368" s="67"/>
      <c r="Q368" s="67"/>
      <c r="R368" s="67"/>
      <c r="S368" s="67"/>
      <c r="T368" s="68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20" t="s">
        <v>136</v>
      </c>
      <c r="AU368" s="20" t="s">
        <v>82</v>
      </c>
    </row>
    <row r="369" spans="1:65" s="2" customFormat="1" ht="11.25">
      <c r="A369" s="37"/>
      <c r="B369" s="38"/>
      <c r="C369" s="39"/>
      <c r="D369" s="194" t="s">
        <v>143</v>
      </c>
      <c r="E369" s="39"/>
      <c r="F369" s="195" t="s">
        <v>537</v>
      </c>
      <c r="G369" s="39"/>
      <c r="H369" s="39"/>
      <c r="I369" s="191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143</v>
      </c>
      <c r="AU369" s="20" t="s">
        <v>82</v>
      </c>
    </row>
    <row r="370" spans="1:65" s="13" customFormat="1" ht="11.25">
      <c r="B370" s="196"/>
      <c r="C370" s="197"/>
      <c r="D370" s="189" t="s">
        <v>157</v>
      </c>
      <c r="E370" s="198" t="s">
        <v>19</v>
      </c>
      <c r="F370" s="199" t="s">
        <v>531</v>
      </c>
      <c r="G370" s="197"/>
      <c r="H370" s="200">
        <v>276.166</v>
      </c>
      <c r="I370" s="201"/>
      <c r="J370" s="197"/>
      <c r="K370" s="197"/>
      <c r="L370" s="202"/>
      <c r="M370" s="203"/>
      <c r="N370" s="204"/>
      <c r="O370" s="204"/>
      <c r="P370" s="204"/>
      <c r="Q370" s="204"/>
      <c r="R370" s="204"/>
      <c r="S370" s="204"/>
      <c r="T370" s="205"/>
      <c r="AT370" s="206" t="s">
        <v>157</v>
      </c>
      <c r="AU370" s="206" t="s">
        <v>82</v>
      </c>
      <c r="AV370" s="13" t="s">
        <v>82</v>
      </c>
      <c r="AW370" s="13" t="s">
        <v>33</v>
      </c>
      <c r="AX370" s="13" t="s">
        <v>80</v>
      </c>
      <c r="AY370" s="206" t="s">
        <v>124</v>
      </c>
    </row>
    <row r="371" spans="1:65" s="2" customFormat="1" ht="21.75" customHeight="1">
      <c r="A371" s="37"/>
      <c r="B371" s="38"/>
      <c r="C371" s="176" t="s">
        <v>538</v>
      </c>
      <c r="D371" s="176" t="s">
        <v>128</v>
      </c>
      <c r="E371" s="177" t="s">
        <v>539</v>
      </c>
      <c r="F371" s="178" t="s">
        <v>540</v>
      </c>
      <c r="G371" s="179" t="s">
        <v>153</v>
      </c>
      <c r="H371" s="180">
        <v>276.166</v>
      </c>
      <c r="I371" s="181"/>
      <c r="J371" s="182">
        <f>ROUND(I371*H371,2)</f>
        <v>0</v>
      </c>
      <c r="K371" s="178" t="s">
        <v>140</v>
      </c>
      <c r="L371" s="42"/>
      <c r="M371" s="183" t="s">
        <v>19</v>
      </c>
      <c r="N371" s="184" t="s">
        <v>43</v>
      </c>
      <c r="O371" s="67"/>
      <c r="P371" s="185">
        <f>O371*H371</f>
        <v>0</v>
      </c>
      <c r="Q371" s="185">
        <v>3.1E-4</v>
      </c>
      <c r="R371" s="185">
        <f>Q371*H371</f>
        <v>8.561146E-2</v>
      </c>
      <c r="S371" s="185">
        <v>0</v>
      </c>
      <c r="T371" s="186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7" t="s">
        <v>133</v>
      </c>
      <c r="AT371" s="187" t="s">
        <v>128</v>
      </c>
      <c r="AU371" s="187" t="s">
        <v>82</v>
      </c>
      <c r="AY371" s="20" t="s">
        <v>124</v>
      </c>
      <c r="BE371" s="188">
        <f>IF(N371="základní",J371,0)</f>
        <v>0</v>
      </c>
      <c r="BF371" s="188">
        <f>IF(N371="snížená",J371,0)</f>
        <v>0</v>
      </c>
      <c r="BG371" s="188">
        <f>IF(N371="zákl. přenesená",J371,0)</f>
        <v>0</v>
      </c>
      <c r="BH371" s="188">
        <f>IF(N371="sníž. přenesená",J371,0)</f>
        <v>0</v>
      </c>
      <c r="BI371" s="188">
        <f>IF(N371="nulová",J371,0)</f>
        <v>0</v>
      </c>
      <c r="BJ371" s="20" t="s">
        <v>80</v>
      </c>
      <c r="BK371" s="188">
        <f>ROUND(I371*H371,2)</f>
        <v>0</v>
      </c>
      <c r="BL371" s="20" t="s">
        <v>133</v>
      </c>
      <c r="BM371" s="187" t="s">
        <v>541</v>
      </c>
    </row>
    <row r="372" spans="1:65" s="2" customFormat="1" ht="19.5">
      <c r="A372" s="37"/>
      <c r="B372" s="38"/>
      <c r="C372" s="39"/>
      <c r="D372" s="189" t="s">
        <v>136</v>
      </c>
      <c r="E372" s="39"/>
      <c r="F372" s="190" t="s">
        <v>542</v>
      </c>
      <c r="G372" s="39"/>
      <c r="H372" s="39"/>
      <c r="I372" s="191"/>
      <c r="J372" s="39"/>
      <c r="K372" s="39"/>
      <c r="L372" s="42"/>
      <c r="M372" s="192"/>
      <c r="N372" s="193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136</v>
      </c>
      <c r="AU372" s="20" t="s">
        <v>82</v>
      </c>
    </row>
    <row r="373" spans="1:65" s="2" customFormat="1" ht="11.25">
      <c r="A373" s="37"/>
      <c r="B373" s="38"/>
      <c r="C373" s="39"/>
      <c r="D373" s="194" t="s">
        <v>143</v>
      </c>
      <c r="E373" s="39"/>
      <c r="F373" s="195" t="s">
        <v>543</v>
      </c>
      <c r="G373" s="39"/>
      <c r="H373" s="39"/>
      <c r="I373" s="191"/>
      <c r="J373" s="39"/>
      <c r="K373" s="39"/>
      <c r="L373" s="42"/>
      <c r="M373" s="192"/>
      <c r="N373" s="193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143</v>
      </c>
      <c r="AU373" s="20" t="s">
        <v>82</v>
      </c>
    </row>
    <row r="374" spans="1:65" s="13" customFormat="1" ht="11.25">
      <c r="B374" s="196"/>
      <c r="C374" s="197"/>
      <c r="D374" s="189" t="s">
        <v>157</v>
      </c>
      <c r="E374" s="198" t="s">
        <v>19</v>
      </c>
      <c r="F374" s="199" t="s">
        <v>531</v>
      </c>
      <c r="G374" s="197"/>
      <c r="H374" s="200">
        <v>276.166</v>
      </c>
      <c r="I374" s="201"/>
      <c r="J374" s="197"/>
      <c r="K374" s="197"/>
      <c r="L374" s="202"/>
      <c r="M374" s="203"/>
      <c r="N374" s="204"/>
      <c r="O374" s="204"/>
      <c r="P374" s="204"/>
      <c r="Q374" s="204"/>
      <c r="R374" s="204"/>
      <c r="S374" s="204"/>
      <c r="T374" s="205"/>
      <c r="AT374" s="206" t="s">
        <v>157</v>
      </c>
      <c r="AU374" s="206" t="s">
        <v>82</v>
      </c>
      <c r="AV374" s="13" t="s">
        <v>82</v>
      </c>
      <c r="AW374" s="13" t="s">
        <v>33</v>
      </c>
      <c r="AX374" s="13" t="s">
        <v>80</v>
      </c>
      <c r="AY374" s="206" t="s">
        <v>124</v>
      </c>
    </row>
    <row r="375" spans="1:65" s="2" customFormat="1" ht="24.2" customHeight="1">
      <c r="A375" s="37"/>
      <c r="B375" s="38"/>
      <c r="C375" s="176" t="s">
        <v>544</v>
      </c>
      <c r="D375" s="176" t="s">
        <v>128</v>
      </c>
      <c r="E375" s="177" t="s">
        <v>545</v>
      </c>
      <c r="F375" s="178" t="s">
        <v>546</v>
      </c>
      <c r="G375" s="179" t="s">
        <v>153</v>
      </c>
      <c r="H375" s="180">
        <v>276.16000000000003</v>
      </c>
      <c r="I375" s="181"/>
      <c r="J375" s="182">
        <f>ROUND(I375*H375,2)</f>
        <v>0</v>
      </c>
      <c r="K375" s="178" t="s">
        <v>140</v>
      </c>
      <c r="L375" s="42"/>
      <c r="M375" s="183" t="s">
        <v>19</v>
      </c>
      <c r="N375" s="184" t="s">
        <v>43</v>
      </c>
      <c r="O375" s="67"/>
      <c r="P375" s="185">
        <f>O375*H375</f>
        <v>0</v>
      </c>
      <c r="Q375" s="185">
        <v>0</v>
      </c>
      <c r="R375" s="185">
        <f>Q375*H375</f>
        <v>0</v>
      </c>
      <c r="S375" s="185">
        <v>0</v>
      </c>
      <c r="T375" s="186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87" t="s">
        <v>133</v>
      </c>
      <c r="AT375" s="187" t="s">
        <v>128</v>
      </c>
      <c r="AU375" s="187" t="s">
        <v>82</v>
      </c>
      <c r="AY375" s="20" t="s">
        <v>124</v>
      </c>
      <c r="BE375" s="188">
        <f>IF(N375="základní",J375,0)</f>
        <v>0</v>
      </c>
      <c r="BF375" s="188">
        <f>IF(N375="snížená",J375,0)</f>
        <v>0</v>
      </c>
      <c r="BG375" s="188">
        <f>IF(N375="zákl. přenesená",J375,0)</f>
        <v>0</v>
      </c>
      <c r="BH375" s="188">
        <f>IF(N375="sníž. přenesená",J375,0)</f>
        <v>0</v>
      </c>
      <c r="BI375" s="188">
        <f>IF(N375="nulová",J375,0)</f>
        <v>0</v>
      </c>
      <c r="BJ375" s="20" t="s">
        <v>80</v>
      </c>
      <c r="BK375" s="188">
        <f>ROUND(I375*H375,2)</f>
        <v>0</v>
      </c>
      <c r="BL375" s="20" t="s">
        <v>133</v>
      </c>
      <c r="BM375" s="187" t="s">
        <v>547</v>
      </c>
    </row>
    <row r="376" spans="1:65" s="2" customFormat="1" ht="29.25">
      <c r="A376" s="37"/>
      <c r="B376" s="38"/>
      <c r="C376" s="39"/>
      <c r="D376" s="189" t="s">
        <v>136</v>
      </c>
      <c r="E376" s="39"/>
      <c r="F376" s="190" t="s">
        <v>548</v>
      </c>
      <c r="G376" s="39"/>
      <c r="H376" s="39"/>
      <c r="I376" s="191"/>
      <c r="J376" s="39"/>
      <c r="K376" s="39"/>
      <c r="L376" s="42"/>
      <c r="M376" s="192"/>
      <c r="N376" s="193"/>
      <c r="O376" s="67"/>
      <c r="P376" s="67"/>
      <c r="Q376" s="67"/>
      <c r="R376" s="67"/>
      <c r="S376" s="67"/>
      <c r="T376" s="68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20" t="s">
        <v>136</v>
      </c>
      <c r="AU376" s="20" t="s">
        <v>82</v>
      </c>
    </row>
    <row r="377" spans="1:65" s="2" customFormat="1" ht="11.25">
      <c r="A377" s="37"/>
      <c r="B377" s="38"/>
      <c r="C377" s="39"/>
      <c r="D377" s="194" t="s">
        <v>143</v>
      </c>
      <c r="E377" s="39"/>
      <c r="F377" s="195" t="s">
        <v>549</v>
      </c>
      <c r="G377" s="39"/>
      <c r="H377" s="39"/>
      <c r="I377" s="191"/>
      <c r="J377" s="39"/>
      <c r="K377" s="39"/>
      <c r="L377" s="42"/>
      <c r="M377" s="192"/>
      <c r="N377" s="193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20" t="s">
        <v>143</v>
      </c>
      <c r="AU377" s="20" t="s">
        <v>82</v>
      </c>
    </row>
    <row r="378" spans="1:65" s="2" customFormat="1" ht="24.2" customHeight="1">
      <c r="A378" s="37"/>
      <c r="B378" s="38"/>
      <c r="C378" s="176" t="s">
        <v>550</v>
      </c>
      <c r="D378" s="176" t="s">
        <v>128</v>
      </c>
      <c r="E378" s="177" t="s">
        <v>551</v>
      </c>
      <c r="F378" s="178" t="s">
        <v>552</v>
      </c>
      <c r="G378" s="179" t="s">
        <v>153</v>
      </c>
      <c r="H378" s="180">
        <v>169.4</v>
      </c>
      <c r="I378" s="181"/>
      <c r="J378" s="182">
        <f>ROUND(I378*H378,2)</f>
        <v>0</v>
      </c>
      <c r="K378" s="178" t="s">
        <v>140</v>
      </c>
      <c r="L378" s="42"/>
      <c r="M378" s="183" t="s">
        <v>19</v>
      </c>
      <c r="N378" s="184" t="s">
        <v>43</v>
      </c>
      <c r="O378" s="67"/>
      <c r="P378" s="185">
        <f>O378*H378</f>
        <v>0</v>
      </c>
      <c r="Q378" s="185">
        <v>8.9219999999999994E-2</v>
      </c>
      <c r="R378" s="185">
        <f>Q378*H378</f>
        <v>15.113868</v>
      </c>
      <c r="S378" s="185">
        <v>0</v>
      </c>
      <c r="T378" s="186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7" t="s">
        <v>133</v>
      </c>
      <c r="AT378" s="187" t="s">
        <v>128</v>
      </c>
      <c r="AU378" s="187" t="s">
        <v>82</v>
      </c>
      <c r="AY378" s="20" t="s">
        <v>124</v>
      </c>
      <c r="BE378" s="188">
        <f>IF(N378="základní",J378,0)</f>
        <v>0</v>
      </c>
      <c r="BF378" s="188">
        <f>IF(N378="snížená",J378,0)</f>
        <v>0</v>
      </c>
      <c r="BG378" s="188">
        <f>IF(N378="zákl. přenesená",J378,0)</f>
        <v>0</v>
      </c>
      <c r="BH378" s="188">
        <f>IF(N378="sníž. přenesená",J378,0)</f>
        <v>0</v>
      </c>
      <c r="BI378" s="188">
        <f>IF(N378="nulová",J378,0)</f>
        <v>0</v>
      </c>
      <c r="BJ378" s="20" t="s">
        <v>80</v>
      </c>
      <c r="BK378" s="188">
        <f>ROUND(I378*H378,2)</f>
        <v>0</v>
      </c>
      <c r="BL378" s="20" t="s">
        <v>133</v>
      </c>
      <c r="BM378" s="187" t="s">
        <v>553</v>
      </c>
    </row>
    <row r="379" spans="1:65" s="2" customFormat="1" ht="48.75">
      <c r="A379" s="37"/>
      <c r="B379" s="38"/>
      <c r="C379" s="39"/>
      <c r="D379" s="189" t="s">
        <v>136</v>
      </c>
      <c r="E379" s="39"/>
      <c r="F379" s="190" t="s">
        <v>554</v>
      </c>
      <c r="G379" s="39"/>
      <c r="H379" s="39"/>
      <c r="I379" s="191"/>
      <c r="J379" s="39"/>
      <c r="K379" s="39"/>
      <c r="L379" s="42"/>
      <c r="M379" s="192"/>
      <c r="N379" s="193"/>
      <c r="O379" s="67"/>
      <c r="P379" s="67"/>
      <c r="Q379" s="67"/>
      <c r="R379" s="67"/>
      <c r="S379" s="67"/>
      <c r="T379" s="68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20" t="s">
        <v>136</v>
      </c>
      <c r="AU379" s="20" t="s">
        <v>82</v>
      </c>
    </row>
    <row r="380" spans="1:65" s="2" customFormat="1" ht="11.25">
      <c r="A380" s="37"/>
      <c r="B380" s="38"/>
      <c r="C380" s="39"/>
      <c r="D380" s="194" t="s">
        <v>143</v>
      </c>
      <c r="E380" s="39"/>
      <c r="F380" s="195" t="s">
        <v>555</v>
      </c>
      <c r="G380" s="39"/>
      <c r="H380" s="39"/>
      <c r="I380" s="191"/>
      <c r="J380" s="39"/>
      <c r="K380" s="39"/>
      <c r="L380" s="42"/>
      <c r="M380" s="192"/>
      <c r="N380" s="193"/>
      <c r="O380" s="67"/>
      <c r="P380" s="67"/>
      <c r="Q380" s="67"/>
      <c r="R380" s="67"/>
      <c r="S380" s="67"/>
      <c r="T380" s="68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20" t="s">
        <v>143</v>
      </c>
      <c r="AU380" s="20" t="s">
        <v>82</v>
      </c>
    </row>
    <row r="381" spans="1:65" s="2" customFormat="1" ht="19.5">
      <c r="A381" s="37"/>
      <c r="B381" s="38"/>
      <c r="C381" s="39"/>
      <c r="D381" s="189" t="s">
        <v>196</v>
      </c>
      <c r="E381" s="39"/>
      <c r="F381" s="229" t="s">
        <v>556</v>
      </c>
      <c r="G381" s="39"/>
      <c r="H381" s="39"/>
      <c r="I381" s="191"/>
      <c r="J381" s="39"/>
      <c r="K381" s="39"/>
      <c r="L381" s="42"/>
      <c r="M381" s="192"/>
      <c r="N381" s="193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196</v>
      </c>
      <c r="AU381" s="20" t="s">
        <v>82</v>
      </c>
    </row>
    <row r="382" spans="1:65" s="13" customFormat="1" ht="11.25">
      <c r="B382" s="196"/>
      <c r="C382" s="197"/>
      <c r="D382" s="189" t="s">
        <v>157</v>
      </c>
      <c r="E382" s="198" t="s">
        <v>19</v>
      </c>
      <c r="F382" s="199" t="s">
        <v>557</v>
      </c>
      <c r="G382" s="197"/>
      <c r="H382" s="200">
        <v>169.4</v>
      </c>
      <c r="I382" s="201"/>
      <c r="J382" s="197"/>
      <c r="K382" s="197"/>
      <c r="L382" s="202"/>
      <c r="M382" s="203"/>
      <c r="N382" s="204"/>
      <c r="O382" s="204"/>
      <c r="P382" s="204"/>
      <c r="Q382" s="204"/>
      <c r="R382" s="204"/>
      <c r="S382" s="204"/>
      <c r="T382" s="205"/>
      <c r="AT382" s="206" t="s">
        <v>157</v>
      </c>
      <c r="AU382" s="206" t="s">
        <v>82</v>
      </c>
      <c r="AV382" s="13" t="s">
        <v>82</v>
      </c>
      <c r="AW382" s="13" t="s">
        <v>33</v>
      </c>
      <c r="AX382" s="13" t="s">
        <v>80</v>
      </c>
      <c r="AY382" s="206" t="s">
        <v>124</v>
      </c>
    </row>
    <row r="383" spans="1:65" s="2" customFormat="1" ht="33" customHeight="1">
      <c r="A383" s="37"/>
      <c r="B383" s="38"/>
      <c r="C383" s="176" t="s">
        <v>558</v>
      </c>
      <c r="D383" s="176" t="s">
        <v>128</v>
      </c>
      <c r="E383" s="177" t="s">
        <v>559</v>
      </c>
      <c r="F383" s="178" t="s">
        <v>560</v>
      </c>
      <c r="G383" s="179" t="s">
        <v>153</v>
      </c>
      <c r="H383" s="180">
        <v>169.4</v>
      </c>
      <c r="I383" s="181"/>
      <c r="J383" s="182">
        <f>ROUND(I383*H383,2)</f>
        <v>0</v>
      </c>
      <c r="K383" s="178" t="s">
        <v>140</v>
      </c>
      <c r="L383" s="42"/>
      <c r="M383" s="183" t="s">
        <v>19</v>
      </c>
      <c r="N383" s="184" t="s">
        <v>43</v>
      </c>
      <c r="O383" s="67"/>
      <c r="P383" s="185">
        <f>O383*H383</f>
        <v>0</v>
      </c>
      <c r="Q383" s="185">
        <v>0</v>
      </c>
      <c r="R383" s="185">
        <f>Q383*H383</f>
        <v>0</v>
      </c>
      <c r="S383" s="185">
        <v>0</v>
      </c>
      <c r="T383" s="186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7" t="s">
        <v>133</v>
      </c>
      <c r="AT383" s="187" t="s">
        <v>128</v>
      </c>
      <c r="AU383" s="187" t="s">
        <v>82</v>
      </c>
      <c r="AY383" s="20" t="s">
        <v>124</v>
      </c>
      <c r="BE383" s="188">
        <f>IF(N383="základní",J383,0)</f>
        <v>0</v>
      </c>
      <c r="BF383" s="188">
        <f>IF(N383="snížená",J383,0)</f>
        <v>0</v>
      </c>
      <c r="BG383" s="188">
        <f>IF(N383="zákl. přenesená",J383,0)</f>
        <v>0</v>
      </c>
      <c r="BH383" s="188">
        <f>IF(N383="sníž. přenesená",J383,0)</f>
        <v>0</v>
      </c>
      <c r="BI383" s="188">
        <f>IF(N383="nulová",J383,0)</f>
        <v>0</v>
      </c>
      <c r="BJ383" s="20" t="s">
        <v>80</v>
      </c>
      <c r="BK383" s="188">
        <f>ROUND(I383*H383,2)</f>
        <v>0</v>
      </c>
      <c r="BL383" s="20" t="s">
        <v>133</v>
      </c>
      <c r="BM383" s="187" t="s">
        <v>561</v>
      </c>
    </row>
    <row r="384" spans="1:65" s="2" customFormat="1" ht="48.75">
      <c r="A384" s="37"/>
      <c r="B384" s="38"/>
      <c r="C384" s="39"/>
      <c r="D384" s="189" t="s">
        <v>136</v>
      </c>
      <c r="E384" s="39"/>
      <c r="F384" s="190" t="s">
        <v>562</v>
      </c>
      <c r="G384" s="39"/>
      <c r="H384" s="39"/>
      <c r="I384" s="191"/>
      <c r="J384" s="39"/>
      <c r="K384" s="39"/>
      <c r="L384" s="42"/>
      <c r="M384" s="192"/>
      <c r="N384" s="193"/>
      <c r="O384" s="67"/>
      <c r="P384" s="67"/>
      <c r="Q384" s="67"/>
      <c r="R384" s="67"/>
      <c r="S384" s="67"/>
      <c r="T384" s="68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20" t="s">
        <v>136</v>
      </c>
      <c r="AU384" s="20" t="s">
        <v>82</v>
      </c>
    </row>
    <row r="385" spans="1:65" s="2" customFormat="1" ht="11.25">
      <c r="A385" s="37"/>
      <c r="B385" s="38"/>
      <c r="C385" s="39"/>
      <c r="D385" s="194" t="s">
        <v>143</v>
      </c>
      <c r="E385" s="39"/>
      <c r="F385" s="195" t="s">
        <v>563</v>
      </c>
      <c r="G385" s="39"/>
      <c r="H385" s="39"/>
      <c r="I385" s="191"/>
      <c r="J385" s="39"/>
      <c r="K385" s="39"/>
      <c r="L385" s="42"/>
      <c r="M385" s="192"/>
      <c r="N385" s="193"/>
      <c r="O385" s="67"/>
      <c r="P385" s="67"/>
      <c r="Q385" s="67"/>
      <c r="R385" s="67"/>
      <c r="S385" s="67"/>
      <c r="T385" s="68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20" t="s">
        <v>143</v>
      </c>
      <c r="AU385" s="20" t="s">
        <v>82</v>
      </c>
    </row>
    <row r="386" spans="1:65" s="13" customFormat="1" ht="11.25">
      <c r="B386" s="196"/>
      <c r="C386" s="197"/>
      <c r="D386" s="189" t="s">
        <v>157</v>
      </c>
      <c r="E386" s="198" t="s">
        <v>19</v>
      </c>
      <c r="F386" s="199" t="s">
        <v>557</v>
      </c>
      <c r="G386" s="197"/>
      <c r="H386" s="200">
        <v>169.4</v>
      </c>
      <c r="I386" s="201"/>
      <c r="J386" s="197"/>
      <c r="K386" s="197"/>
      <c r="L386" s="202"/>
      <c r="M386" s="203"/>
      <c r="N386" s="204"/>
      <c r="O386" s="204"/>
      <c r="P386" s="204"/>
      <c r="Q386" s="204"/>
      <c r="R386" s="204"/>
      <c r="S386" s="204"/>
      <c r="T386" s="205"/>
      <c r="AT386" s="206" t="s">
        <v>157</v>
      </c>
      <c r="AU386" s="206" t="s">
        <v>82</v>
      </c>
      <c r="AV386" s="13" t="s">
        <v>82</v>
      </c>
      <c r="AW386" s="13" t="s">
        <v>33</v>
      </c>
      <c r="AX386" s="13" t="s">
        <v>80</v>
      </c>
      <c r="AY386" s="206" t="s">
        <v>124</v>
      </c>
    </row>
    <row r="387" spans="1:65" s="2" customFormat="1" ht="24.2" customHeight="1">
      <c r="A387" s="37"/>
      <c r="B387" s="38"/>
      <c r="C387" s="240" t="s">
        <v>564</v>
      </c>
      <c r="D387" s="240" t="s">
        <v>432</v>
      </c>
      <c r="E387" s="241" t="s">
        <v>565</v>
      </c>
      <c r="F387" s="242" t="s">
        <v>566</v>
      </c>
      <c r="G387" s="243" t="s">
        <v>153</v>
      </c>
      <c r="H387" s="244">
        <v>25.917999999999999</v>
      </c>
      <c r="I387" s="245"/>
      <c r="J387" s="246">
        <f>ROUND(I387*H387,2)</f>
        <v>0</v>
      </c>
      <c r="K387" s="242" t="s">
        <v>140</v>
      </c>
      <c r="L387" s="247"/>
      <c r="M387" s="248" t="s">
        <v>19</v>
      </c>
      <c r="N387" s="249" t="s">
        <v>43</v>
      </c>
      <c r="O387" s="67"/>
      <c r="P387" s="185">
        <f>O387*H387</f>
        <v>0</v>
      </c>
      <c r="Q387" s="185">
        <v>0.13200000000000001</v>
      </c>
      <c r="R387" s="185">
        <f>Q387*H387</f>
        <v>3.421176</v>
      </c>
      <c r="S387" s="185">
        <v>0</v>
      </c>
      <c r="T387" s="186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87" t="s">
        <v>185</v>
      </c>
      <c r="AT387" s="187" t="s">
        <v>432</v>
      </c>
      <c r="AU387" s="187" t="s">
        <v>82</v>
      </c>
      <c r="AY387" s="20" t="s">
        <v>124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20" t="s">
        <v>80</v>
      </c>
      <c r="BK387" s="188">
        <f>ROUND(I387*H387,2)</f>
        <v>0</v>
      </c>
      <c r="BL387" s="20" t="s">
        <v>133</v>
      </c>
      <c r="BM387" s="187" t="s">
        <v>567</v>
      </c>
    </row>
    <row r="388" spans="1:65" s="2" customFormat="1" ht="11.25">
      <c r="A388" s="37"/>
      <c r="B388" s="38"/>
      <c r="C388" s="39"/>
      <c r="D388" s="189" t="s">
        <v>136</v>
      </c>
      <c r="E388" s="39"/>
      <c r="F388" s="190" t="s">
        <v>566</v>
      </c>
      <c r="G388" s="39"/>
      <c r="H388" s="39"/>
      <c r="I388" s="191"/>
      <c r="J388" s="39"/>
      <c r="K388" s="39"/>
      <c r="L388" s="42"/>
      <c r="M388" s="192"/>
      <c r="N388" s="193"/>
      <c r="O388" s="67"/>
      <c r="P388" s="67"/>
      <c r="Q388" s="67"/>
      <c r="R388" s="67"/>
      <c r="S388" s="67"/>
      <c r="T388" s="68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20" t="s">
        <v>136</v>
      </c>
      <c r="AU388" s="20" t="s">
        <v>82</v>
      </c>
    </row>
    <row r="389" spans="1:65" s="13" customFormat="1" ht="11.25">
      <c r="B389" s="196"/>
      <c r="C389" s="197"/>
      <c r="D389" s="189" t="s">
        <v>157</v>
      </c>
      <c r="E389" s="198" t="s">
        <v>19</v>
      </c>
      <c r="F389" s="199" t="s">
        <v>568</v>
      </c>
      <c r="G389" s="197"/>
      <c r="H389" s="200">
        <v>25.41</v>
      </c>
      <c r="I389" s="201"/>
      <c r="J389" s="197"/>
      <c r="K389" s="197"/>
      <c r="L389" s="202"/>
      <c r="M389" s="203"/>
      <c r="N389" s="204"/>
      <c r="O389" s="204"/>
      <c r="P389" s="204"/>
      <c r="Q389" s="204"/>
      <c r="R389" s="204"/>
      <c r="S389" s="204"/>
      <c r="T389" s="205"/>
      <c r="AT389" s="206" t="s">
        <v>157</v>
      </c>
      <c r="AU389" s="206" t="s">
        <v>82</v>
      </c>
      <c r="AV389" s="13" t="s">
        <v>82</v>
      </c>
      <c r="AW389" s="13" t="s">
        <v>33</v>
      </c>
      <c r="AX389" s="13" t="s">
        <v>80</v>
      </c>
      <c r="AY389" s="206" t="s">
        <v>124</v>
      </c>
    </row>
    <row r="390" spans="1:65" s="13" customFormat="1" ht="11.25">
      <c r="B390" s="196"/>
      <c r="C390" s="197"/>
      <c r="D390" s="189" t="s">
        <v>157</v>
      </c>
      <c r="E390" s="197"/>
      <c r="F390" s="199" t="s">
        <v>569</v>
      </c>
      <c r="G390" s="197"/>
      <c r="H390" s="200">
        <v>25.917999999999999</v>
      </c>
      <c r="I390" s="201"/>
      <c r="J390" s="197"/>
      <c r="K390" s="197"/>
      <c r="L390" s="202"/>
      <c r="M390" s="203"/>
      <c r="N390" s="204"/>
      <c r="O390" s="204"/>
      <c r="P390" s="204"/>
      <c r="Q390" s="204"/>
      <c r="R390" s="204"/>
      <c r="S390" s="204"/>
      <c r="T390" s="205"/>
      <c r="AT390" s="206" t="s">
        <v>157</v>
      </c>
      <c r="AU390" s="206" t="s">
        <v>82</v>
      </c>
      <c r="AV390" s="13" t="s">
        <v>82</v>
      </c>
      <c r="AW390" s="13" t="s">
        <v>4</v>
      </c>
      <c r="AX390" s="13" t="s">
        <v>80</v>
      </c>
      <c r="AY390" s="206" t="s">
        <v>124</v>
      </c>
    </row>
    <row r="391" spans="1:65" s="2" customFormat="1" ht="24.2" customHeight="1">
      <c r="A391" s="37"/>
      <c r="B391" s="38"/>
      <c r="C391" s="176" t="s">
        <v>570</v>
      </c>
      <c r="D391" s="176" t="s">
        <v>128</v>
      </c>
      <c r="E391" s="177" t="s">
        <v>571</v>
      </c>
      <c r="F391" s="178" t="s">
        <v>572</v>
      </c>
      <c r="G391" s="179" t="s">
        <v>131</v>
      </c>
      <c r="H391" s="180">
        <v>25</v>
      </c>
      <c r="I391" s="181"/>
      <c r="J391" s="182">
        <f>ROUND(I391*H391,2)</f>
        <v>0</v>
      </c>
      <c r="K391" s="178" t="s">
        <v>140</v>
      </c>
      <c r="L391" s="42"/>
      <c r="M391" s="183" t="s">
        <v>19</v>
      </c>
      <c r="N391" s="184" t="s">
        <v>43</v>
      </c>
      <c r="O391" s="67"/>
      <c r="P391" s="185">
        <f>O391*H391</f>
        <v>0</v>
      </c>
      <c r="Q391" s="185">
        <v>1.0000000000000001E-5</v>
      </c>
      <c r="R391" s="185">
        <f>Q391*H391</f>
        <v>2.5000000000000001E-4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133</v>
      </c>
      <c r="AT391" s="187" t="s">
        <v>128</v>
      </c>
      <c r="AU391" s="187" t="s">
        <v>82</v>
      </c>
      <c r="AY391" s="20" t="s">
        <v>124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80</v>
      </c>
      <c r="BK391" s="188">
        <f>ROUND(I391*H391,2)</f>
        <v>0</v>
      </c>
      <c r="BL391" s="20" t="s">
        <v>133</v>
      </c>
      <c r="BM391" s="187" t="s">
        <v>573</v>
      </c>
    </row>
    <row r="392" spans="1:65" s="2" customFormat="1" ht="19.5">
      <c r="A392" s="37"/>
      <c r="B392" s="38"/>
      <c r="C392" s="39"/>
      <c r="D392" s="189" t="s">
        <v>136</v>
      </c>
      <c r="E392" s="39"/>
      <c r="F392" s="190" t="s">
        <v>574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136</v>
      </c>
      <c r="AU392" s="20" t="s">
        <v>82</v>
      </c>
    </row>
    <row r="393" spans="1:65" s="2" customFormat="1" ht="11.25">
      <c r="A393" s="37"/>
      <c r="B393" s="38"/>
      <c r="C393" s="39"/>
      <c r="D393" s="194" t="s">
        <v>143</v>
      </c>
      <c r="E393" s="39"/>
      <c r="F393" s="195" t="s">
        <v>575</v>
      </c>
      <c r="G393" s="39"/>
      <c r="H393" s="39"/>
      <c r="I393" s="191"/>
      <c r="J393" s="39"/>
      <c r="K393" s="39"/>
      <c r="L393" s="42"/>
      <c r="M393" s="192"/>
      <c r="N393" s="193"/>
      <c r="O393" s="67"/>
      <c r="P393" s="67"/>
      <c r="Q393" s="67"/>
      <c r="R393" s="67"/>
      <c r="S393" s="67"/>
      <c r="T393" s="68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20" t="s">
        <v>143</v>
      </c>
      <c r="AU393" s="20" t="s">
        <v>82</v>
      </c>
    </row>
    <row r="394" spans="1:65" s="2" customFormat="1" ht="21.75" customHeight="1">
      <c r="A394" s="37"/>
      <c r="B394" s="38"/>
      <c r="C394" s="176" t="s">
        <v>576</v>
      </c>
      <c r="D394" s="176" t="s">
        <v>128</v>
      </c>
      <c r="E394" s="177" t="s">
        <v>577</v>
      </c>
      <c r="F394" s="178" t="s">
        <v>578</v>
      </c>
      <c r="G394" s="179" t="s">
        <v>131</v>
      </c>
      <c r="H394" s="180">
        <v>254.8</v>
      </c>
      <c r="I394" s="181"/>
      <c r="J394" s="182">
        <f>ROUND(I394*H394,2)</f>
        <v>0</v>
      </c>
      <c r="K394" s="178" t="s">
        <v>140</v>
      </c>
      <c r="L394" s="42"/>
      <c r="M394" s="183" t="s">
        <v>19</v>
      </c>
      <c r="N394" s="184" t="s">
        <v>43</v>
      </c>
      <c r="O394" s="67"/>
      <c r="P394" s="185">
        <f>O394*H394</f>
        <v>0</v>
      </c>
      <c r="Q394" s="185">
        <v>3.5999999999999999E-3</v>
      </c>
      <c r="R394" s="185">
        <f>Q394*H394</f>
        <v>0.91727999999999998</v>
      </c>
      <c r="S394" s="185">
        <v>0</v>
      </c>
      <c r="T394" s="186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87" t="s">
        <v>133</v>
      </c>
      <c r="AT394" s="187" t="s">
        <v>128</v>
      </c>
      <c r="AU394" s="187" t="s">
        <v>82</v>
      </c>
      <c r="AY394" s="20" t="s">
        <v>124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20" t="s">
        <v>80</v>
      </c>
      <c r="BK394" s="188">
        <f>ROUND(I394*H394,2)</f>
        <v>0</v>
      </c>
      <c r="BL394" s="20" t="s">
        <v>133</v>
      </c>
      <c r="BM394" s="187" t="s">
        <v>579</v>
      </c>
    </row>
    <row r="395" spans="1:65" s="2" customFormat="1" ht="19.5">
      <c r="A395" s="37"/>
      <c r="B395" s="38"/>
      <c r="C395" s="39"/>
      <c r="D395" s="189" t="s">
        <v>136</v>
      </c>
      <c r="E395" s="39"/>
      <c r="F395" s="190" t="s">
        <v>580</v>
      </c>
      <c r="G395" s="39"/>
      <c r="H395" s="39"/>
      <c r="I395" s="191"/>
      <c r="J395" s="39"/>
      <c r="K395" s="39"/>
      <c r="L395" s="42"/>
      <c r="M395" s="192"/>
      <c r="N395" s="193"/>
      <c r="O395" s="67"/>
      <c r="P395" s="67"/>
      <c r="Q395" s="67"/>
      <c r="R395" s="67"/>
      <c r="S395" s="67"/>
      <c r="T395" s="68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20" t="s">
        <v>136</v>
      </c>
      <c r="AU395" s="20" t="s">
        <v>82</v>
      </c>
    </row>
    <row r="396" spans="1:65" s="2" customFormat="1" ht="11.25">
      <c r="A396" s="37"/>
      <c r="B396" s="38"/>
      <c r="C396" s="39"/>
      <c r="D396" s="194" t="s">
        <v>143</v>
      </c>
      <c r="E396" s="39"/>
      <c r="F396" s="195" t="s">
        <v>581</v>
      </c>
      <c r="G396" s="39"/>
      <c r="H396" s="39"/>
      <c r="I396" s="191"/>
      <c r="J396" s="39"/>
      <c r="K396" s="39"/>
      <c r="L396" s="42"/>
      <c r="M396" s="192"/>
      <c r="N396" s="193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143</v>
      </c>
      <c r="AU396" s="20" t="s">
        <v>82</v>
      </c>
    </row>
    <row r="397" spans="1:65" s="12" customFormat="1" ht="22.9" customHeight="1">
      <c r="B397" s="160"/>
      <c r="C397" s="161"/>
      <c r="D397" s="162" t="s">
        <v>71</v>
      </c>
      <c r="E397" s="174" t="s">
        <v>185</v>
      </c>
      <c r="F397" s="174" t="s">
        <v>582</v>
      </c>
      <c r="G397" s="161"/>
      <c r="H397" s="161"/>
      <c r="I397" s="164"/>
      <c r="J397" s="175">
        <f>BK397</f>
        <v>0</v>
      </c>
      <c r="K397" s="161"/>
      <c r="L397" s="166"/>
      <c r="M397" s="167"/>
      <c r="N397" s="168"/>
      <c r="O397" s="168"/>
      <c r="P397" s="169">
        <f>SUM(P398:P513)</f>
        <v>0</v>
      </c>
      <c r="Q397" s="168"/>
      <c r="R397" s="169">
        <f>SUM(R398:R513)</f>
        <v>17.379508829999999</v>
      </c>
      <c r="S397" s="168"/>
      <c r="T397" s="170">
        <f>SUM(T398:T513)</f>
        <v>2.1</v>
      </c>
      <c r="AR397" s="171" t="s">
        <v>80</v>
      </c>
      <c r="AT397" s="172" t="s">
        <v>71</v>
      </c>
      <c r="AU397" s="172" t="s">
        <v>80</v>
      </c>
      <c r="AY397" s="171" t="s">
        <v>124</v>
      </c>
      <c r="BK397" s="173">
        <f>SUM(BK398:BK513)</f>
        <v>0</v>
      </c>
    </row>
    <row r="398" spans="1:65" s="2" customFormat="1" ht="37.9" customHeight="1">
      <c r="A398" s="37"/>
      <c r="B398" s="38"/>
      <c r="C398" s="176" t="s">
        <v>583</v>
      </c>
      <c r="D398" s="176" t="s">
        <v>128</v>
      </c>
      <c r="E398" s="177" t="s">
        <v>584</v>
      </c>
      <c r="F398" s="178" t="s">
        <v>585</v>
      </c>
      <c r="G398" s="179" t="s">
        <v>131</v>
      </c>
      <c r="H398" s="180">
        <v>254.06</v>
      </c>
      <c r="I398" s="181"/>
      <c r="J398" s="182">
        <f>ROUND(I398*H398,2)</f>
        <v>0</v>
      </c>
      <c r="K398" s="178" t="s">
        <v>140</v>
      </c>
      <c r="L398" s="42"/>
      <c r="M398" s="183" t="s">
        <v>19</v>
      </c>
      <c r="N398" s="184" t="s">
        <v>43</v>
      </c>
      <c r="O398" s="67"/>
      <c r="P398" s="185">
        <f>O398*H398</f>
        <v>0</v>
      </c>
      <c r="Q398" s="185">
        <v>0</v>
      </c>
      <c r="R398" s="185">
        <f>Q398*H398</f>
        <v>0</v>
      </c>
      <c r="S398" s="185">
        <v>0</v>
      </c>
      <c r="T398" s="186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87" t="s">
        <v>133</v>
      </c>
      <c r="AT398" s="187" t="s">
        <v>128</v>
      </c>
      <c r="AU398" s="187" t="s">
        <v>82</v>
      </c>
      <c r="AY398" s="20" t="s">
        <v>124</v>
      </c>
      <c r="BE398" s="188">
        <f>IF(N398="základní",J398,0)</f>
        <v>0</v>
      </c>
      <c r="BF398" s="188">
        <f>IF(N398="snížená",J398,0)</f>
        <v>0</v>
      </c>
      <c r="BG398" s="188">
        <f>IF(N398="zákl. přenesená",J398,0)</f>
        <v>0</v>
      </c>
      <c r="BH398" s="188">
        <f>IF(N398="sníž. přenesená",J398,0)</f>
        <v>0</v>
      </c>
      <c r="BI398" s="188">
        <f>IF(N398="nulová",J398,0)</f>
        <v>0</v>
      </c>
      <c r="BJ398" s="20" t="s">
        <v>80</v>
      </c>
      <c r="BK398" s="188">
        <f>ROUND(I398*H398,2)</f>
        <v>0</v>
      </c>
      <c r="BL398" s="20" t="s">
        <v>133</v>
      </c>
      <c r="BM398" s="187" t="s">
        <v>586</v>
      </c>
    </row>
    <row r="399" spans="1:65" s="2" customFormat="1" ht="29.25">
      <c r="A399" s="37"/>
      <c r="B399" s="38"/>
      <c r="C399" s="39"/>
      <c r="D399" s="189" t="s">
        <v>136</v>
      </c>
      <c r="E399" s="39"/>
      <c r="F399" s="190" t="s">
        <v>587</v>
      </c>
      <c r="G399" s="39"/>
      <c r="H399" s="39"/>
      <c r="I399" s="191"/>
      <c r="J399" s="39"/>
      <c r="K399" s="39"/>
      <c r="L399" s="42"/>
      <c r="M399" s="192"/>
      <c r="N399" s="193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20" t="s">
        <v>136</v>
      </c>
      <c r="AU399" s="20" t="s">
        <v>82</v>
      </c>
    </row>
    <row r="400" spans="1:65" s="2" customFormat="1" ht="11.25">
      <c r="A400" s="37"/>
      <c r="B400" s="38"/>
      <c r="C400" s="39"/>
      <c r="D400" s="194" t="s">
        <v>143</v>
      </c>
      <c r="E400" s="39"/>
      <c r="F400" s="195" t="s">
        <v>588</v>
      </c>
      <c r="G400" s="39"/>
      <c r="H400" s="39"/>
      <c r="I400" s="191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20" t="s">
        <v>143</v>
      </c>
      <c r="AU400" s="20" t="s">
        <v>82</v>
      </c>
    </row>
    <row r="401" spans="1:65" s="13" customFormat="1" ht="11.25">
      <c r="B401" s="196"/>
      <c r="C401" s="197"/>
      <c r="D401" s="189" t="s">
        <v>157</v>
      </c>
      <c r="E401" s="198" t="s">
        <v>19</v>
      </c>
      <c r="F401" s="199" t="s">
        <v>589</v>
      </c>
      <c r="G401" s="197"/>
      <c r="H401" s="200">
        <v>254.06</v>
      </c>
      <c r="I401" s="201"/>
      <c r="J401" s="197"/>
      <c r="K401" s="197"/>
      <c r="L401" s="202"/>
      <c r="M401" s="203"/>
      <c r="N401" s="204"/>
      <c r="O401" s="204"/>
      <c r="P401" s="204"/>
      <c r="Q401" s="204"/>
      <c r="R401" s="204"/>
      <c r="S401" s="204"/>
      <c r="T401" s="205"/>
      <c r="AT401" s="206" t="s">
        <v>157</v>
      </c>
      <c r="AU401" s="206" t="s">
        <v>82</v>
      </c>
      <c r="AV401" s="13" t="s">
        <v>82</v>
      </c>
      <c r="AW401" s="13" t="s">
        <v>33</v>
      </c>
      <c r="AX401" s="13" t="s">
        <v>80</v>
      </c>
      <c r="AY401" s="206" t="s">
        <v>124</v>
      </c>
    </row>
    <row r="402" spans="1:65" s="2" customFormat="1" ht="24.2" customHeight="1">
      <c r="A402" s="37"/>
      <c r="B402" s="38"/>
      <c r="C402" s="240" t="s">
        <v>590</v>
      </c>
      <c r="D402" s="240" t="s">
        <v>432</v>
      </c>
      <c r="E402" s="241" t="s">
        <v>591</v>
      </c>
      <c r="F402" s="242" t="s">
        <v>592</v>
      </c>
      <c r="G402" s="243" t="s">
        <v>131</v>
      </c>
      <c r="H402" s="244">
        <v>257.87099999999998</v>
      </c>
      <c r="I402" s="245"/>
      <c r="J402" s="246">
        <f>ROUND(I402*H402,2)</f>
        <v>0</v>
      </c>
      <c r="K402" s="242" t="s">
        <v>140</v>
      </c>
      <c r="L402" s="247"/>
      <c r="M402" s="248" t="s">
        <v>19</v>
      </c>
      <c r="N402" s="249" t="s">
        <v>43</v>
      </c>
      <c r="O402" s="67"/>
      <c r="P402" s="185">
        <f>O402*H402</f>
        <v>0</v>
      </c>
      <c r="Q402" s="185">
        <v>1.6330000000000001E-2</v>
      </c>
      <c r="R402" s="185">
        <f>Q402*H402</f>
        <v>4.2110334299999996</v>
      </c>
      <c r="S402" s="185">
        <v>0</v>
      </c>
      <c r="T402" s="186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7" t="s">
        <v>185</v>
      </c>
      <c r="AT402" s="187" t="s">
        <v>432</v>
      </c>
      <c r="AU402" s="187" t="s">
        <v>82</v>
      </c>
      <c r="AY402" s="20" t="s">
        <v>124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20" t="s">
        <v>80</v>
      </c>
      <c r="BK402" s="188">
        <f>ROUND(I402*H402,2)</f>
        <v>0</v>
      </c>
      <c r="BL402" s="20" t="s">
        <v>133</v>
      </c>
      <c r="BM402" s="187" t="s">
        <v>593</v>
      </c>
    </row>
    <row r="403" spans="1:65" s="2" customFormat="1" ht="19.5">
      <c r="A403" s="37"/>
      <c r="B403" s="38"/>
      <c r="C403" s="39"/>
      <c r="D403" s="189" t="s">
        <v>136</v>
      </c>
      <c r="E403" s="39"/>
      <c r="F403" s="190" t="s">
        <v>592</v>
      </c>
      <c r="G403" s="39"/>
      <c r="H403" s="39"/>
      <c r="I403" s="191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20" t="s">
        <v>136</v>
      </c>
      <c r="AU403" s="20" t="s">
        <v>82</v>
      </c>
    </row>
    <row r="404" spans="1:65" s="13" customFormat="1" ht="11.25">
      <c r="B404" s="196"/>
      <c r="C404" s="197"/>
      <c r="D404" s="189" t="s">
        <v>157</v>
      </c>
      <c r="E404" s="197"/>
      <c r="F404" s="199" t="s">
        <v>594</v>
      </c>
      <c r="G404" s="197"/>
      <c r="H404" s="200">
        <v>257.87099999999998</v>
      </c>
      <c r="I404" s="201"/>
      <c r="J404" s="197"/>
      <c r="K404" s="197"/>
      <c r="L404" s="202"/>
      <c r="M404" s="203"/>
      <c r="N404" s="204"/>
      <c r="O404" s="204"/>
      <c r="P404" s="204"/>
      <c r="Q404" s="204"/>
      <c r="R404" s="204"/>
      <c r="S404" s="204"/>
      <c r="T404" s="205"/>
      <c r="AT404" s="206" t="s">
        <v>157</v>
      </c>
      <c r="AU404" s="206" t="s">
        <v>82</v>
      </c>
      <c r="AV404" s="13" t="s">
        <v>82</v>
      </c>
      <c r="AW404" s="13" t="s">
        <v>4</v>
      </c>
      <c r="AX404" s="13" t="s">
        <v>80</v>
      </c>
      <c r="AY404" s="206" t="s">
        <v>124</v>
      </c>
    </row>
    <row r="405" spans="1:65" s="2" customFormat="1" ht="24.2" customHeight="1">
      <c r="A405" s="37"/>
      <c r="B405" s="38"/>
      <c r="C405" s="176" t="s">
        <v>595</v>
      </c>
      <c r="D405" s="176" t="s">
        <v>128</v>
      </c>
      <c r="E405" s="177" t="s">
        <v>596</v>
      </c>
      <c r="F405" s="178" t="s">
        <v>597</v>
      </c>
      <c r="G405" s="179" t="s">
        <v>131</v>
      </c>
      <c r="H405" s="180">
        <v>254.06</v>
      </c>
      <c r="I405" s="181"/>
      <c r="J405" s="182">
        <f>ROUND(I405*H405,2)</f>
        <v>0</v>
      </c>
      <c r="K405" s="178" t="s">
        <v>140</v>
      </c>
      <c r="L405" s="42"/>
      <c r="M405" s="183" t="s">
        <v>19</v>
      </c>
      <c r="N405" s="184" t="s">
        <v>43</v>
      </c>
      <c r="O405" s="67"/>
      <c r="P405" s="185">
        <f>O405*H405</f>
        <v>0</v>
      </c>
      <c r="Q405" s="185">
        <v>0</v>
      </c>
      <c r="R405" s="185">
        <f>Q405*H405</f>
        <v>0</v>
      </c>
      <c r="S405" s="185">
        <v>0</v>
      </c>
      <c r="T405" s="186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7" t="s">
        <v>133</v>
      </c>
      <c r="AT405" s="187" t="s">
        <v>128</v>
      </c>
      <c r="AU405" s="187" t="s">
        <v>82</v>
      </c>
      <c r="AY405" s="20" t="s">
        <v>124</v>
      </c>
      <c r="BE405" s="188">
        <f>IF(N405="základní",J405,0)</f>
        <v>0</v>
      </c>
      <c r="BF405" s="188">
        <f>IF(N405="snížená",J405,0)</f>
        <v>0</v>
      </c>
      <c r="BG405" s="188">
        <f>IF(N405="zákl. přenesená",J405,0)</f>
        <v>0</v>
      </c>
      <c r="BH405" s="188">
        <f>IF(N405="sníž. přenesená",J405,0)</f>
        <v>0</v>
      </c>
      <c r="BI405" s="188">
        <f>IF(N405="nulová",J405,0)</f>
        <v>0</v>
      </c>
      <c r="BJ405" s="20" t="s">
        <v>80</v>
      </c>
      <c r="BK405" s="188">
        <f>ROUND(I405*H405,2)</f>
        <v>0</v>
      </c>
      <c r="BL405" s="20" t="s">
        <v>133</v>
      </c>
      <c r="BM405" s="187" t="s">
        <v>598</v>
      </c>
    </row>
    <row r="406" spans="1:65" s="2" customFormat="1" ht="11.25">
      <c r="A406" s="37"/>
      <c r="B406" s="38"/>
      <c r="C406" s="39"/>
      <c r="D406" s="189" t="s">
        <v>136</v>
      </c>
      <c r="E406" s="39"/>
      <c r="F406" s="190" t="s">
        <v>599</v>
      </c>
      <c r="G406" s="39"/>
      <c r="H406" s="39"/>
      <c r="I406" s="191"/>
      <c r="J406" s="39"/>
      <c r="K406" s="39"/>
      <c r="L406" s="42"/>
      <c r="M406" s="192"/>
      <c r="N406" s="193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20" t="s">
        <v>136</v>
      </c>
      <c r="AU406" s="20" t="s">
        <v>82</v>
      </c>
    </row>
    <row r="407" spans="1:65" s="2" customFormat="1" ht="11.25">
      <c r="A407" s="37"/>
      <c r="B407" s="38"/>
      <c r="C407" s="39"/>
      <c r="D407" s="194" t="s">
        <v>143</v>
      </c>
      <c r="E407" s="39"/>
      <c r="F407" s="195" t="s">
        <v>600</v>
      </c>
      <c r="G407" s="39"/>
      <c r="H407" s="39"/>
      <c r="I407" s="191"/>
      <c r="J407" s="39"/>
      <c r="K407" s="39"/>
      <c r="L407" s="42"/>
      <c r="M407" s="192"/>
      <c r="N407" s="193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143</v>
      </c>
      <c r="AU407" s="20" t="s">
        <v>82</v>
      </c>
    </row>
    <row r="408" spans="1:65" s="13" customFormat="1" ht="11.25">
      <c r="B408" s="196"/>
      <c r="C408" s="197"/>
      <c r="D408" s="189" t="s">
        <v>157</v>
      </c>
      <c r="E408" s="198" t="s">
        <v>19</v>
      </c>
      <c r="F408" s="199" t="s">
        <v>589</v>
      </c>
      <c r="G408" s="197"/>
      <c r="H408" s="200">
        <v>254.06</v>
      </c>
      <c r="I408" s="201"/>
      <c r="J408" s="197"/>
      <c r="K408" s="197"/>
      <c r="L408" s="202"/>
      <c r="M408" s="203"/>
      <c r="N408" s="204"/>
      <c r="O408" s="204"/>
      <c r="P408" s="204"/>
      <c r="Q408" s="204"/>
      <c r="R408" s="204"/>
      <c r="S408" s="204"/>
      <c r="T408" s="205"/>
      <c r="AT408" s="206" t="s">
        <v>157</v>
      </c>
      <c r="AU408" s="206" t="s">
        <v>82</v>
      </c>
      <c r="AV408" s="13" t="s">
        <v>82</v>
      </c>
      <c r="AW408" s="13" t="s">
        <v>33</v>
      </c>
      <c r="AX408" s="13" t="s">
        <v>80</v>
      </c>
      <c r="AY408" s="206" t="s">
        <v>124</v>
      </c>
    </row>
    <row r="409" spans="1:65" s="2" customFormat="1" ht="24.2" customHeight="1">
      <c r="A409" s="37"/>
      <c r="B409" s="38"/>
      <c r="C409" s="176" t="s">
        <v>601</v>
      </c>
      <c r="D409" s="176" t="s">
        <v>128</v>
      </c>
      <c r="E409" s="177" t="s">
        <v>602</v>
      </c>
      <c r="F409" s="178" t="s">
        <v>603</v>
      </c>
      <c r="G409" s="179" t="s">
        <v>253</v>
      </c>
      <c r="H409" s="180">
        <v>4</v>
      </c>
      <c r="I409" s="181"/>
      <c r="J409" s="182">
        <f>ROUND(I409*H409,2)</f>
        <v>0</v>
      </c>
      <c r="K409" s="178" t="s">
        <v>140</v>
      </c>
      <c r="L409" s="42"/>
      <c r="M409" s="183" t="s">
        <v>19</v>
      </c>
      <c r="N409" s="184" t="s">
        <v>43</v>
      </c>
      <c r="O409" s="67"/>
      <c r="P409" s="185">
        <f>O409*H409</f>
        <v>0</v>
      </c>
      <c r="Q409" s="185">
        <v>0.45937</v>
      </c>
      <c r="R409" s="185">
        <f>Q409*H409</f>
        <v>1.83748</v>
      </c>
      <c r="S409" s="185">
        <v>0</v>
      </c>
      <c r="T409" s="186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7" t="s">
        <v>133</v>
      </c>
      <c r="AT409" s="187" t="s">
        <v>128</v>
      </c>
      <c r="AU409" s="187" t="s">
        <v>82</v>
      </c>
      <c r="AY409" s="20" t="s">
        <v>124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20" t="s">
        <v>80</v>
      </c>
      <c r="BK409" s="188">
        <f>ROUND(I409*H409,2)</f>
        <v>0</v>
      </c>
      <c r="BL409" s="20" t="s">
        <v>133</v>
      </c>
      <c r="BM409" s="187" t="s">
        <v>604</v>
      </c>
    </row>
    <row r="410" spans="1:65" s="2" customFormat="1" ht="19.5">
      <c r="A410" s="37"/>
      <c r="B410" s="38"/>
      <c r="C410" s="39"/>
      <c r="D410" s="189" t="s">
        <v>136</v>
      </c>
      <c r="E410" s="39"/>
      <c r="F410" s="190" t="s">
        <v>605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20" t="s">
        <v>136</v>
      </c>
      <c r="AU410" s="20" t="s">
        <v>82</v>
      </c>
    </row>
    <row r="411" spans="1:65" s="2" customFormat="1" ht="11.25">
      <c r="A411" s="37"/>
      <c r="B411" s="38"/>
      <c r="C411" s="39"/>
      <c r="D411" s="194" t="s">
        <v>143</v>
      </c>
      <c r="E411" s="39"/>
      <c r="F411" s="195" t="s">
        <v>606</v>
      </c>
      <c r="G411" s="39"/>
      <c r="H411" s="39"/>
      <c r="I411" s="191"/>
      <c r="J411" s="39"/>
      <c r="K411" s="39"/>
      <c r="L411" s="42"/>
      <c r="M411" s="192"/>
      <c r="N411" s="193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20" t="s">
        <v>143</v>
      </c>
      <c r="AU411" s="20" t="s">
        <v>82</v>
      </c>
    </row>
    <row r="412" spans="1:65" s="2" customFormat="1" ht="16.5" customHeight="1">
      <c r="A412" s="37"/>
      <c r="B412" s="38"/>
      <c r="C412" s="176" t="s">
        <v>607</v>
      </c>
      <c r="D412" s="176" t="s">
        <v>128</v>
      </c>
      <c r="E412" s="177" t="s">
        <v>608</v>
      </c>
      <c r="F412" s="178" t="s">
        <v>609</v>
      </c>
      <c r="G412" s="179" t="s">
        <v>131</v>
      </c>
      <c r="H412" s="180">
        <v>254.06</v>
      </c>
      <c r="I412" s="181"/>
      <c r="J412" s="182">
        <f>ROUND(I412*H412,2)</f>
        <v>0</v>
      </c>
      <c r="K412" s="178" t="s">
        <v>140</v>
      </c>
      <c r="L412" s="42"/>
      <c r="M412" s="183" t="s">
        <v>19</v>
      </c>
      <c r="N412" s="184" t="s">
        <v>43</v>
      </c>
      <c r="O412" s="67"/>
      <c r="P412" s="185">
        <f>O412*H412</f>
        <v>0</v>
      </c>
      <c r="Q412" s="185">
        <v>0</v>
      </c>
      <c r="R412" s="185">
        <f>Q412*H412</f>
        <v>0</v>
      </c>
      <c r="S412" s="185">
        <v>0</v>
      </c>
      <c r="T412" s="186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87" t="s">
        <v>133</v>
      </c>
      <c r="AT412" s="187" t="s">
        <v>128</v>
      </c>
      <c r="AU412" s="187" t="s">
        <v>82</v>
      </c>
      <c r="AY412" s="20" t="s">
        <v>124</v>
      </c>
      <c r="BE412" s="188">
        <f>IF(N412="základní",J412,0)</f>
        <v>0</v>
      </c>
      <c r="BF412" s="188">
        <f>IF(N412="snížená",J412,0)</f>
        <v>0</v>
      </c>
      <c r="BG412" s="188">
        <f>IF(N412="zákl. přenesená",J412,0)</f>
        <v>0</v>
      </c>
      <c r="BH412" s="188">
        <f>IF(N412="sníž. přenesená",J412,0)</f>
        <v>0</v>
      </c>
      <c r="BI412" s="188">
        <f>IF(N412="nulová",J412,0)</f>
        <v>0</v>
      </c>
      <c r="BJ412" s="20" t="s">
        <v>80</v>
      </c>
      <c r="BK412" s="188">
        <f>ROUND(I412*H412,2)</f>
        <v>0</v>
      </c>
      <c r="BL412" s="20" t="s">
        <v>133</v>
      </c>
      <c r="BM412" s="187" t="s">
        <v>610</v>
      </c>
    </row>
    <row r="413" spans="1:65" s="2" customFormat="1" ht="11.25">
      <c r="A413" s="37"/>
      <c r="B413" s="38"/>
      <c r="C413" s="39"/>
      <c r="D413" s="189" t="s">
        <v>136</v>
      </c>
      <c r="E413" s="39"/>
      <c r="F413" s="190" t="s">
        <v>611</v>
      </c>
      <c r="G413" s="39"/>
      <c r="H413" s="39"/>
      <c r="I413" s="191"/>
      <c r="J413" s="39"/>
      <c r="K413" s="39"/>
      <c r="L413" s="42"/>
      <c r="M413" s="192"/>
      <c r="N413" s="193"/>
      <c r="O413" s="67"/>
      <c r="P413" s="67"/>
      <c r="Q413" s="67"/>
      <c r="R413" s="67"/>
      <c r="S413" s="67"/>
      <c r="T413" s="68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20" t="s">
        <v>136</v>
      </c>
      <c r="AU413" s="20" t="s">
        <v>82</v>
      </c>
    </row>
    <row r="414" spans="1:65" s="2" customFormat="1" ht="11.25">
      <c r="A414" s="37"/>
      <c r="B414" s="38"/>
      <c r="C414" s="39"/>
      <c r="D414" s="194" t="s">
        <v>143</v>
      </c>
      <c r="E414" s="39"/>
      <c r="F414" s="195" t="s">
        <v>612</v>
      </c>
      <c r="G414" s="39"/>
      <c r="H414" s="39"/>
      <c r="I414" s="191"/>
      <c r="J414" s="39"/>
      <c r="K414" s="39"/>
      <c r="L414" s="42"/>
      <c r="M414" s="192"/>
      <c r="N414" s="193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20" t="s">
        <v>143</v>
      </c>
      <c r="AU414" s="20" t="s">
        <v>82</v>
      </c>
    </row>
    <row r="415" spans="1:65" s="13" customFormat="1" ht="11.25">
      <c r="B415" s="196"/>
      <c r="C415" s="197"/>
      <c r="D415" s="189" t="s">
        <v>157</v>
      </c>
      <c r="E415" s="198" t="s">
        <v>19</v>
      </c>
      <c r="F415" s="199" t="s">
        <v>589</v>
      </c>
      <c r="G415" s="197"/>
      <c r="H415" s="200">
        <v>254.06</v>
      </c>
      <c r="I415" s="201"/>
      <c r="J415" s="197"/>
      <c r="K415" s="197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157</v>
      </c>
      <c r="AU415" s="206" t="s">
        <v>82</v>
      </c>
      <c r="AV415" s="13" t="s">
        <v>82</v>
      </c>
      <c r="AW415" s="13" t="s">
        <v>33</v>
      </c>
      <c r="AX415" s="13" t="s">
        <v>80</v>
      </c>
      <c r="AY415" s="206" t="s">
        <v>124</v>
      </c>
    </row>
    <row r="416" spans="1:65" s="2" customFormat="1" ht="21.75" customHeight="1">
      <c r="A416" s="37"/>
      <c r="B416" s="38"/>
      <c r="C416" s="176" t="s">
        <v>613</v>
      </c>
      <c r="D416" s="176" t="s">
        <v>128</v>
      </c>
      <c r="E416" s="177" t="s">
        <v>614</v>
      </c>
      <c r="F416" s="178" t="s">
        <v>615</v>
      </c>
      <c r="G416" s="179" t="s">
        <v>131</v>
      </c>
      <c r="H416" s="180">
        <v>254.06</v>
      </c>
      <c r="I416" s="181"/>
      <c r="J416" s="182">
        <f>ROUND(I416*H416,2)</f>
        <v>0</v>
      </c>
      <c r="K416" s="178" t="s">
        <v>140</v>
      </c>
      <c r="L416" s="42"/>
      <c r="M416" s="183" t="s">
        <v>19</v>
      </c>
      <c r="N416" s="184" t="s">
        <v>43</v>
      </c>
      <c r="O416" s="67"/>
      <c r="P416" s="185">
        <f>O416*H416</f>
        <v>0</v>
      </c>
      <c r="Q416" s="185">
        <v>0</v>
      </c>
      <c r="R416" s="185">
        <f>Q416*H416</f>
        <v>0</v>
      </c>
      <c r="S416" s="185">
        <v>0</v>
      </c>
      <c r="T416" s="186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87" t="s">
        <v>133</v>
      </c>
      <c r="AT416" s="187" t="s">
        <v>128</v>
      </c>
      <c r="AU416" s="187" t="s">
        <v>82</v>
      </c>
      <c r="AY416" s="20" t="s">
        <v>124</v>
      </c>
      <c r="BE416" s="188">
        <f>IF(N416="základní",J416,0)</f>
        <v>0</v>
      </c>
      <c r="BF416" s="188">
        <f>IF(N416="snížená",J416,0)</f>
        <v>0</v>
      </c>
      <c r="BG416" s="188">
        <f>IF(N416="zákl. přenesená",J416,0)</f>
        <v>0</v>
      </c>
      <c r="BH416" s="188">
        <f>IF(N416="sníž. přenesená",J416,0)</f>
        <v>0</v>
      </c>
      <c r="BI416" s="188">
        <f>IF(N416="nulová",J416,0)</f>
        <v>0</v>
      </c>
      <c r="BJ416" s="20" t="s">
        <v>80</v>
      </c>
      <c r="BK416" s="188">
        <f>ROUND(I416*H416,2)</f>
        <v>0</v>
      </c>
      <c r="BL416" s="20" t="s">
        <v>133</v>
      </c>
      <c r="BM416" s="187" t="s">
        <v>616</v>
      </c>
    </row>
    <row r="417" spans="1:65" s="2" customFormat="1" ht="11.25">
      <c r="A417" s="37"/>
      <c r="B417" s="38"/>
      <c r="C417" s="39"/>
      <c r="D417" s="189" t="s">
        <v>136</v>
      </c>
      <c r="E417" s="39"/>
      <c r="F417" s="190" t="s">
        <v>617</v>
      </c>
      <c r="G417" s="39"/>
      <c r="H417" s="39"/>
      <c r="I417" s="191"/>
      <c r="J417" s="39"/>
      <c r="K417" s="39"/>
      <c r="L417" s="42"/>
      <c r="M417" s="192"/>
      <c r="N417" s="193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20" t="s">
        <v>136</v>
      </c>
      <c r="AU417" s="20" t="s">
        <v>82</v>
      </c>
    </row>
    <row r="418" spans="1:65" s="2" customFormat="1" ht="11.25">
      <c r="A418" s="37"/>
      <c r="B418" s="38"/>
      <c r="C418" s="39"/>
      <c r="D418" s="194" t="s">
        <v>143</v>
      </c>
      <c r="E418" s="39"/>
      <c r="F418" s="195" t="s">
        <v>618</v>
      </c>
      <c r="G418" s="39"/>
      <c r="H418" s="39"/>
      <c r="I418" s="191"/>
      <c r="J418" s="39"/>
      <c r="K418" s="39"/>
      <c r="L418" s="42"/>
      <c r="M418" s="192"/>
      <c r="N418" s="193"/>
      <c r="O418" s="67"/>
      <c r="P418" s="67"/>
      <c r="Q418" s="67"/>
      <c r="R418" s="67"/>
      <c r="S418" s="67"/>
      <c r="T418" s="68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20" t="s">
        <v>143</v>
      </c>
      <c r="AU418" s="20" t="s">
        <v>82</v>
      </c>
    </row>
    <row r="419" spans="1:65" s="13" customFormat="1" ht="11.25">
      <c r="B419" s="196"/>
      <c r="C419" s="197"/>
      <c r="D419" s="189" t="s">
        <v>157</v>
      </c>
      <c r="E419" s="198" t="s">
        <v>19</v>
      </c>
      <c r="F419" s="199" t="s">
        <v>589</v>
      </c>
      <c r="G419" s="197"/>
      <c r="H419" s="200">
        <v>254.06</v>
      </c>
      <c r="I419" s="201"/>
      <c r="J419" s="197"/>
      <c r="K419" s="197"/>
      <c r="L419" s="202"/>
      <c r="M419" s="203"/>
      <c r="N419" s="204"/>
      <c r="O419" s="204"/>
      <c r="P419" s="204"/>
      <c r="Q419" s="204"/>
      <c r="R419" s="204"/>
      <c r="S419" s="204"/>
      <c r="T419" s="205"/>
      <c r="AT419" s="206" t="s">
        <v>157</v>
      </c>
      <c r="AU419" s="206" t="s">
        <v>82</v>
      </c>
      <c r="AV419" s="13" t="s">
        <v>82</v>
      </c>
      <c r="AW419" s="13" t="s">
        <v>33</v>
      </c>
      <c r="AX419" s="13" t="s">
        <v>80</v>
      </c>
      <c r="AY419" s="206" t="s">
        <v>124</v>
      </c>
    </row>
    <row r="420" spans="1:65" s="2" customFormat="1" ht="24.2" customHeight="1">
      <c r="A420" s="37"/>
      <c r="B420" s="38"/>
      <c r="C420" s="176" t="s">
        <v>619</v>
      </c>
      <c r="D420" s="176" t="s">
        <v>128</v>
      </c>
      <c r="E420" s="177" t="s">
        <v>620</v>
      </c>
      <c r="F420" s="178" t="s">
        <v>621</v>
      </c>
      <c r="G420" s="179" t="s">
        <v>131</v>
      </c>
      <c r="H420" s="180">
        <v>254.06</v>
      </c>
      <c r="I420" s="181"/>
      <c r="J420" s="182">
        <f>ROUND(I420*H420,2)</f>
        <v>0</v>
      </c>
      <c r="K420" s="178" t="s">
        <v>140</v>
      </c>
      <c r="L420" s="42"/>
      <c r="M420" s="183" t="s">
        <v>19</v>
      </c>
      <c r="N420" s="184" t="s">
        <v>43</v>
      </c>
      <c r="O420" s="67"/>
      <c r="P420" s="185">
        <f>O420*H420</f>
        <v>0</v>
      </c>
      <c r="Q420" s="185">
        <v>9.0000000000000006E-5</v>
      </c>
      <c r="R420" s="185">
        <f>Q420*H420</f>
        <v>2.2865400000000001E-2</v>
      </c>
      <c r="S420" s="185">
        <v>0</v>
      </c>
      <c r="T420" s="186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7" t="s">
        <v>133</v>
      </c>
      <c r="AT420" s="187" t="s">
        <v>128</v>
      </c>
      <c r="AU420" s="187" t="s">
        <v>82</v>
      </c>
      <c r="AY420" s="20" t="s">
        <v>124</v>
      </c>
      <c r="BE420" s="188">
        <f>IF(N420="základní",J420,0)</f>
        <v>0</v>
      </c>
      <c r="BF420" s="188">
        <f>IF(N420="snížená",J420,0)</f>
        <v>0</v>
      </c>
      <c r="BG420" s="188">
        <f>IF(N420="zákl. přenesená",J420,0)</f>
        <v>0</v>
      </c>
      <c r="BH420" s="188">
        <f>IF(N420="sníž. přenesená",J420,0)</f>
        <v>0</v>
      </c>
      <c r="BI420" s="188">
        <f>IF(N420="nulová",J420,0)</f>
        <v>0</v>
      </c>
      <c r="BJ420" s="20" t="s">
        <v>80</v>
      </c>
      <c r="BK420" s="188">
        <f>ROUND(I420*H420,2)</f>
        <v>0</v>
      </c>
      <c r="BL420" s="20" t="s">
        <v>133</v>
      </c>
      <c r="BM420" s="187" t="s">
        <v>622</v>
      </c>
    </row>
    <row r="421" spans="1:65" s="2" customFormat="1" ht="11.25">
      <c r="A421" s="37"/>
      <c r="B421" s="38"/>
      <c r="C421" s="39"/>
      <c r="D421" s="189" t="s">
        <v>136</v>
      </c>
      <c r="E421" s="39"/>
      <c r="F421" s="190" t="s">
        <v>623</v>
      </c>
      <c r="G421" s="39"/>
      <c r="H421" s="39"/>
      <c r="I421" s="191"/>
      <c r="J421" s="39"/>
      <c r="K421" s="39"/>
      <c r="L421" s="42"/>
      <c r="M421" s="192"/>
      <c r="N421" s="193"/>
      <c r="O421" s="67"/>
      <c r="P421" s="67"/>
      <c r="Q421" s="67"/>
      <c r="R421" s="67"/>
      <c r="S421" s="67"/>
      <c r="T421" s="68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T421" s="20" t="s">
        <v>136</v>
      </c>
      <c r="AU421" s="20" t="s">
        <v>82</v>
      </c>
    </row>
    <row r="422" spans="1:65" s="2" customFormat="1" ht="11.25">
      <c r="A422" s="37"/>
      <c r="B422" s="38"/>
      <c r="C422" s="39"/>
      <c r="D422" s="194" t="s">
        <v>143</v>
      </c>
      <c r="E422" s="39"/>
      <c r="F422" s="195" t="s">
        <v>624</v>
      </c>
      <c r="G422" s="39"/>
      <c r="H422" s="39"/>
      <c r="I422" s="191"/>
      <c r="J422" s="39"/>
      <c r="K422" s="39"/>
      <c r="L422" s="42"/>
      <c r="M422" s="192"/>
      <c r="N422" s="193"/>
      <c r="O422" s="67"/>
      <c r="P422" s="67"/>
      <c r="Q422" s="67"/>
      <c r="R422" s="67"/>
      <c r="S422" s="67"/>
      <c r="T422" s="68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20" t="s">
        <v>143</v>
      </c>
      <c r="AU422" s="20" t="s">
        <v>82</v>
      </c>
    </row>
    <row r="423" spans="1:65" s="2" customFormat="1" ht="24.2" customHeight="1">
      <c r="A423" s="37"/>
      <c r="B423" s="38"/>
      <c r="C423" s="176" t="s">
        <v>625</v>
      </c>
      <c r="D423" s="176" t="s">
        <v>128</v>
      </c>
      <c r="E423" s="177" t="s">
        <v>626</v>
      </c>
      <c r="F423" s="178" t="s">
        <v>627</v>
      </c>
      <c r="G423" s="179" t="s">
        <v>253</v>
      </c>
      <c r="H423" s="180">
        <v>1</v>
      </c>
      <c r="I423" s="181"/>
      <c r="J423" s="182">
        <f>ROUND(I423*H423,2)</f>
        <v>0</v>
      </c>
      <c r="K423" s="178" t="s">
        <v>140</v>
      </c>
      <c r="L423" s="42"/>
      <c r="M423" s="183" t="s">
        <v>19</v>
      </c>
      <c r="N423" s="184" t="s">
        <v>43</v>
      </c>
      <c r="O423" s="67"/>
      <c r="P423" s="185">
        <f>O423*H423</f>
        <v>0</v>
      </c>
      <c r="Q423" s="185">
        <v>0.41948000000000002</v>
      </c>
      <c r="R423" s="185">
        <f>Q423*H423</f>
        <v>0.41948000000000002</v>
      </c>
      <c r="S423" s="185">
        <v>0</v>
      </c>
      <c r="T423" s="186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87" t="s">
        <v>133</v>
      </c>
      <c r="AT423" s="187" t="s">
        <v>128</v>
      </c>
      <c r="AU423" s="187" t="s">
        <v>82</v>
      </c>
      <c r="AY423" s="20" t="s">
        <v>124</v>
      </c>
      <c r="BE423" s="188">
        <f>IF(N423="základní",J423,0)</f>
        <v>0</v>
      </c>
      <c r="BF423" s="188">
        <f>IF(N423="snížená",J423,0)</f>
        <v>0</v>
      </c>
      <c r="BG423" s="188">
        <f>IF(N423="zákl. přenesená",J423,0)</f>
        <v>0</v>
      </c>
      <c r="BH423" s="188">
        <f>IF(N423="sníž. přenesená",J423,0)</f>
        <v>0</v>
      </c>
      <c r="BI423" s="188">
        <f>IF(N423="nulová",J423,0)</f>
        <v>0</v>
      </c>
      <c r="BJ423" s="20" t="s">
        <v>80</v>
      </c>
      <c r="BK423" s="188">
        <f>ROUND(I423*H423,2)</f>
        <v>0</v>
      </c>
      <c r="BL423" s="20" t="s">
        <v>133</v>
      </c>
      <c r="BM423" s="187" t="s">
        <v>628</v>
      </c>
    </row>
    <row r="424" spans="1:65" s="2" customFormat="1" ht="19.5">
      <c r="A424" s="37"/>
      <c r="B424" s="38"/>
      <c r="C424" s="39"/>
      <c r="D424" s="189" t="s">
        <v>136</v>
      </c>
      <c r="E424" s="39"/>
      <c r="F424" s="190" t="s">
        <v>629</v>
      </c>
      <c r="G424" s="39"/>
      <c r="H424" s="39"/>
      <c r="I424" s="191"/>
      <c r="J424" s="39"/>
      <c r="K424" s="39"/>
      <c r="L424" s="42"/>
      <c r="M424" s="192"/>
      <c r="N424" s="193"/>
      <c r="O424" s="67"/>
      <c r="P424" s="67"/>
      <c r="Q424" s="67"/>
      <c r="R424" s="67"/>
      <c r="S424" s="67"/>
      <c r="T424" s="68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20" t="s">
        <v>136</v>
      </c>
      <c r="AU424" s="20" t="s">
        <v>82</v>
      </c>
    </row>
    <row r="425" spans="1:65" s="2" customFormat="1" ht="11.25">
      <c r="A425" s="37"/>
      <c r="B425" s="38"/>
      <c r="C425" s="39"/>
      <c r="D425" s="194" t="s">
        <v>143</v>
      </c>
      <c r="E425" s="39"/>
      <c r="F425" s="195" t="s">
        <v>630</v>
      </c>
      <c r="G425" s="39"/>
      <c r="H425" s="39"/>
      <c r="I425" s="191"/>
      <c r="J425" s="39"/>
      <c r="K425" s="39"/>
      <c r="L425" s="42"/>
      <c r="M425" s="192"/>
      <c r="N425" s="193"/>
      <c r="O425" s="67"/>
      <c r="P425" s="67"/>
      <c r="Q425" s="67"/>
      <c r="R425" s="67"/>
      <c r="S425" s="67"/>
      <c r="T425" s="68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20" t="s">
        <v>143</v>
      </c>
      <c r="AU425" s="20" t="s">
        <v>82</v>
      </c>
    </row>
    <row r="426" spans="1:65" s="16" customFormat="1" ht="11.25">
      <c r="B426" s="230"/>
      <c r="C426" s="231"/>
      <c r="D426" s="189" t="s">
        <v>157</v>
      </c>
      <c r="E426" s="232" t="s">
        <v>19</v>
      </c>
      <c r="F426" s="233" t="s">
        <v>488</v>
      </c>
      <c r="G426" s="231"/>
      <c r="H426" s="232" t="s">
        <v>19</v>
      </c>
      <c r="I426" s="234"/>
      <c r="J426" s="231"/>
      <c r="K426" s="231"/>
      <c r="L426" s="235"/>
      <c r="M426" s="236"/>
      <c r="N426" s="237"/>
      <c r="O426" s="237"/>
      <c r="P426" s="237"/>
      <c r="Q426" s="237"/>
      <c r="R426" s="237"/>
      <c r="S426" s="237"/>
      <c r="T426" s="238"/>
      <c r="AT426" s="239" t="s">
        <v>157</v>
      </c>
      <c r="AU426" s="239" t="s">
        <v>82</v>
      </c>
      <c r="AV426" s="16" t="s">
        <v>80</v>
      </c>
      <c r="AW426" s="16" t="s">
        <v>33</v>
      </c>
      <c r="AX426" s="16" t="s">
        <v>72</v>
      </c>
      <c r="AY426" s="239" t="s">
        <v>124</v>
      </c>
    </row>
    <row r="427" spans="1:65" s="13" customFormat="1" ht="11.25">
      <c r="B427" s="196"/>
      <c r="C427" s="197"/>
      <c r="D427" s="189" t="s">
        <v>157</v>
      </c>
      <c r="E427" s="198" t="s">
        <v>19</v>
      </c>
      <c r="F427" s="199" t="s">
        <v>80</v>
      </c>
      <c r="G427" s="197"/>
      <c r="H427" s="200">
        <v>1</v>
      </c>
      <c r="I427" s="201"/>
      <c r="J427" s="197"/>
      <c r="K427" s="197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157</v>
      </c>
      <c r="AU427" s="206" t="s">
        <v>82</v>
      </c>
      <c r="AV427" s="13" t="s">
        <v>82</v>
      </c>
      <c r="AW427" s="13" t="s">
        <v>33</v>
      </c>
      <c r="AX427" s="13" t="s">
        <v>80</v>
      </c>
      <c r="AY427" s="206" t="s">
        <v>124</v>
      </c>
    </row>
    <row r="428" spans="1:65" s="2" customFormat="1" ht="24.2" customHeight="1">
      <c r="A428" s="37"/>
      <c r="B428" s="38"/>
      <c r="C428" s="240" t="s">
        <v>631</v>
      </c>
      <c r="D428" s="240" t="s">
        <v>432</v>
      </c>
      <c r="E428" s="241" t="s">
        <v>632</v>
      </c>
      <c r="F428" s="242" t="s">
        <v>633</v>
      </c>
      <c r="G428" s="243" t="s">
        <v>253</v>
      </c>
      <c r="H428" s="244">
        <v>1.01</v>
      </c>
      <c r="I428" s="245"/>
      <c r="J428" s="246">
        <f>ROUND(I428*H428,2)</f>
        <v>0</v>
      </c>
      <c r="K428" s="242" t="s">
        <v>634</v>
      </c>
      <c r="L428" s="247"/>
      <c r="M428" s="248" t="s">
        <v>19</v>
      </c>
      <c r="N428" s="249" t="s">
        <v>43</v>
      </c>
      <c r="O428" s="67"/>
      <c r="P428" s="185">
        <f>O428*H428</f>
        <v>0</v>
      </c>
      <c r="Q428" s="185">
        <v>2.59</v>
      </c>
      <c r="R428" s="185">
        <f>Q428*H428</f>
        <v>2.6158999999999999</v>
      </c>
      <c r="S428" s="185">
        <v>0</v>
      </c>
      <c r="T428" s="186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87" t="s">
        <v>185</v>
      </c>
      <c r="AT428" s="187" t="s">
        <v>432</v>
      </c>
      <c r="AU428" s="187" t="s">
        <v>82</v>
      </c>
      <c r="AY428" s="20" t="s">
        <v>124</v>
      </c>
      <c r="BE428" s="188">
        <f>IF(N428="základní",J428,0)</f>
        <v>0</v>
      </c>
      <c r="BF428" s="188">
        <f>IF(N428="snížená",J428,0)</f>
        <v>0</v>
      </c>
      <c r="BG428" s="188">
        <f>IF(N428="zákl. přenesená",J428,0)</f>
        <v>0</v>
      </c>
      <c r="BH428" s="188">
        <f>IF(N428="sníž. přenesená",J428,0)</f>
        <v>0</v>
      </c>
      <c r="BI428" s="188">
        <f>IF(N428="nulová",J428,0)</f>
        <v>0</v>
      </c>
      <c r="BJ428" s="20" t="s">
        <v>80</v>
      </c>
      <c r="BK428" s="188">
        <f>ROUND(I428*H428,2)</f>
        <v>0</v>
      </c>
      <c r="BL428" s="20" t="s">
        <v>133</v>
      </c>
      <c r="BM428" s="187" t="s">
        <v>635</v>
      </c>
    </row>
    <row r="429" spans="1:65" s="2" customFormat="1" ht="19.5">
      <c r="A429" s="37"/>
      <c r="B429" s="38"/>
      <c r="C429" s="39"/>
      <c r="D429" s="189" t="s">
        <v>136</v>
      </c>
      <c r="E429" s="39"/>
      <c r="F429" s="190" t="s">
        <v>633</v>
      </c>
      <c r="G429" s="39"/>
      <c r="H429" s="39"/>
      <c r="I429" s="191"/>
      <c r="J429" s="39"/>
      <c r="K429" s="39"/>
      <c r="L429" s="42"/>
      <c r="M429" s="192"/>
      <c r="N429" s="193"/>
      <c r="O429" s="67"/>
      <c r="P429" s="67"/>
      <c r="Q429" s="67"/>
      <c r="R429" s="67"/>
      <c r="S429" s="67"/>
      <c r="T429" s="68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20" t="s">
        <v>136</v>
      </c>
      <c r="AU429" s="20" t="s">
        <v>82</v>
      </c>
    </row>
    <row r="430" spans="1:65" s="2" customFormat="1" ht="19.5">
      <c r="A430" s="37"/>
      <c r="B430" s="38"/>
      <c r="C430" s="39"/>
      <c r="D430" s="189" t="s">
        <v>196</v>
      </c>
      <c r="E430" s="39"/>
      <c r="F430" s="229" t="s">
        <v>636</v>
      </c>
      <c r="G430" s="39"/>
      <c r="H430" s="39"/>
      <c r="I430" s="191"/>
      <c r="J430" s="39"/>
      <c r="K430" s="39"/>
      <c r="L430" s="42"/>
      <c r="M430" s="192"/>
      <c r="N430" s="193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20" t="s">
        <v>196</v>
      </c>
      <c r="AU430" s="20" t="s">
        <v>82</v>
      </c>
    </row>
    <row r="431" spans="1:65" s="13" customFormat="1" ht="11.25">
      <c r="B431" s="196"/>
      <c r="C431" s="197"/>
      <c r="D431" s="189" t="s">
        <v>157</v>
      </c>
      <c r="E431" s="197"/>
      <c r="F431" s="199" t="s">
        <v>494</v>
      </c>
      <c r="G431" s="197"/>
      <c r="H431" s="200">
        <v>1.01</v>
      </c>
      <c r="I431" s="201"/>
      <c r="J431" s="197"/>
      <c r="K431" s="197"/>
      <c r="L431" s="202"/>
      <c r="M431" s="203"/>
      <c r="N431" s="204"/>
      <c r="O431" s="204"/>
      <c r="P431" s="204"/>
      <c r="Q431" s="204"/>
      <c r="R431" s="204"/>
      <c r="S431" s="204"/>
      <c r="T431" s="205"/>
      <c r="AT431" s="206" t="s">
        <v>157</v>
      </c>
      <c r="AU431" s="206" t="s">
        <v>82</v>
      </c>
      <c r="AV431" s="13" t="s">
        <v>82</v>
      </c>
      <c r="AW431" s="13" t="s">
        <v>4</v>
      </c>
      <c r="AX431" s="13" t="s">
        <v>80</v>
      </c>
      <c r="AY431" s="206" t="s">
        <v>124</v>
      </c>
    </row>
    <row r="432" spans="1:65" s="2" customFormat="1" ht="24.2" customHeight="1">
      <c r="A432" s="37"/>
      <c r="B432" s="38"/>
      <c r="C432" s="240" t="s">
        <v>637</v>
      </c>
      <c r="D432" s="240" t="s">
        <v>432</v>
      </c>
      <c r="E432" s="241" t="s">
        <v>638</v>
      </c>
      <c r="F432" s="242" t="s">
        <v>639</v>
      </c>
      <c r="G432" s="243" t="s">
        <v>253</v>
      </c>
      <c r="H432" s="244">
        <v>4.04</v>
      </c>
      <c r="I432" s="245"/>
      <c r="J432" s="246">
        <f>ROUND(I432*H432,2)</f>
        <v>0</v>
      </c>
      <c r="K432" s="242" t="s">
        <v>140</v>
      </c>
      <c r="L432" s="247"/>
      <c r="M432" s="248" t="s">
        <v>19</v>
      </c>
      <c r="N432" s="249" t="s">
        <v>43</v>
      </c>
      <c r="O432" s="67"/>
      <c r="P432" s="185">
        <f>O432*H432</f>
        <v>0</v>
      </c>
      <c r="Q432" s="185">
        <v>2E-3</v>
      </c>
      <c r="R432" s="185">
        <f>Q432*H432</f>
        <v>8.0800000000000004E-3</v>
      </c>
      <c r="S432" s="185">
        <v>0</v>
      </c>
      <c r="T432" s="186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87" t="s">
        <v>185</v>
      </c>
      <c r="AT432" s="187" t="s">
        <v>432</v>
      </c>
      <c r="AU432" s="187" t="s">
        <v>82</v>
      </c>
      <c r="AY432" s="20" t="s">
        <v>124</v>
      </c>
      <c r="BE432" s="188">
        <f>IF(N432="základní",J432,0)</f>
        <v>0</v>
      </c>
      <c r="BF432" s="188">
        <f>IF(N432="snížená",J432,0)</f>
        <v>0</v>
      </c>
      <c r="BG432" s="188">
        <f>IF(N432="zákl. přenesená",J432,0)</f>
        <v>0</v>
      </c>
      <c r="BH432" s="188">
        <f>IF(N432="sníž. přenesená",J432,0)</f>
        <v>0</v>
      </c>
      <c r="BI432" s="188">
        <f>IF(N432="nulová",J432,0)</f>
        <v>0</v>
      </c>
      <c r="BJ432" s="20" t="s">
        <v>80</v>
      </c>
      <c r="BK432" s="188">
        <f>ROUND(I432*H432,2)</f>
        <v>0</v>
      </c>
      <c r="BL432" s="20" t="s">
        <v>133</v>
      </c>
      <c r="BM432" s="187" t="s">
        <v>640</v>
      </c>
    </row>
    <row r="433" spans="1:65" s="2" customFormat="1" ht="11.25">
      <c r="A433" s="37"/>
      <c r="B433" s="38"/>
      <c r="C433" s="39"/>
      <c r="D433" s="189" t="s">
        <v>136</v>
      </c>
      <c r="E433" s="39"/>
      <c r="F433" s="190" t="s">
        <v>639</v>
      </c>
      <c r="G433" s="39"/>
      <c r="H433" s="39"/>
      <c r="I433" s="191"/>
      <c r="J433" s="39"/>
      <c r="K433" s="39"/>
      <c r="L433" s="42"/>
      <c r="M433" s="192"/>
      <c r="N433" s="193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20" t="s">
        <v>136</v>
      </c>
      <c r="AU433" s="20" t="s">
        <v>82</v>
      </c>
    </row>
    <row r="434" spans="1:65" s="13" customFormat="1" ht="11.25">
      <c r="B434" s="196"/>
      <c r="C434" s="197"/>
      <c r="D434" s="189" t="s">
        <v>157</v>
      </c>
      <c r="E434" s="197"/>
      <c r="F434" s="199" t="s">
        <v>641</v>
      </c>
      <c r="G434" s="197"/>
      <c r="H434" s="200">
        <v>4.04</v>
      </c>
      <c r="I434" s="201"/>
      <c r="J434" s="197"/>
      <c r="K434" s="197"/>
      <c r="L434" s="202"/>
      <c r="M434" s="203"/>
      <c r="N434" s="204"/>
      <c r="O434" s="204"/>
      <c r="P434" s="204"/>
      <c r="Q434" s="204"/>
      <c r="R434" s="204"/>
      <c r="S434" s="204"/>
      <c r="T434" s="205"/>
      <c r="AT434" s="206" t="s">
        <v>157</v>
      </c>
      <c r="AU434" s="206" t="s">
        <v>82</v>
      </c>
      <c r="AV434" s="13" t="s">
        <v>82</v>
      </c>
      <c r="AW434" s="13" t="s">
        <v>4</v>
      </c>
      <c r="AX434" s="13" t="s">
        <v>80</v>
      </c>
      <c r="AY434" s="206" t="s">
        <v>124</v>
      </c>
    </row>
    <row r="435" spans="1:65" s="2" customFormat="1" ht="24.2" customHeight="1">
      <c r="A435" s="37"/>
      <c r="B435" s="38"/>
      <c r="C435" s="176" t="s">
        <v>642</v>
      </c>
      <c r="D435" s="176" t="s">
        <v>128</v>
      </c>
      <c r="E435" s="177" t="s">
        <v>643</v>
      </c>
      <c r="F435" s="178" t="s">
        <v>644</v>
      </c>
      <c r="G435" s="179" t="s">
        <v>253</v>
      </c>
      <c r="H435" s="180">
        <v>1</v>
      </c>
      <c r="I435" s="181"/>
      <c r="J435" s="182">
        <f>ROUND(I435*H435,2)</f>
        <v>0</v>
      </c>
      <c r="K435" s="178" t="s">
        <v>140</v>
      </c>
      <c r="L435" s="42"/>
      <c r="M435" s="183" t="s">
        <v>19</v>
      </c>
      <c r="N435" s="184" t="s">
        <v>43</v>
      </c>
      <c r="O435" s="67"/>
      <c r="P435" s="185">
        <f>O435*H435</f>
        <v>0</v>
      </c>
      <c r="Q435" s="185">
        <v>9.8899999999999995E-3</v>
      </c>
      <c r="R435" s="185">
        <f>Q435*H435</f>
        <v>9.8899999999999995E-3</v>
      </c>
      <c r="S435" s="185">
        <v>0</v>
      </c>
      <c r="T435" s="186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87" t="s">
        <v>133</v>
      </c>
      <c r="AT435" s="187" t="s">
        <v>128</v>
      </c>
      <c r="AU435" s="187" t="s">
        <v>82</v>
      </c>
      <c r="AY435" s="20" t="s">
        <v>124</v>
      </c>
      <c r="BE435" s="188">
        <f>IF(N435="základní",J435,0)</f>
        <v>0</v>
      </c>
      <c r="BF435" s="188">
        <f>IF(N435="snížená",J435,0)</f>
        <v>0</v>
      </c>
      <c r="BG435" s="188">
        <f>IF(N435="zákl. přenesená",J435,0)</f>
        <v>0</v>
      </c>
      <c r="BH435" s="188">
        <f>IF(N435="sníž. přenesená",J435,0)</f>
        <v>0</v>
      </c>
      <c r="BI435" s="188">
        <f>IF(N435="nulová",J435,0)</f>
        <v>0</v>
      </c>
      <c r="BJ435" s="20" t="s">
        <v>80</v>
      </c>
      <c r="BK435" s="188">
        <f>ROUND(I435*H435,2)</f>
        <v>0</v>
      </c>
      <c r="BL435" s="20" t="s">
        <v>133</v>
      </c>
      <c r="BM435" s="187" t="s">
        <v>645</v>
      </c>
    </row>
    <row r="436" spans="1:65" s="2" customFormat="1" ht="19.5">
      <c r="A436" s="37"/>
      <c r="B436" s="38"/>
      <c r="C436" s="39"/>
      <c r="D436" s="189" t="s">
        <v>136</v>
      </c>
      <c r="E436" s="39"/>
      <c r="F436" s="190" t="s">
        <v>646</v>
      </c>
      <c r="G436" s="39"/>
      <c r="H436" s="39"/>
      <c r="I436" s="191"/>
      <c r="J436" s="39"/>
      <c r="K436" s="39"/>
      <c r="L436" s="42"/>
      <c r="M436" s="192"/>
      <c r="N436" s="193"/>
      <c r="O436" s="67"/>
      <c r="P436" s="67"/>
      <c r="Q436" s="67"/>
      <c r="R436" s="67"/>
      <c r="S436" s="67"/>
      <c r="T436" s="68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20" t="s">
        <v>136</v>
      </c>
      <c r="AU436" s="20" t="s">
        <v>82</v>
      </c>
    </row>
    <row r="437" spans="1:65" s="2" customFormat="1" ht="11.25">
      <c r="A437" s="37"/>
      <c r="B437" s="38"/>
      <c r="C437" s="39"/>
      <c r="D437" s="194" t="s">
        <v>143</v>
      </c>
      <c r="E437" s="39"/>
      <c r="F437" s="195" t="s">
        <v>647</v>
      </c>
      <c r="G437" s="39"/>
      <c r="H437" s="39"/>
      <c r="I437" s="191"/>
      <c r="J437" s="39"/>
      <c r="K437" s="39"/>
      <c r="L437" s="42"/>
      <c r="M437" s="192"/>
      <c r="N437" s="193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143</v>
      </c>
      <c r="AU437" s="20" t="s">
        <v>82</v>
      </c>
    </row>
    <row r="438" spans="1:65" s="16" customFormat="1" ht="11.25">
      <c r="B438" s="230"/>
      <c r="C438" s="231"/>
      <c r="D438" s="189" t="s">
        <v>157</v>
      </c>
      <c r="E438" s="232" t="s">
        <v>19</v>
      </c>
      <c r="F438" s="233" t="s">
        <v>488</v>
      </c>
      <c r="G438" s="231"/>
      <c r="H438" s="232" t="s">
        <v>19</v>
      </c>
      <c r="I438" s="234"/>
      <c r="J438" s="231"/>
      <c r="K438" s="231"/>
      <c r="L438" s="235"/>
      <c r="M438" s="236"/>
      <c r="N438" s="237"/>
      <c r="O438" s="237"/>
      <c r="P438" s="237"/>
      <c r="Q438" s="237"/>
      <c r="R438" s="237"/>
      <c r="S438" s="237"/>
      <c r="T438" s="238"/>
      <c r="AT438" s="239" t="s">
        <v>157</v>
      </c>
      <c r="AU438" s="239" t="s">
        <v>82</v>
      </c>
      <c r="AV438" s="16" t="s">
        <v>80</v>
      </c>
      <c r="AW438" s="16" t="s">
        <v>33</v>
      </c>
      <c r="AX438" s="16" t="s">
        <v>72</v>
      </c>
      <c r="AY438" s="239" t="s">
        <v>124</v>
      </c>
    </row>
    <row r="439" spans="1:65" s="13" customFormat="1" ht="11.25">
      <c r="B439" s="196"/>
      <c r="C439" s="197"/>
      <c r="D439" s="189" t="s">
        <v>157</v>
      </c>
      <c r="E439" s="198" t="s">
        <v>19</v>
      </c>
      <c r="F439" s="199" t="s">
        <v>80</v>
      </c>
      <c r="G439" s="197"/>
      <c r="H439" s="200">
        <v>1</v>
      </c>
      <c r="I439" s="201"/>
      <c r="J439" s="197"/>
      <c r="K439" s="197"/>
      <c r="L439" s="202"/>
      <c r="M439" s="203"/>
      <c r="N439" s="204"/>
      <c r="O439" s="204"/>
      <c r="P439" s="204"/>
      <c r="Q439" s="204"/>
      <c r="R439" s="204"/>
      <c r="S439" s="204"/>
      <c r="T439" s="205"/>
      <c r="AT439" s="206" t="s">
        <v>157</v>
      </c>
      <c r="AU439" s="206" t="s">
        <v>82</v>
      </c>
      <c r="AV439" s="13" t="s">
        <v>82</v>
      </c>
      <c r="AW439" s="13" t="s">
        <v>33</v>
      </c>
      <c r="AX439" s="13" t="s">
        <v>80</v>
      </c>
      <c r="AY439" s="206" t="s">
        <v>124</v>
      </c>
    </row>
    <row r="440" spans="1:65" s="2" customFormat="1" ht="16.5" customHeight="1">
      <c r="A440" s="37"/>
      <c r="B440" s="38"/>
      <c r="C440" s="240" t="s">
        <v>648</v>
      </c>
      <c r="D440" s="240" t="s">
        <v>432</v>
      </c>
      <c r="E440" s="241" t="s">
        <v>649</v>
      </c>
      <c r="F440" s="242" t="s">
        <v>650</v>
      </c>
      <c r="G440" s="243" t="s">
        <v>253</v>
      </c>
      <c r="H440" s="244">
        <v>1.01</v>
      </c>
      <c r="I440" s="245"/>
      <c r="J440" s="246">
        <f>ROUND(I440*H440,2)</f>
        <v>0</v>
      </c>
      <c r="K440" s="242" t="s">
        <v>140</v>
      </c>
      <c r="L440" s="247"/>
      <c r="M440" s="248" t="s">
        <v>19</v>
      </c>
      <c r="N440" s="249" t="s">
        <v>43</v>
      </c>
      <c r="O440" s="67"/>
      <c r="P440" s="185">
        <f>O440*H440</f>
        <v>0</v>
      </c>
      <c r="Q440" s="185">
        <v>0.52600000000000002</v>
      </c>
      <c r="R440" s="185">
        <f>Q440*H440</f>
        <v>0.53126000000000007</v>
      </c>
      <c r="S440" s="185">
        <v>0</v>
      </c>
      <c r="T440" s="186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87" t="s">
        <v>185</v>
      </c>
      <c r="AT440" s="187" t="s">
        <v>432</v>
      </c>
      <c r="AU440" s="187" t="s">
        <v>82</v>
      </c>
      <c r="AY440" s="20" t="s">
        <v>124</v>
      </c>
      <c r="BE440" s="188">
        <f>IF(N440="základní",J440,0)</f>
        <v>0</v>
      </c>
      <c r="BF440" s="188">
        <f>IF(N440="snížená",J440,0)</f>
        <v>0</v>
      </c>
      <c r="BG440" s="188">
        <f>IF(N440="zákl. přenesená",J440,0)</f>
        <v>0</v>
      </c>
      <c r="BH440" s="188">
        <f>IF(N440="sníž. přenesená",J440,0)</f>
        <v>0</v>
      </c>
      <c r="BI440" s="188">
        <f>IF(N440="nulová",J440,0)</f>
        <v>0</v>
      </c>
      <c r="BJ440" s="20" t="s">
        <v>80</v>
      </c>
      <c r="BK440" s="188">
        <f>ROUND(I440*H440,2)</f>
        <v>0</v>
      </c>
      <c r="BL440" s="20" t="s">
        <v>133</v>
      </c>
      <c r="BM440" s="187" t="s">
        <v>651</v>
      </c>
    </row>
    <row r="441" spans="1:65" s="2" customFormat="1" ht="11.25">
      <c r="A441" s="37"/>
      <c r="B441" s="38"/>
      <c r="C441" s="39"/>
      <c r="D441" s="189" t="s">
        <v>136</v>
      </c>
      <c r="E441" s="39"/>
      <c r="F441" s="190" t="s">
        <v>650</v>
      </c>
      <c r="G441" s="39"/>
      <c r="H441" s="39"/>
      <c r="I441" s="191"/>
      <c r="J441" s="39"/>
      <c r="K441" s="39"/>
      <c r="L441" s="42"/>
      <c r="M441" s="192"/>
      <c r="N441" s="193"/>
      <c r="O441" s="67"/>
      <c r="P441" s="67"/>
      <c r="Q441" s="67"/>
      <c r="R441" s="67"/>
      <c r="S441" s="67"/>
      <c r="T441" s="68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20" t="s">
        <v>136</v>
      </c>
      <c r="AU441" s="20" t="s">
        <v>82</v>
      </c>
    </row>
    <row r="442" spans="1:65" s="13" customFormat="1" ht="11.25">
      <c r="B442" s="196"/>
      <c r="C442" s="197"/>
      <c r="D442" s="189" t="s">
        <v>157</v>
      </c>
      <c r="E442" s="197"/>
      <c r="F442" s="199" t="s">
        <v>494</v>
      </c>
      <c r="G442" s="197"/>
      <c r="H442" s="200">
        <v>1.01</v>
      </c>
      <c r="I442" s="201"/>
      <c r="J442" s="197"/>
      <c r="K442" s="197"/>
      <c r="L442" s="202"/>
      <c r="M442" s="203"/>
      <c r="N442" s="204"/>
      <c r="O442" s="204"/>
      <c r="P442" s="204"/>
      <c r="Q442" s="204"/>
      <c r="R442" s="204"/>
      <c r="S442" s="204"/>
      <c r="T442" s="205"/>
      <c r="AT442" s="206" t="s">
        <v>157</v>
      </c>
      <c r="AU442" s="206" t="s">
        <v>82</v>
      </c>
      <c r="AV442" s="13" t="s">
        <v>82</v>
      </c>
      <c r="AW442" s="13" t="s">
        <v>4</v>
      </c>
      <c r="AX442" s="13" t="s">
        <v>80</v>
      </c>
      <c r="AY442" s="206" t="s">
        <v>124</v>
      </c>
    </row>
    <row r="443" spans="1:65" s="2" customFormat="1" ht="24.2" customHeight="1">
      <c r="A443" s="37"/>
      <c r="B443" s="38"/>
      <c r="C443" s="176" t="s">
        <v>652</v>
      </c>
      <c r="D443" s="176" t="s">
        <v>128</v>
      </c>
      <c r="E443" s="177" t="s">
        <v>653</v>
      </c>
      <c r="F443" s="178" t="s">
        <v>654</v>
      </c>
      <c r="G443" s="179" t="s">
        <v>253</v>
      </c>
      <c r="H443" s="180">
        <v>1</v>
      </c>
      <c r="I443" s="181"/>
      <c r="J443" s="182">
        <f>ROUND(I443*H443,2)</f>
        <v>0</v>
      </c>
      <c r="K443" s="178" t="s">
        <v>140</v>
      </c>
      <c r="L443" s="42"/>
      <c r="M443" s="183" t="s">
        <v>19</v>
      </c>
      <c r="N443" s="184" t="s">
        <v>43</v>
      </c>
      <c r="O443" s="67"/>
      <c r="P443" s="185">
        <f>O443*H443</f>
        <v>0</v>
      </c>
      <c r="Q443" s="185">
        <v>1.218E-2</v>
      </c>
      <c r="R443" s="185">
        <f>Q443*H443</f>
        <v>1.218E-2</v>
      </c>
      <c r="S443" s="185">
        <v>0</v>
      </c>
      <c r="T443" s="186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87" t="s">
        <v>133</v>
      </c>
      <c r="AT443" s="187" t="s">
        <v>128</v>
      </c>
      <c r="AU443" s="187" t="s">
        <v>82</v>
      </c>
      <c r="AY443" s="20" t="s">
        <v>124</v>
      </c>
      <c r="BE443" s="188">
        <f>IF(N443="základní",J443,0)</f>
        <v>0</v>
      </c>
      <c r="BF443" s="188">
        <f>IF(N443="snížená",J443,0)</f>
        <v>0</v>
      </c>
      <c r="BG443" s="188">
        <f>IF(N443="zákl. přenesená",J443,0)</f>
        <v>0</v>
      </c>
      <c r="BH443" s="188">
        <f>IF(N443="sníž. přenesená",J443,0)</f>
        <v>0</v>
      </c>
      <c r="BI443" s="188">
        <f>IF(N443="nulová",J443,0)</f>
        <v>0</v>
      </c>
      <c r="BJ443" s="20" t="s">
        <v>80</v>
      </c>
      <c r="BK443" s="188">
        <f>ROUND(I443*H443,2)</f>
        <v>0</v>
      </c>
      <c r="BL443" s="20" t="s">
        <v>133</v>
      </c>
      <c r="BM443" s="187" t="s">
        <v>655</v>
      </c>
    </row>
    <row r="444" spans="1:65" s="2" customFormat="1" ht="19.5">
      <c r="A444" s="37"/>
      <c r="B444" s="38"/>
      <c r="C444" s="39"/>
      <c r="D444" s="189" t="s">
        <v>136</v>
      </c>
      <c r="E444" s="39"/>
      <c r="F444" s="190" t="s">
        <v>656</v>
      </c>
      <c r="G444" s="39"/>
      <c r="H444" s="39"/>
      <c r="I444" s="191"/>
      <c r="J444" s="39"/>
      <c r="K444" s="39"/>
      <c r="L444" s="42"/>
      <c r="M444" s="192"/>
      <c r="N444" s="193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20" t="s">
        <v>136</v>
      </c>
      <c r="AU444" s="20" t="s">
        <v>82</v>
      </c>
    </row>
    <row r="445" spans="1:65" s="2" customFormat="1" ht="11.25">
      <c r="A445" s="37"/>
      <c r="B445" s="38"/>
      <c r="C445" s="39"/>
      <c r="D445" s="194" t="s">
        <v>143</v>
      </c>
      <c r="E445" s="39"/>
      <c r="F445" s="195" t="s">
        <v>657</v>
      </c>
      <c r="G445" s="39"/>
      <c r="H445" s="39"/>
      <c r="I445" s="191"/>
      <c r="J445" s="39"/>
      <c r="K445" s="39"/>
      <c r="L445" s="42"/>
      <c r="M445" s="192"/>
      <c r="N445" s="193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20" t="s">
        <v>143</v>
      </c>
      <c r="AU445" s="20" t="s">
        <v>82</v>
      </c>
    </row>
    <row r="446" spans="1:65" s="2" customFormat="1" ht="24.2" customHeight="1">
      <c r="A446" s="37"/>
      <c r="B446" s="38"/>
      <c r="C446" s="240" t="s">
        <v>658</v>
      </c>
      <c r="D446" s="240" t="s">
        <v>432</v>
      </c>
      <c r="E446" s="241" t="s">
        <v>659</v>
      </c>
      <c r="F446" s="242" t="s">
        <v>660</v>
      </c>
      <c r="G446" s="243" t="s">
        <v>253</v>
      </c>
      <c r="H446" s="244">
        <v>1.01</v>
      </c>
      <c r="I446" s="245"/>
      <c r="J446" s="246">
        <f>ROUND(I446*H446,2)</f>
        <v>0</v>
      </c>
      <c r="K446" s="242" t="s">
        <v>140</v>
      </c>
      <c r="L446" s="247"/>
      <c r="M446" s="248" t="s">
        <v>19</v>
      </c>
      <c r="N446" s="249" t="s">
        <v>43</v>
      </c>
      <c r="O446" s="67"/>
      <c r="P446" s="185">
        <f>O446*H446</f>
        <v>0</v>
      </c>
      <c r="Q446" s="185">
        <v>0.58499999999999996</v>
      </c>
      <c r="R446" s="185">
        <f>Q446*H446</f>
        <v>0.59084999999999999</v>
      </c>
      <c r="S446" s="185">
        <v>0</v>
      </c>
      <c r="T446" s="18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87" t="s">
        <v>185</v>
      </c>
      <c r="AT446" s="187" t="s">
        <v>432</v>
      </c>
      <c r="AU446" s="187" t="s">
        <v>82</v>
      </c>
      <c r="AY446" s="20" t="s">
        <v>124</v>
      </c>
      <c r="BE446" s="188">
        <f>IF(N446="základní",J446,0)</f>
        <v>0</v>
      </c>
      <c r="BF446" s="188">
        <f>IF(N446="snížená",J446,0)</f>
        <v>0</v>
      </c>
      <c r="BG446" s="188">
        <f>IF(N446="zákl. přenesená",J446,0)</f>
        <v>0</v>
      </c>
      <c r="BH446" s="188">
        <f>IF(N446="sníž. přenesená",J446,0)</f>
        <v>0</v>
      </c>
      <c r="BI446" s="188">
        <f>IF(N446="nulová",J446,0)</f>
        <v>0</v>
      </c>
      <c r="BJ446" s="20" t="s">
        <v>80</v>
      </c>
      <c r="BK446" s="188">
        <f>ROUND(I446*H446,2)</f>
        <v>0</v>
      </c>
      <c r="BL446" s="20" t="s">
        <v>133</v>
      </c>
      <c r="BM446" s="187" t="s">
        <v>661</v>
      </c>
    </row>
    <row r="447" spans="1:65" s="2" customFormat="1" ht="19.5">
      <c r="A447" s="37"/>
      <c r="B447" s="38"/>
      <c r="C447" s="39"/>
      <c r="D447" s="189" t="s">
        <v>136</v>
      </c>
      <c r="E447" s="39"/>
      <c r="F447" s="190" t="s">
        <v>660</v>
      </c>
      <c r="G447" s="39"/>
      <c r="H447" s="39"/>
      <c r="I447" s="191"/>
      <c r="J447" s="39"/>
      <c r="K447" s="39"/>
      <c r="L447" s="42"/>
      <c r="M447" s="192"/>
      <c r="N447" s="193"/>
      <c r="O447" s="67"/>
      <c r="P447" s="67"/>
      <c r="Q447" s="67"/>
      <c r="R447" s="67"/>
      <c r="S447" s="67"/>
      <c r="T447" s="68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20" t="s">
        <v>136</v>
      </c>
      <c r="AU447" s="20" t="s">
        <v>82</v>
      </c>
    </row>
    <row r="448" spans="1:65" s="13" customFormat="1" ht="11.25">
      <c r="B448" s="196"/>
      <c r="C448" s="197"/>
      <c r="D448" s="189" t="s">
        <v>157</v>
      </c>
      <c r="E448" s="198" t="s">
        <v>19</v>
      </c>
      <c r="F448" s="199" t="s">
        <v>662</v>
      </c>
      <c r="G448" s="197"/>
      <c r="H448" s="200">
        <v>1.01</v>
      </c>
      <c r="I448" s="201"/>
      <c r="J448" s="197"/>
      <c r="K448" s="197"/>
      <c r="L448" s="202"/>
      <c r="M448" s="203"/>
      <c r="N448" s="204"/>
      <c r="O448" s="204"/>
      <c r="P448" s="204"/>
      <c r="Q448" s="204"/>
      <c r="R448" s="204"/>
      <c r="S448" s="204"/>
      <c r="T448" s="205"/>
      <c r="AT448" s="206" t="s">
        <v>157</v>
      </c>
      <c r="AU448" s="206" t="s">
        <v>82</v>
      </c>
      <c r="AV448" s="13" t="s">
        <v>82</v>
      </c>
      <c r="AW448" s="13" t="s">
        <v>33</v>
      </c>
      <c r="AX448" s="13" t="s">
        <v>80</v>
      </c>
      <c r="AY448" s="206" t="s">
        <v>124</v>
      </c>
    </row>
    <row r="449" spans="1:65" s="2" customFormat="1" ht="37.9" customHeight="1">
      <c r="A449" s="37"/>
      <c r="B449" s="38"/>
      <c r="C449" s="176" t="s">
        <v>663</v>
      </c>
      <c r="D449" s="176" t="s">
        <v>128</v>
      </c>
      <c r="E449" s="177" t="s">
        <v>664</v>
      </c>
      <c r="F449" s="178" t="s">
        <v>665</v>
      </c>
      <c r="G449" s="179" t="s">
        <v>253</v>
      </c>
      <c r="H449" s="180">
        <v>1</v>
      </c>
      <c r="I449" s="181"/>
      <c r="J449" s="182">
        <f>ROUND(I449*H449,2)</f>
        <v>0</v>
      </c>
      <c r="K449" s="178" t="s">
        <v>140</v>
      </c>
      <c r="L449" s="42"/>
      <c r="M449" s="183" t="s">
        <v>19</v>
      </c>
      <c r="N449" s="184" t="s">
        <v>43</v>
      </c>
      <c r="O449" s="67"/>
      <c r="P449" s="185">
        <f>O449*H449</f>
        <v>0</v>
      </c>
      <c r="Q449" s="185">
        <v>0.09</v>
      </c>
      <c r="R449" s="185">
        <f>Q449*H449</f>
        <v>0.09</v>
      </c>
      <c r="S449" s="185">
        <v>0</v>
      </c>
      <c r="T449" s="186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87" t="s">
        <v>133</v>
      </c>
      <c r="AT449" s="187" t="s">
        <v>128</v>
      </c>
      <c r="AU449" s="187" t="s">
        <v>82</v>
      </c>
      <c r="AY449" s="20" t="s">
        <v>124</v>
      </c>
      <c r="BE449" s="188">
        <f>IF(N449="základní",J449,0)</f>
        <v>0</v>
      </c>
      <c r="BF449" s="188">
        <f>IF(N449="snížená",J449,0)</f>
        <v>0</v>
      </c>
      <c r="BG449" s="188">
        <f>IF(N449="zákl. přenesená",J449,0)</f>
        <v>0</v>
      </c>
      <c r="BH449" s="188">
        <f>IF(N449="sníž. přenesená",J449,0)</f>
        <v>0</v>
      </c>
      <c r="BI449" s="188">
        <f>IF(N449="nulová",J449,0)</f>
        <v>0</v>
      </c>
      <c r="BJ449" s="20" t="s">
        <v>80</v>
      </c>
      <c r="BK449" s="188">
        <f>ROUND(I449*H449,2)</f>
        <v>0</v>
      </c>
      <c r="BL449" s="20" t="s">
        <v>133</v>
      </c>
      <c r="BM449" s="187" t="s">
        <v>666</v>
      </c>
    </row>
    <row r="450" spans="1:65" s="2" customFormat="1" ht="19.5">
      <c r="A450" s="37"/>
      <c r="B450" s="38"/>
      <c r="C450" s="39"/>
      <c r="D450" s="189" t="s">
        <v>136</v>
      </c>
      <c r="E450" s="39"/>
      <c r="F450" s="190" t="s">
        <v>667</v>
      </c>
      <c r="G450" s="39"/>
      <c r="H450" s="39"/>
      <c r="I450" s="191"/>
      <c r="J450" s="39"/>
      <c r="K450" s="39"/>
      <c r="L450" s="42"/>
      <c r="M450" s="192"/>
      <c r="N450" s="193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20" t="s">
        <v>136</v>
      </c>
      <c r="AU450" s="20" t="s">
        <v>82</v>
      </c>
    </row>
    <row r="451" spans="1:65" s="2" customFormat="1" ht="11.25">
      <c r="A451" s="37"/>
      <c r="B451" s="38"/>
      <c r="C451" s="39"/>
      <c r="D451" s="194" t="s">
        <v>143</v>
      </c>
      <c r="E451" s="39"/>
      <c r="F451" s="195" t="s">
        <v>668</v>
      </c>
      <c r="G451" s="39"/>
      <c r="H451" s="39"/>
      <c r="I451" s="191"/>
      <c r="J451" s="39"/>
      <c r="K451" s="39"/>
      <c r="L451" s="42"/>
      <c r="M451" s="192"/>
      <c r="N451" s="193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20" t="s">
        <v>143</v>
      </c>
      <c r="AU451" s="20" t="s">
        <v>82</v>
      </c>
    </row>
    <row r="452" spans="1:65" s="16" customFormat="1" ht="11.25">
      <c r="B452" s="230"/>
      <c r="C452" s="231"/>
      <c r="D452" s="189" t="s">
        <v>157</v>
      </c>
      <c r="E452" s="232" t="s">
        <v>19</v>
      </c>
      <c r="F452" s="233" t="s">
        <v>488</v>
      </c>
      <c r="G452" s="231"/>
      <c r="H452" s="232" t="s">
        <v>19</v>
      </c>
      <c r="I452" s="234"/>
      <c r="J452" s="231"/>
      <c r="K452" s="231"/>
      <c r="L452" s="235"/>
      <c r="M452" s="236"/>
      <c r="N452" s="237"/>
      <c r="O452" s="237"/>
      <c r="P452" s="237"/>
      <c r="Q452" s="237"/>
      <c r="R452" s="237"/>
      <c r="S452" s="237"/>
      <c r="T452" s="238"/>
      <c r="AT452" s="239" t="s">
        <v>157</v>
      </c>
      <c r="AU452" s="239" t="s">
        <v>82</v>
      </c>
      <c r="AV452" s="16" t="s">
        <v>80</v>
      </c>
      <c r="AW452" s="16" t="s">
        <v>33</v>
      </c>
      <c r="AX452" s="16" t="s">
        <v>72</v>
      </c>
      <c r="AY452" s="239" t="s">
        <v>124</v>
      </c>
    </row>
    <row r="453" spans="1:65" s="13" customFormat="1" ht="11.25">
      <c r="B453" s="196"/>
      <c r="C453" s="197"/>
      <c r="D453" s="189" t="s">
        <v>157</v>
      </c>
      <c r="E453" s="198" t="s">
        <v>19</v>
      </c>
      <c r="F453" s="199" t="s">
        <v>80</v>
      </c>
      <c r="G453" s="197"/>
      <c r="H453" s="200">
        <v>1</v>
      </c>
      <c r="I453" s="201"/>
      <c r="J453" s="197"/>
      <c r="K453" s="197"/>
      <c r="L453" s="202"/>
      <c r="M453" s="203"/>
      <c r="N453" s="204"/>
      <c r="O453" s="204"/>
      <c r="P453" s="204"/>
      <c r="Q453" s="204"/>
      <c r="R453" s="204"/>
      <c r="S453" s="204"/>
      <c r="T453" s="205"/>
      <c r="AT453" s="206" t="s">
        <v>157</v>
      </c>
      <c r="AU453" s="206" t="s">
        <v>82</v>
      </c>
      <c r="AV453" s="13" t="s">
        <v>82</v>
      </c>
      <c r="AW453" s="13" t="s">
        <v>33</v>
      </c>
      <c r="AX453" s="13" t="s">
        <v>80</v>
      </c>
      <c r="AY453" s="206" t="s">
        <v>124</v>
      </c>
    </row>
    <row r="454" spans="1:65" s="2" customFormat="1" ht="24.2" customHeight="1">
      <c r="A454" s="37"/>
      <c r="B454" s="38"/>
      <c r="C454" s="240" t="s">
        <v>669</v>
      </c>
      <c r="D454" s="240" t="s">
        <v>432</v>
      </c>
      <c r="E454" s="241" t="s">
        <v>670</v>
      </c>
      <c r="F454" s="242" t="s">
        <v>671</v>
      </c>
      <c r="G454" s="243" t="s">
        <v>253</v>
      </c>
      <c r="H454" s="244">
        <v>1.01</v>
      </c>
      <c r="I454" s="245"/>
      <c r="J454" s="246">
        <f>ROUND(I454*H454,2)</f>
        <v>0</v>
      </c>
      <c r="K454" s="242" t="s">
        <v>672</v>
      </c>
      <c r="L454" s="247"/>
      <c r="M454" s="248" t="s">
        <v>19</v>
      </c>
      <c r="N454" s="249" t="s">
        <v>43</v>
      </c>
      <c r="O454" s="67"/>
      <c r="P454" s="185">
        <f>O454*H454</f>
        <v>0</v>
      </c>
      <c r="Q454" s="185">
        <v>0.16</v>
      </c>
      <c r="R454" s="185">
        <f>Q454*H454</f>
        <v>0.16159999999999999</v>
      </c>
      <c r="S454" s="185">
        <v>0</v>
      </c>
      <c r="T454" s="186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87" t="s">
        <v>185</v>
      </c>
      <c r="AT454" s="187" t="s">
        <v>432</v>
      </c>
      <c r="AU454" s="187" t="s">
        <v>82</v>
      </c>
      <c r="AY454" s="20" t="s">
        <v>124</v>
      </c>
      <c r="BE454" s="188">
        <f>IF(N454="základní",J454,0)</f>
        <v>0</v>
      </c>
      <c r="BF454" s="188">
        <f>IF(N454="snížená",J454,0)</f>
        <v>0</v>
      </c>
      <c r="BG454" s="188">
        <f>IF(N454="zákl. přenesená",J454,0)</f>
        <v>0</v>
      </c>
      <c r="BH454" s="188">
        <f>IF(N454="sníž. přenesená",J454,0)</f>
        <v>0</v>
      </c>
      <c r="BI454" s="188">
        <f>IF(N454="nulová",J454,0)</f>
        <v>0</v>
      </c>
      <c r="BJ454" s="20" t="s">
        <v>80</v>
      </c>
      <c r="BK454" s="188">
        <f>ROUND(I454*H454,2)</f>
        <v>0</v>
      </c>
      <c r="BL454" s="20" t="s">
        <v>133</v>
      </c>
      <c r="BM454" s="187" t="s">
        <v>673</v>
      </c>
    </row>
    <row r="455" spans="1:65" s="2" customFormat="1" ht="19.5">
      <c r="A455" s="37"/>
      <c r="B455" s="38"/>
      <c r="C455" s="39"/>
      <c r="D455" s="189" t="s">
        <v>136</v>
      </c>
      <c r="E455" s="39"/>
      <c r="F455" s="190" t="s">
        <v>671</v>
      </c>
      <c r="G455" s="39"/>
      <c r="H455" s="39"/>
      <c r="I455" s="191"/>
      <c r="J455" s="39"/>
      <c r="K455" s="39"/>
      <c r="L455" s="42"/>
      <c r="M455" s="192"/>
      <c r="N455" s="193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20" t="s">
        <v>136</v>
      </c>
      <c r="AU455" s="20" t="s">
        <v>82</v>
      </c>
    </row>
    <row r="456" spans="1:65" s="13" customFormat="1" ht="11.25">
      <c r="B456" s="196"/>
      <c r="C456" s="197"/>
      <c r="D456" s="189" t="s">
        <v>157</v>
      </c>
      <c r="E456" s="197"/>
      <c r="F456" s="199" t="s">
        <v>494</v>
      </c>
      <c r="G456" s="197"/>
      <c r="H456" s="200">
        <v>1.01</v>
      </c>
      <c r="I456" s="201"/>
      <c r="J456" s="197"/>
      <c r="K456" s="197"/>
      <c r="L456" s="202"/>
      <c r="M456" s="203"/>
      <c r="N456" s="204"/>
      <c r="O456" s="204"/>
      <c r="P456" s="204"/>
      <c r="Q456" s="204"/>
      <c r="R456" s="204"/>
      <c r="S456" s="204"/>
      <c r="T456" s="205"/>
      <c r="AT456" s="206" t="s">
        <v>157</v>
      </c>
      <c r="AU456" s="206" t="s">
        <v>82</v>
      </c>
      <c r="AV456" s="13" t="s">
        <v>82</v>
      </c>
      <c r="AW456" s="13" t="s">
        <v>4</v>
      </c>
      <c r="AX456" s="13" t="s">
        <v>80</v>
      </c>
      <c r="AY456" s="206" t="s">
        <v>124</v>
      </c>
    </row>
    <row r="457" spans="1:65" s="2" customFormat="1" ht="16.5" customHeight="1">
      <c r="A457" s="37"/>
      <c r="B457" s="38"/>
      <c r="C457" s="176" t="s">
        <v>674</v>
      </c>
      <c r="D457" s="176" t="s">
        <v>128</v>
      </c>
      <c r="E457" s="177" t="s">
        <v>675</v>
      </c>
      <c r="F457" s="178" t="s">
        <v>676</v>
      </c>
      <c r="G457" s="179" t="s">
        <v>139</v>
      </c>
      <c r="H457" s="180">
        <v>50</v>
      </c>
      <c r="I457" s="181"/>
      <c r="J457" s="182">
        <f>ROUND(I457*H457,2)</f>
        <v>0</v>
      </c>
      <c r="K457" s="178" t="s">
        <v>140</v>
      </c>
      <c r="L457" s="42"/>
      <c r="M457" s="183" t="s">
        <v>19</v>
      </c>
      <c r="N457" s="184" t="s">
        <v>43</v>
      </c>
      <c r="O457" s="67"/>
      <c r="P457" s="185">
        <f>O457*H457</f>
        <v>0</v>
      </c>
      <c r="Q457" s="185">
        <v>0</v>
      </c>
      <c r="R457" s="185">
        <f>Q457*H457</f>
        <v>0</v>
      </c>
      <c r="S457" s="185">
        <v>0</v>
      </c>
      <c r="T457" s="186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87" t="s">
        <v>133</v>
      </c>
      <c r="AT457" s="187" t="s">
        <v>128</v>
      </c>
      <c r="AU457" s="187" t="s">
        <v>82</v>
      </c>
      <c r="AY457" s="20" t="s">
        <v>124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20" t="s">
        <v>80</v>
      </c>
      <c r="BK457" s="188">
        <f>ROUND(I457*H457,2)</f>
        <v>0</v>
      </c>
      <c r="BL457" s="20" t="s">
        <v>133</v>
      </c>
      <c r="BM457" s="187" t="s">
        <v>677</v>
      </c>
    </row>
    <row r="458" spans="1:65" s="2" customFormat="1" ht="19.5">
      <c r="A458" s="37"/>
      <c r="B458" s="38"/>
      <c r="C458" s="39"/>
      <c r="D458" s="189" t="s">
        <v>136</v>
      </c>
      <c r="E458" s="39"/>
      <c r="F458" s="190" t="s">
        <v>678</v>
      </c>
      <c r="G458" s="39"/>
      <c r="H458" s="39"/>
      <c r="I458" s="191"/>
      <c r="J458" s="39"/>
      <c r="K458" s="39"/>
      <c r="L458" s="42"/>
      <c r="M458" s="192"/>
      <c r="N458" s="193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20" t="s">
        <v>136</v>
      </c>
      <c r="AU458" s="20" t="s">
        <v>82</v>
      </c>
    </row>
    <row r="459" spans="1:65" s="2" customFormat="1" ht="11.25">
      <c r="A459" s="37"/>
      <c r="B459" s="38"/>
      <c r="C459" s="39"/>
      <c r="D459" s="194" t="s">
        <v>143</v>
      </c>
      <c r="E459" s="39"/>
      <c r="F459" s="195" t="s">
        <v>679</v>
      </c>
      <c r="G459" s="39"/>
      <c r="H459" s="39"/>
      <c r="I459" s="191"/>
      <c r="J459" s="39"/>
      <c r="K459" s="39"/>
      <c r="L459" s="42"/>
      <c r="M459" s="192"/>
      <c r="N459" s="193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20" t="s">
        <v>143</v>
      </c>
      <c r="AU459" s="20" t="s">
        <v>82</v>
      </c>
    </row>
    <row r="460" spans="1:65" s="16" customFormat="1" ht="22.5">
      <c r="B460" s="230"/>
      <c r="C460" s="231"/>
      <c r="D460" s="189" t="s">
        <v>157</v>
      </c>
      <c r="E460" s="232" t="s">
        <v>19</v>
      </c>
      <c r="F460" s="233" t="s">
        <v>680</v>
      </c>
      <c r="G460" s="231"/>
      <c r="H460" s="232" t="s">
        <v>19</v>
      </c>
      <c r="I460" s="234"/>
      <c r="J460" s="231"/>
      <c r="K460" s="231"/>
      <c r="L460" s="235"/>
      <c r="M460" s="236"/>
      <c r="N460" s="237"/>
      <c r="O460" s="237"/>
      <c r="P460" s="237"/>
      <c r="Q460" s="237"/>
      <c r="R460" s="237"/>
      <c r="S460" s="237"/>
      <c r="T460" s="238"/>
      <c r="AT460" s="239" t="s">
        <v>157</v>
      </c>
      <c r="AU460" s="239" t="s">
        <v>82</v>
      </c>
      <c r="AV460" s="16" t="s">
        <v>80</v>
      </c>
      <c r="AW460" s="16" t="s">
        <v>33</v>
      </c>
      <c r="AX460" s="16" t="s">
        <v>72</v>
      </c>
      <c r="AY460" s="239" t="s">
        <v>124</v>
      </c>
    </row>
    <row r="461" spans="1:65" s="13" customFormat="1" ht="11.25">
      <c r="B461" s="196"/>
      <c r="C461" s="197"/>
      <c r="D461" s="189" t="s">
        <v>157</v>
      </c>
      <c r="E461" s="198" t="s">
        <v>19</v>
      </c>
      <c r="F461" s="199" t="s">
        <v>495</v>
      </c>
      <c r="G461" s="197"/>
      <c r="H461" s="200">
        <v>50</v>
      </c>
      <c r="I461" s="201"/>
      <c r="J461" s="197"/>
      <c r="K461" s="197"/>
      <c r="L461" s="202"/>
      <c r="M461" s="203"/>
      <c r="N461" s="204"/>
      <c r="O461" s="204"/>
      <c r="P461" s="204"/>
      <c r="Q461" s="204"/>
      <c r="R461" s="204"/>
      <c r="S461" s="204"/>
      <c r="T461" s="205"/>
      <c r="AT461" s="206" t="s">
        <v>157</v>
      </c>
      <c r="AU461" s="206" t="s">
        <v>82</v>
      </c>
      <c r="AV461" s="13" t="s">
        <v>82</v>
      </c>
      <c r="AW461" s="13" t="s">
        <v>33</v>
      </c>
      <c r="AX461" s="13" t="s">
        <v>80</v>
      </c>
      <c r="AY461" s="206" t="s">
        <v>124</v>
      </c>
    </row>
    <row r="462" spans="1:65" s="2" customFormat="1" ht="16.5" customHeight="1">
      <c r="A462" s="37"/>
      <c r="B462" s="38"/>
      <c r="C462" s="176" t="s">
        <v>681</v>
      </c>
      <c r="D462" s="176" t="s">
        <v>128</v>
      </c>
      <c r="E462" s="177" t="s">
        <v>682</v>
      </c>
      <c r="F462" s="178" t="s">
        <v>683</v>
      </c>
      <c r="G462" s="179" t="s">
        <v>253</v>
      </c>
      <c r="H462" s="180">
        <v>1</v>
      </c>
      <c r="I462" s="181"/>
      <c r="J462" s="182">
        <f>ROUND(I462*H462,2)</f>
        <v>0</v>
      </c>
      <c r="K462" s="178" t="s">
        <v>140</v>
      </c>
      <c r="L462" s="42"/>
      <c r="M462" s="183" t="s">
        <v>19</v>
      </c>
      <c r="N462" s="184" t="s">
        <v>43</v>
      </c>
      <c r="O462" s="67"/>
      <c r="P462" s="185">
        <f>O462*H462</f>
        <v>0</v>
      </c>
      <c r="Q462" s="185">
        <v>4.7320000000000001E-2</v>
      </c>
      <c r="R462" s="185">
        <f>Q462*H462</f>
        <v>4.7320000000000001E-2</v>
      </c>
      <c r="S462" s="185">
        <v>0</v>
      </c>
      <c r="T462" s="186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7" t="s">
        <v>133</v>
      </c>
      <c r="AT462" s="187" t="s">
        <v>128</v>
      </c>
      <c r="AU462" s="187" t="s">
        <v>82</v>
      </c>
      <c r="AY462" s="20" t="s">
        <v>124</v>
      </c>
      <c r="BE462" s="188">
        <f>IF(N462="základní",J462,0)</f>
        <v>0</v>
      </c>
      <c r="BF462" s="188">
        <f>IF(N462="snížená",J462,0)</f>
        <v>0</v>
      </c>
      <c r="BG462" s="188">
        <f>IF(N462="zákl. přenesená",J462,0)</f>
        <v>0</v>
      </c>
      <c r="BH462" s="188">
        <f>IF(N462="sníž. přenesená",J462,0)</f>
        <v>0</v>
      </c>
      <c r="BI462" s="188">
        <f>IF(N462="nulová",J462,0)</f>
        <v>0</v>
      </c>
      <c r="BJ462" s="20" t="s">
        <v>80</v>
      </c>
      <c r="BK462" s="188">
        <f>ROUND(I462*H462,2)</f>
        <v>0</v>
      </c>
      <c r="BL462" s="20" t="s">
        <v>133</v>
      </c>
      <c r="BM462" s="187" t="s">
        <v>684</v>
      </c>
    </row>
    <row r="463" spans="1:65" s="2" customFormat="1" ht="11.25">
      <c r="A463" s="37"/>
      <c r="B463" s="38"/>
      <c r="C463" s="39"/>
      <c r="D463" s="189" t="s">
        <v>136</v>
      </c>
      <c r="E463" s="39"/>
      <c r="F463" s="190" t="s">
        <v>685</v>
      </c>
      <c r="G463" s="39"/>
      <c r="H463" s="39"/>
      <c r="I463" s="191"/>
      <c r="J463" s="39"/>
      <c r="K463" s="39"/>
      <c r="L463" s="42"/>
      <c r="M463" s="192"/>
      <c r="N463" s="193"/>
      <c r="O463" s="67"/>
      <c r="P463" s="67"/>
      <c r="Q463" s="67"/>
      <c r="R463" s="67"/>
      <c r="S463" s="67"/>
      <c r="T463" s="68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20" t="s">
        <v>136</v>
      </c>
      <c r="AU463" s="20" t="s">
        <v>82</v>
      </c>
    </row>
    <row r="464" spans="1:65" s="2" customFormat="1" ht="11.25">
      <c r="A464" s="37"/>
      <c r="B464" s="38"/>
      <c r="C464" s="39"/>
      <c r="D464" s="194" t="s">
        <v>143</v>
      </c>
      <c r="E464" s="39"/>
      <c r="F464" s="195" t="s">
        <v>686</v>
      </c>
      <c r="G464" s="39"/>
      <c r="H464" s="39"/>
      <c r="I464" s="191"/>
      <c r="J464" s="39"/>
      <c r="K464" s="39"/>
      <c r="L464" s="42"/>
      <c r="M464" s="192"/>
      <c r="N464" s="193"/>
      <c r="O464" s="67"/>
      <c r="P464" s="67"/>
      <c r="Q464" s="67"/>
      <c r="R464" s="67"/>
      <c r="S464" s="67"/>
      <c r="T464" s="68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20" t="s">
        <v>143</v>
      </c>
      <c r="AU464" s="20" t="s">
        <v>82</v>
      </c>
    </row>
    <row r="465" spans="1:65" s="13" customFormat="1" ht="11.25">
      <c r="B465" s="196"/>
      <c r="C465" s="197"/>
      <c r="D465" s="189" t="s">
        <v>157</v>
      </c>
      <c r="E465" s="198" t="s">
        <v>19</v>
      </c>
      <c r="F465" s="199" t="s">
        <v>687</v>
      </c>
      <c r="G465" s="197"/>
      <c r="H465" s="200">
        <v>1</v>
      </c>
      <c r="I465" s="201"/>
      <c r="J465" s="197"/>
      <c r="K465" s="197"/>
      <c r="L465" s="202"/>
      <c r="M465" s="203"/>
      <c r="N465" s="204"/>
      <c r="O465" s="204"/>
      <c r="P465" s="204"/>
      <c r="Q465" s="204"/>
      <c r="R465" s="204"/>
      <c r="S465" s="204"/>
      <c r="T465" s="205"/>
      <c r="AT465" s="206" t="s">
        <v>157</v>
      </c>
      <c r="AU465" s="206" t="s">
        <v>82</v>
      </c>
      <c r="AV465" s="13" t="s">
        <v>82</v>
      </c>
      <c r="AW465" s="13" t="s">
        <v>33</v>
      </c>
      <c r="AX465" s="13" t="s">
        <v>80</v>
      </c>
      <c r="AY465" s="206" t="s">
        <v>124</v>
      </c>
    </row>
    <row r="466" spans="1:65" s="2" customFormat="1" ht="24.2" customHeight="1">
      <c r="A466" s="37"/>
      <c r="B466" s="38"/>
      <c r="C466" s="240" t="s">
        <v>688</v>
      </c>
      <c r="D466" s="240" t="s">
        <v>432</v>
      </c>
      <c r="E466" s="241" t="s">
        <v>689</v>
      </c>
      <c r="F466" s="242" t="s">
        <v>690</v>
      </c>
      <c r="G466" s="243" t="s">
        <v>253</v>
      </c>
      <c r="H466" s="244">
        <v>1</v>
      </c>
      <c r="I466" s="245"/>
      <c r="J466" s="246">
        <f>ROUND(I466*H466,2)</f>
        <v>0</v>
      </c>
      <c r="K466" s="242" t="s">
        <v>140</v>
      </c>
      <c r="L466" s="247"/>
      <c r="M466" s="248" t="s">
        <v>19</v>
      </c>
      <c r="N466" s="249" t="s">
        <v>43</v>
      </c>
      <c r="O466" s="67"/>
      <c r="P466" s="185">
        <f>O466*H466</f>
        <v>0</v>
      </c>
      <c r="Q466" s="185">
        <v>2.3E-2</v>
      </c>
      <c r="R466" s="185">
        <f>Q466*H466</f>
        <v>2.3E-2</v>
      </c>
      <c r="S466" s="185">
        <v>0</v>
      </c>
      <c r="T466" s="186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87" t="s">
        <v>185</v>
      </c>
      <c r="AT466" s="187" t="s">
        <v>432</v>
      </c>
      <c r="AU466" s="187" t="s">
        <v>82</v>
      </c>
      <c r="AY466" s="20" t="s">
        <v>124</v>
      </c>
      <c r="BE466" s="188">
        <f>IF(N466="základní",J466,0)</f>
        <v>0</v>
      </c>
      <c r="BF466" s="188">
        <f>IF(N466="snížená",J466,0)</f>
        <v>0</v>
      </c>
      <c r="BG466" s="188">
        <f>IF(N466="zákl. přenesená",J466,0)</f>
        <v>0</v>
      </c>
      <c r="BH466" s="188">
        <f>IF(N466="sníž. přenesená",J466,0)</f>
        <v>0</v>
      </c>
      <c r="BI466" s="188">
        <f>IF(N466="nulová",J466,0)</f>
        <v>0</v>
      </c>
      <c r="BJ466" s="20" t="s">
        <v>80</v>
      </c>
      <c r="BK466" s="188">
        <f>ROUND(I466*H466,2)</f>
        <v>0</v>
      </c>
      <c r="BL466" s="20" t="s">
        <v>133</v>
      </c>
      <c r="BM466" s="187" t="s">
        <v>691</v>
      </c>
    </row>
    <row r="467" spans="1:65" s="2" customFormat="1" ht="11.25">
      <c r="A467" s="37"/>
      <c r="B467" s="38"/>
      <c r="C467" s="39"/>
      <c r="D467" s="189" t="s">
        <v>136</v>
      </c>
      <c r="E467" s="39"/>
      <c r="F467" s="190" t="s">
        <v>690</v>
      </c>
      <c r="G467" s="39"/>
      <c r="H467" s="39"/>
      <c r="I467" s="191"/>
      <c r="J467" s="39"/>
      <c r="K467" s="39"/>
      <c r="L467" s="42"/>
      <c r="M467" s="192"/>
      <c r="N467" s="193"/>
      <c r="O467" s="67"/>
      <c r="P467" s="67"/>
      <c r="Q467" s="67"/>
      <c r="R467" s="67"/>
      <c r="S467" s="67"/>
      <c r="T467" s="68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20" t="s">
        <v>136</v>
      </c>
      <c r="AU467" s="20" t="s">
        <v>82</v>
      </c>
    </row>
    <row r="468" spans="1:65" s="2" customFormat="1" ht="24.2" customHeight="1">
      <c r="A468" s="37"/>
      <c r="B468" s="38"/>
      <c r="C468" s="176" t="s">
        <v>692</v>
      </c>
      <c r="D468" s="176" t="s">
        <v>128</v>
      </c>
      <c r="E468" s="177" t="s">
        <v>693</v>
      </c>
      <c r="F468" s="178" t="s">
        <v>694</v>
      </c>
      <c r="G468" s="179" t="s">
        <v>253</v>
      </c>
      <c r="H468" s="180">
        <v>3</v>
      </c>
      <c r="I468" s="181"/>
      <c r="J468" s="182">
        <f>ROUND(I468*H468,2)</f>
        <v>0</v>
      </c>
      <c r="K468" s="178" t="s">
        <v>140</v>
      </c>
      <c r="L468" s="42"/>
      <c r="M468" s="183" t="s">
        <v>19</v>
      </c>
      <c r="N468" s="184" t="s">
        <v>43</v>
      </c>
      <c r="O468" s="67"/>
      <c r="P468" s="185">
        <f>O468*H468</f>
        <v>0</v>
      </c>
      <c r="Q468" s="185">
        <v>0.10921</v>
      </c>
      <c r="R468" s="185">
        <f>Q468*H468</f>
        <v>0.32762999999999998</v>
      </c>
      <c r="S468" s="185">
        <v>0</v>
      </c>
      <c r="T468" s="186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87" t="s">
        <v>133</v>
      </c>
      <c r="AT468" s="187" t="s">
        <v>128</v>
      </c>
      <c r="AU468" s="187" t="s">
        <v>82</v>
      </c>
      <c r="AY468" s="20" t="s">
        <v>124</v>
      </c>
      <c r="BE468" s="188">
        <f>IF(N468="základní",J468,0)</f>
        <v>0</v>
      </c>
      <c r="BF468" s="188">
        <f>IF(N468="snížená",J468,0)</f>
        <v>0</v>
      </c>
      <c r="BG468" s="188">
        <f>IF(N468="zákl. přenesená",J468,0)</f>
        <v>0</v>
      </c>
      <c r="BH468" s="188">
        <f>IF(N468="sníž. přenesená",J468,0)</f>
        <v>0</v>
      </c>
      <c r="BI468" s="188">
        <f>IF(N468="nulová",J468,0)</f>
        <v>0</v>
      </c>
      <c r="BJ468" s="20" t="s">
        <v>80</v>
      </c>
      <c r="BK468" s="188">
        <f>ROUND(I468*H468,2)</f>
        <v>0</v>
      </c>
      <c r="BL468" s="20" t="s">
        <v>133</v>
      </c>
      <c r="BM468" s="187" t="s">
        <v>695</v>
      </c>
    </row>
    <row r="469" spans="1:65" s="2" customFormat="1" ht="29.25">
      <c r="A469" s="37"/>
      <c r="B469" s="38"/>
      <c r="C469" s="39"/>
      <c r="D469" s="189" t="s">
        <v>136</v>
      </c>
      <c r="E469" s="39"/>
      <c r="F469" s="190" t="s">
        <v>696</v>
      </c>
      <c r="G469" s="39"/>
      <c r="H469" s="39"/>
      <c r="I469" s="191"/>
      <c r="J469" s="39"/>
      <c r="K469" s="39"/>
      <c r="L469" s="42"/>
      <c r="M469" s="192"/>
      <c r="N469" s="193"/>
      <c r="O469" s="67"/>
      <c r="P469" s="67"/>
      <c r="Q469" s="67"/>
      <c r="R469" s="67"/>
      <c r="S469" s="67"/>
      <c r="T469" s="68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20" t="s">
        <v>136</v>
      </c>
      <c r="AU469" s="20" t="s">
        <v>82</v>
      </c>
    </row>
    <row r="470" spans="1:65" s="2" customFormat="1" ht="11.25">
      <c r="A470" s="37"/>
      <c r="B470" s="38"/>
      <c r="C470" s="39"/>
      <c r="D470" s="194" t="s">
        <v>143</v>
      </c>
      <c r="E470" s="39"/>
      <c r="F470" s="195" t="s">
        <v>697</v>
      </c>
      <c r="G470" s="39"/>
      <c r="H470" s="39"/>
      <c r="I470" s="191"/>
      <c r="J470" s="39"/>
      <c r="K470" s="39"/>
      <c r="L470" s="42"/>
      <c r="M470" s="192"/>
      <c r="N470" s="193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20" t="s">
        <v>143</v>
      </c>
      <c r="AU470" s="20" t="s">
        <v>82</v>
      </c>
    </row>
    <row r="471" spans="1:65" s="16" customFormat="1" ht="11.25">
      <c r="B471" s="230"/>
      <c r="C471" s="231"/>
      <c r="D471" s="189" t="s">
        <v>157</v>
      </c>
      <c r="E471" s="232" t="s">
        <v>19</v>
      </c>
      <c r="F471" s="233" t="s">
        <v>698</v>
      </c>
      <c r="G471" s="231"/>
      <c r="H471" s="232" t="s">
        <v>19</v>
      </c>
      <c r="I471" s="234"/>
      <c r="J471" s="231"/>
      <c r="K471" s="231"/>
      <c r="L471" s="235"/>
      <c r="M471" s="236"/>
      <c r="N471" s="237"/>
      <c r="O471" s="237"/>
      <c r="P471" s="237"/>
      <c r="Q471" s="237"/>
      <c r="R471" s="237"/>
      <c r="S471" s="237"/>
      <c r="T471" s="238"/>
      <c r="AT471" s="239" t="s">
        <v>157</v>
      </c>
      <c r="AU471" s="239" t="s">
        <v>82</v>
      </c>
      <c r="AV471" s="16" t="s">
        <v>80</v>
      </c>
      <c r="AW471" s="16" t="s">
        <v>33</v>
      </c>
      <c r="AX471" s="16" t="s">
        <v>72</v>
      </c>
      <c r="AY471" s="239" t="s">
        <v>124</v>
      </c>
    </row>
    <row r="472" spans="1:65" s="13" customFormat="1" ht="11.25">
      <c r="B472" s="196"/>
      <c r="C472" s="197"/>
      <c r="D472" s="189" t="s">
        <v>157</v>
      </c>
      <c r="E472" s="198" t="s">
        <v>19</v>
      </c>
      <c r="F472" s="199" t="s">
        <v>699</v>
      </c>
      <c r="G472" s="197"/>
      <c r="H472" s="200">
        <v>3</v>
      </c>
      <c r="I472" s="201"/>
      <c r="J472" s="197"/>
      <c r="K472" s="197"/>
      <c r="L472" s="202"/>
      <c r="M472" s="203"/>
      <c r="N472" s="204"/>
      <c r="O472" s="204"/>
      <c r="P472" s="204"/>
      <c r="Q472" s="204"/>
      <c r="R472" s="204"/>
      <c r="S472" s="204"/>
      <c r="T472" s="205"/>
      <c r="AT472" s="206" t="s">
        <v>157</v>
      </c>
      <c r="AU472" s="206" t="s">
        <v>82</v>
      </c>
      <c r="AV472" s="13" t="s">
        <v>82</v>
      </c>
      <c r="AW472" s="13" t="s">
        <v>33</v>
      </c>
      <c r="AX472" s="13" t="s">
        <v>80</v>
      </c>
      <c r="AY472" s="206" t="s">
        <v>124</v>
      </c>
    </row>
    <row r="473" spans="1:65" s="2" customFormat="1" ht="24.2" customHeight="1">
      <c r="A473" s="37"/>
      <c r="B473" s="38"/>
      <c r="C473" s="176" t="s">
        <v>700</v>
      </c>
      <c r="D473" s="176" t="s">
        <v>128</v>
      </c>
      <c r="E473" s="177" t="s">
        <v>701</v>
      </c>
      <c r="F473" s="178" t="s">
        <v>702</v>
      </c>
      <c r="G473" s="179" t="s">
        <v>253</v>
      </c>
      <c r="H473" s="180">
        <v>1</v>
      </c>
      <c r="I473" s="181"/>
      <c r="J473" s="182">
        <f>ROUND(I473*H473,2)</f>
        <v>0</v>
      </c>
      <c r="K473" s="178" t="s">
        <v>140</v>
      </c>
      <c r="L473" s="42"/>
      <c r="M473" s="183" t="s">
        <v>19</v>
      </c>
      <c r="N473" s="184" t="s">
        <v>43</v>
      </c>
      <c r="O473" s="67"/>
      <c r="P473" s="185">
        <f>O473*H473</f>
        <v>0</v>
      </c>
      <c r="Q473" s="185">
        <v>7.2480000000000003E-2</v>
      </c>
      <c r="R473" s="185">
        <f>Q473*H473</f>
        <v>7.2480000000000003E-2</v>
      </c>
      <c r="S473" s="185">
        <v>0</v>
      </c>
      <c r="T473" s="186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7" t="s">
        <v>133</v>
      </c>
      <c r="AT473" s="187" t="s">
        <v>128</v>
      </c>
      <c r="AU473" s="187" t="s">
        <v>82</v>
      </c>
      <c r="AY473" s="20" t="s">
        <v>124</v>
      </c>
      <c r="BE473" s="188">
        <f>IF(N473="základní",J473,0)</f>
        <v>0</v>
      </c>
      <c r="BF473" s="188">
        <f>IF(N473="snížená",J473,0)</f>
        <v>0</v>
      </c>
      <c r="BG473" s="188">
        <f>IF(N473="zákl. přenesená",J473,0)</f>
        <v>0</v>
      </c>
      <c r="BH473" s="188">
        <f>IF(N473="sníž. přenesená",J473,0)</f>
        <v>0</v>
      </c>
      <c r="BI473" s="188">
        <f>IF(N473="nulová",J473,0)</f>
        <v>0</v>
      </c>
      <c r="BJ473" s="20" t="s">
        <v>80</v>
      </c>
      <c r="BK473" s="188">
        <f>ROUND(I473*H473,2)</f>
        <v>0</v>
      </c>
      <c r="BL473" s="20" t="s">
        <v>133</v>
      </c>
      <c r="BM473" s="187" t="s">
        <v>703</v>
      </c>
    </row>
    <row r="474" spans="1:65" s="2" customFormat="1" ht="19.5">
      <c r="A474" s="37"/>
      <c r="B474" s="38"/>
      <c r="C474" s="39"/>
      <c r="D474" s="189" t="s">
        <v>136</v>
      </c>
      <c r="E474" s="39"/>
      <c r="F474" s="190" t="s">
        <v>704</v>
      </c>
      <c r="G474" s="39"/>
      <c r="H474" s="39"/>
      <c r="I474" s="191"/>
      <c r="J474" s="39"/>
      <c r="K474" s="39"/>
      <c r="L474" s="42"/>
      <c r="M474" s="192"/>
      <c r="N474" s="193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136</v>
      </c>
      <c r="AU474" s="20" t="s">
        <v>82</v>
      </c>
    </row>
    <row r="475" spans="1:65" s="2" customFormat="1" ht="11.25">
      <c r="A475" s="37"/>
      <c r="B475" s="38"/>
      <c r="C475" s="39"/>
      <c r="D475" s="194" t="s">
        <v>143</v>
      </c>
      <c r="E475" s="39"/>
      <c r="F475" s="195" t="s">
        <v>705</v>
      </c>
      <c r="G475" s="39"/>
      <c r="H475" s="39"/>
      <c r="I475" s="191"/>
      <c r="J475" s="39"/>
      <c r="K475" s="39"/>
      <c r="L475" s="42"/>
      <c r="M475" s="192"/>
      <c r="N475" s="193"/>
      <c r="O475" s="67"/>
      <c r="P475" s="67"/>
      <c r="Q475" s="67"/>
      <c r="R475" s="67"/>
      <c r="S475" s="67"/>
      <c r="T475" s="68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20" t="s">
        <v>143</v>
      </c>
      <c r="AU475" s="20" t="s">
        <v>82</v>
      </c>
    </row>
    <row r="476" spans="1:65" s="16" customFormat="1" ht="11.25">
      <c r="B476" s="230"/>
      <c r="C476" s="231"/>
      <c r="D476" s="189" t="s">
        <v>157</v>
      </c>
      <c r="E476" s="232" t="s">
        <v>19</v>
      </c>
      <c r="F476" s="233" t="s">
        <v>706</v>
      </c>
      <c r="G476" s="231"/>
      <c r="H476" s="232" t="s">
        <v>19</v>
      </c>
      <c r="I476" s="234"/>
      <c r="J476" s="231"/>
      <c r="K476" s="231"/>
      <c r="L476" s="235"/>
      <c r="M476" s="236"/>
      <c r="N476" s="237"/>
      <c r="O476" s="237"/>
      <c r="P476" s="237"/>
      <c r="Q476" s="237"/>
      <c r="R476" s="237"/>
      <c r="S476" s="237"/>
      <c r="T476" s="238"/>
      <c r="AT476" s="239" t="s">
        <v>157</v>
      </c>
      <c r="AU476" s="239" t="s">
        <v>82</v>
      </c>
      <c r="AV476" s="16" t="s">
        <v>80</v>
      </c>
      <c r="AW476" s="16" t="s">
        <v>33</v>
      </c>
      <c r="AX476" s="16" t="s">
        <v>72</v>
      </c>
      <c r="AY476" s="239" t="s">
        <v>124</v>
      </c>
    </row>
    <row r="477" spans="1:65" s="13" customFormat="1" ht="11.25">
      <c r="B477" s="196"/>
      <c r="C477" s="197"/>
      <c r="D477" s="189" t="s">
        <v>157</v>
      </c>
      <c r="E477" s="198" t="s">
        <v>19</v>
      </c>
      <c r="F477" s="199" t="s">
        <v>80</v>
      </c>
      <c r="G477" s="197"/>
      <c r="H477" s="200">
        <v>1</v>
      </c>
      <c r="I477" s="201"/>
      <c r="J477" s="197"/>
      <c r="K477" s="197"/>
      <c r="L477" s="202"/>
      <c r="M477" s="203"/>
      <c r="N477" s="204"/>
      <c r="O477" s="204"/>
      <c r="P477" s="204"/>
      <c r="Q477" s="204"/>
      <c r="R477" s="204"/>
      <c r="S477" s="204"/>
      <c r="T477" s="205"/>
      <c r="AT477" s="206" t="s">
        <v>157</v>
      </c>
      <c r="AU477" s="206" t="s">
        <v>82</v>
      </c>
      <c r="AV477" s="13" t="s">
        <v>82</v>
      </c>
      <c r="AW477" s="13" t="s">
        <v>33</v>
      </c>
      <c r="AX477" s="13" t="s">
        <v>80</v>
      </c>
      <c r="AY477" s="206" t="s">
        <v>124</v>
      </c>
    </row>
    <row r="478" spans="1:65" s="2" customFormat="1" ht="24.2" customHeight="1">
      <c r="A478" s="37"/>
      <c r="B478" s="38"/>
      <c r="C478" s="176" t="s">
        <v>707</v>
      </c>
      <c r="D478" s="176" t="s">
        <v>128</v>
      </c>
      <c r="E478" s="177" t="s">
        <v>708</v>
      </c>
      <c r="F478" s="178" t="s">
        <v>709</v>
      </c>
      <c r="G478" s="179" t="s">
        <v>253</v>
      </c>
      <c r="H478" s="180">
        <v>2</v>
      </c>
      <c r="I478" s="181"/>
      <c r="J478" s="182">
        <f>ROUND(I478*H478,2)</f>
        <v>0</v>
      </c>
      <c r="K478" s="178" t="s">
        <v>140</v>
      </c>
      <c r="L478" s="42"/>
      <c r="M478" s="183" t="s">
        <v>19</v>
      </c>
      <c r="N478" s="184" t="s">
        <v>43</v>
      </c>
      <c r="O478" s="67"/>
      <c r="P478" s="185">
        <f>O478*H478</f>
        <v>0</v>
      </c>
      <c r="Q478" s="185">
        <v>2.4240000000000001E-2</v>
      </c>
      <c r="R478" s="185">
        <f>Q478*H478</f>
        <v>4.8480000000000002E-2</v>
      </c>
      <c r="S478" s="185">
        <v>0</v>
      </c>
      <c r="T478" s="186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7" t="s">
        <v>133</v>
      </c>
      <c r="AT478" s="187" t="s">
        <v>128</v>
      </c>
      <c r="AU478" s="187" t="s">
        <v>82</v>
      </c>
      <c r="AY478" s="20" t="s">
        <v>124</v>
      </c>
      <c r="BE478" s="188">
        <f>IF(N478="základní",J478,0)</f>
        <v>0</v>
      </c>
      <c r="BF478" s="188">
        <f>IF(N478="snížená",J478,0)</f>
        <v>0</v>
      </c>
      <c r="BG478" s="188">
        <f>IF(N478="zákl. přenesená",J478,0)</f>
        <v>0</v>
      </c>
      <c r="BH478" s="188">
        <f>IF(N478="sníž. přenesená",J478,0)</f>
        <v>0</v>
      </c>
      <c r="BI478" s="188">
        <f>IF(N478="nulová",J478,0)</f>
        <v>0</v>
      </c>
      <c r="BJ478" s="20" t="s">
        <v>80</v>
      </c>
      <c r="BK478" s="188">
        <f>ROUND(I478*H478,2)</f>
        <v>0</v>
      </c>
      <c r="BL478" s="20" t="s">
        <v>133</v>
      </c>
      <c r="BM478" s="187" t="s">
        <v>710</v>
      </c>
    </row>
    <row r="479" spans="1:65" s="2" customFormat="1" ht="19.5">
      <c r="A479" s="37"/>
      <c r="B479" s="38"/>
      <c r="C479" s="39"/>
      <c r="D479" s="189" t="s">
        <v>136</v>
      </c>
      <c r="E479" s="39"/>
      <c r="F479" s="190" t="s">
        <v>711</v>
      </c>
      <c r="G479" s="39"/>
      <c r="H479" s="39"/>
      <c r="I479" s="191"/>
      <c r="J479" s="39"/>
      <c r="K479" s="39"/>
      <c r="L479" s="42"/>
      <c r="M479" s="192"/>
      <c r="N479" s="193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20" t="s">
        <v>136</v>
      </c>
      <c r="AU479" s="20" t="s">
        <v>82</v>
      </c>
    </row>
    <row r="480" spans="1:65" s="2" customFormat="1" ht="11.25">
      <c r="A480" s="37"/>
      <c r="B480" s="38"/>
      <c r="C480" s="39"/>
      <c r="D480" s="194" t="s">
        <v>143</v>
      </c>
      <c r="E480" s="39"/>
      <c r="F480" s="195" t="s">
        <v>712</v>
      </c>
      <c r="G480" s="39"/>
      <c r="H480" s="39"/>
      <c r="I480" s="191"/>
      <c r="J480" s="39"/>
      <c r="K480" s="39"/>
      <c r="L480" s="42"/>
      <c r="M480" s="192"/>
      <c r="N480" s="193"/>
      <c r="O480" s="67"/>
      <c r="P480" s="67"/>
      <c r="Q480" s="67"/>
      <c r="R480" s="67"/>
      <c r="S480" s="67"/>
      <c r="T480" s="68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20" t="s">
        <v>143</v>
      </c>
      <c r="AU480" s="20" t="s">
        <v>82</v>
      </c>
    </row>
    <row r="481" spans="1:65" s="16" customFormat="1" ht="11.25">
      <c r="B481" s="230"/>
      <c r="C481" s="231"/>
      <c r="D481" s="189" t="s">
        <v>157</v>
      </c>
      <c r="E481" s="232" t="s">
        <v>19</v>
      </c>
      <c r="F481" s="233" t="s">
        <v>713</v>
      </c>
      <c r="G481" s="231"/>
      <c r="H481" s="232" t="s">
        <v>19</v>
      </c>
      <c r="I481" s="234"/>
      <c r="J481" s="231"/>
      <c r="K481" s="231"/>
      <c r="L481" s="235"/>
      <c r="M481" s="236"/>
      <c r="N481" s="237"/>
      <c r="O481" s="237"/>
      <c r="P481" s="237"/>
      <c r="Q481" s="237"/>
      <c r="R481" s="237"/>
      <c r="S481" s="237"/>
      <c r="T481" s="238"/>
      <c r="AT481" s="239" t="s">
        <v>157</v>
      </c>
      <c r="AU481" s="239" t="s">
        <v>82</v>
      </c>
      <c r="AV481" s="16" t="s">
        <v>80</v>
      </c>
      <c r="AW481" s="16" t="s">
        <v>33</v>
      </c>
      <c r="AX481" s="16" t="s">
        <v>72</v>
      </c>
      <c r="AY481" s="239" t="s">
        <v>124</v>
      </c>
    </row>
    <row r="482" spans="1:65" s="13" customFormat="1" ht="11.25">
      <c r="B482" s="196"/>
      <c r="C482" s="197"/>
      <c r="D482" s="189" t="s">
        <v>157</v>
      </c>
      <c r="E482" s="198" t="s">
        <v>19</v>
      </c>
      <c r="F482" s="199" t="s">
        <v>489</v>
      </c>
      <c r="G482" s="197"/>
      <c r="H482" s="200">
        <v>2</v>
      </c>
      <c r="I482" s="201"/>
      <c r="J482" s="197"/>
      <c r="K482" s="197"/>
      <c r="L482" s="202"/>
      <c r="M482" s="203"/>
      <c r="N482" s="204"/>
      <c r="O482" s="204"/>
      <c r="P482" s="204"/>
      <c r="Q482" s="204"/>
      <c r="R482" s="204"/>
      <c r="S482" s="204"/>
      <c r="T482" s="205"/>
      <c r="AT482" s="206" t="s">
        <v>157</v>
      </c>
      <c r="AU482" s="206" t="s">
        <v>82</v>
      </c>
      <c r="AV482" s="13" t="s">
        <v>82</v>
      </c>
      <c r="AW482" s="13" t="s">
        <v>33</v>
      </c>
      <c r="AX482" s="13" t="s">
        <v>80</v>
      </c>
      <c r="AY482" s="206" t="s">
        <v>124</v>
      </c>
    </row>
    <row r="483" spans="1:65" s="2" customFormat="1" ht="24.2" customHeight="1">
      <c r="A483" s="37"/>
      <c r="B483" s="38"/>
      <c r="C483" s="176" t="s">
        <v>714</v>
      </c>
      <c r="D483" s="176" t="s">
        <v>128</v>
      </c>
      <c r="E483" s="177" t="s">
        <v>715</v>
      </c>
      <c r="F483" s="178" t="s">
        <v>716</v>
      </c>
      <c r="G483" s="179" t="s">
        <v>253</v>
      </c>
      <c r="H483" s="180">
        <v>3</v>
      </c>
      <c r="I483" s="181"/>
      <c r="J483" s="182">
        <f>ROUND(I483*H483,2)</f>
        <v>0</v>
      </c>
      <c r="K483" s="178" t="s">
        <v>140</v>
      </c>
      <c r="L483" s="42"/>
      <c r="M483" s="183" t="s">
        <v>19</v>
      </c>
      <c r="N483" s="184" t="s">
        <v>43</v>
      </c>
      <c r="O483" s="67"/>
      <c r="P483" s="185">
        <f>O483*H483</f>
        <v>0</v>
      </c>
      <c r="Q483" s="185">
        <v>0</v>
      </c>
      <c r="R483" s="185">
        <f>Q483*H483</f>
        <v>0</v>
      </c>
      <c r="S483" s="185">
        <v>0</v>
      </c>
      <c r="T483" s="186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87" t="s">
        <v>133</v>
      </c>
      <c r="AT483" s="187" t="s">
        <v>128</v>
      </c>
      <c r="AU483" s="187" t="s">
        <v>82</v>
      </c>
      <c r="AY483" s="20" t="s">
        <v>124</v>
      </c>
      <c r="BE483" s="188">
        <f>IF(N483="základní",J483,0)</f>
        <v>0</v>
      </c>
      <c r="BF483" s="188">
        <f>IF(N483="snížená",J483,0)</f>
        <v>0</v>
      </c>
      <c r="BG483" s="188">
        <f>IF(N483="zákl. přenesená",J483,0)</f>
        <v>0</v>
      </c>
      <c r="BH483" s="188">
        <f>IF(N483="sníž. přenesená",J483,0)</f>
        <v>0</v>
      </c>
      <c r="BI483" s="188">
        <f>IF(N483="nulová",J483,0)</f>
        <v>0</v>
      </c>
      <c r="BJ483" s="20" t="s">
        <v>80</v>
      </c>
      <c r="BK483" s="188">
        <f>ROUND(I483*H483,2)</f>
        <v>0</v>
      </c>
      <c r="BL483" s="20" t="s">
        <v>133</v>
      </c>
      <c r="BM483" s="187" t="s">
        <v>717</v>
      </c>
    </row>
    <row r="484" spans="1:65" s="2" customFormat="1" ht="19.5">
      <c r="A484" s="37"/>
      <c r="B484" s="38"/>
      <c r="C484" s="39"/>
      <c r="D484" s="189" t="s">
        <v>136</v>
      </c>
      <c r="E484" s="39"/>
      <c r="F484" s="190" t="s">
        <v>718</v>
      </c>
      <c r="G484" s="39"/>
      <c r="H484" s="39"/>
      <c r="I484" s="191"/>
      <c r="J484" s="39"/>
      <c r="K484" s="39"/>
      <c r="L484" s="42"/>
      <c r="M484" s="192"/>
      <c r="N484" s="193"/>
      <c r="O484" s="67"/>
      <c r="P484" s="67"/>
      <c r="Q484" s="67"/>
      <c r="R484" s="67"/>
      <c r="S484" s="67"/>
      <c r="T484" s="68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20" t="s">
        <v>136</v>
      </c>
      <c r="AU484" s="20" t="s">
        <v>82</v>
      </c>
    </row>
    <row r="485" spans="1:65" s="2" customFormat="1" ht="11.25">
      <c r="A485" s="37"/>
      <c r="B485" s="38"/>
      <c r="C485" s="39"/>
      <c r="D485" s="194" t="s">
        <v>143</v>
      </c>
      <c r="E485" s="39"/>
      <c r="F485" s="195" t="s">
        <v>719</v>
      </c>
      <c r="G485" s="39"/>
      <c r="H485" s="39"/>
      <c r="I485" s="191"/>
      <c r="J485" s="39"/>
      <c r="K485" s="39"/>
      <c r="L485" s="42"/>
      <c r="M485" s="192"/>
      <c r="N485" s="193"/>
      <c r="O485" s="67"/>
      <c r="P485" s="67"/>
      <c r="Q485" s="67"/>
      <c r="R485" s="67"/>
      <c r="S485" s="67"/>
      <c r="T485" s="68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T485" s="20" t="s">
        <v>143</v>
      </c>
      <c r="AU485" s="20" t="s">
        <v>82</v>
      </c>
    </row>
    <row r="486" spans="1:65" s="2" customFormat="1" ht="33" customHeight="1">
      <c r="A486" s="37"/>
      <c r="B486" s="38"/>
      <c r="C486" s="176" t="s">
        <v>720</v>
      </c>
      <c r="D486" s="176" t="s">
        <v>128</v>
      </c>
      <c r="E486" s="177" t="s">
        <v>721</v>
      </c>
      <c r="F486" s="178" t="s">
        <v>722</v>
      </c>
      <c r="G486" s="179" t="s">
        <v>253</v>
      </c>
      <c r="H486" s="180">
        <v>3</v>
      </c>
      <c r="I486" s="181"/>
      <c r="J486" s="182">
        <f>ROUND(I486*H486,2)</f>
        <v>0</v>
      </c>
      <c r="K486" s="178" t="s">
        <v>140</v>
      </c>
      <c r="L486" s="42"/>
      <c r="M486" s="183" t="s">
        <v>19</v>
      </c>
      <c r="N486" s="184" t="s">
        <v>43</v>
      </c>
      <c r="O486" s="67"/>
      <c r="P486" s="185">
        <f>O486*H486</f>
        <v>0</v>
      </c>
      <c r="Q486" s="185">
        <v>0.42115999999999998</v>
      </c>
      <c r="R486" s="185">
        <f>Q486*H486</f>
        <v>1.2634799999999999</v>
      </c>
      <c r="S486" s="185">
        <v>0</v>
      </c>
      <c r="T486" s="186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7" t="s">
        <v>133</v>
      </c>
      <c r="AT486" s="187" t="s">
        <v>128</v>
      </c>
      <c r="AU486" s="187" t="s">
        <v>82</v>
      </c>
      <c r="AY486" s="20" t="s">
        <v>124</v>
      </c>
      <c r="BE486" s="188">
        <f>IF(N486="základní",J486,0)</f>
        <v>0</v>
      </c>
      <c r="BF486" s="188">
        <f>IF(N486="snížená",J486,0)</f>
        <v>0</v>
      </c>
      <c r="BG486" s="188">
        <f>IF(N486="zákl. přenesená",J486,0)</f>
        <v>0</v>
      </c>
      <c r="BH486" s="188">
        <f>IF(N486="sníž. přenesená",J486,0)</f>
        <v>0</v>
      </c>
      <c r="BI486" s="188">
        <f>IF(N486="nulová",J486,0)</f>
        <v>0</v>
      </c>
      <c r="BJ486" s="20" t="s">
        <v>80</v>
      </c>
      <c r="BK486" s="188">
        <f>ROUND(I486*H486,2)</f>
        <v>0</v>
      </c>
      <c r="BL486" s="20" t="s">
        <v>133</v>
      </c>
      <c r="BM486" s="187" t="s">
        <v>723</v>
      </c>
    </row>
    <row r="487" spans="1:65" s="2" customFormat="1" ht="29.25">
      <c r="A487" s="37"/>
      <c r="B487" s="38"/>
      <c r="C487" s="39"/>
      <c r="D487" s="189" t="s">
        <v>136</v>
      </c>
      <c r="E487" s="39"/>
      <c r="F487" s="190" t="s">
        <v>724</v>
      </c>
      <c r="G487" s="39"/>
      <c r="H487" s="39"/>
      <c r="I487" s="191"/>
      <c r="J487" s="39"/>
      <c r="K487" s="39"/>
      <c r="L487" s="42"/>
      <c r="M487" s="192"/>
      <c r="N487" s="193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20" t="s">
        <v>136</v>
      </c>
      <c r="AU487" s="20" t="s">
        <v>82</v>
      </c>
    </row>
    <row r="488" spans="1:65" s="2" customFormat="1" ht="11.25">
      <c r="A488" s="37"/>
      <c r="B488" s="38"/>
      <c r="C488" s="39"/>
      <c r="D488" s="194" t="s">
        <v>143</v>
      </c>
      <c r="E488" s="39"/>
      <c r="F488" s="195" t="s">
        <v>725</v>
      </c>
      <c r="G488" s="39"/>
      <c r="H488" s="39"/>
      <c r="I488" s="191"/>
      <c r="J488" s="39"/>
      <c r="K488" s="39"/>
      <c r="L488" s="42"/>
      <c r="M488" s="192"/>
      <c r="N488" s="193"/>
      <c r="O488" s="67"/>
      <c r="P488" s="67"/>
      <c r="Q488" s="67"/>
      <c r="R488" s="67"/>
      <c r="S488" s="67"/>
      <c r="T488" s="68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T488" s="20" t="s">
        <v>143</v>
      </c>
      <c r="AU488" s="20" t="s">
        <v>82</v>
      </c>
    </row>
    <row r="489" spans="1:65" s="16" customFormat="1" ht="11.25">
      <c r="B489" s="230"/>
      <c r="C489" s="231"/>
      <c r="D489" s="189" t="s">
        <v>157</v>
      </c>
      <c r="E489" s="232" t="s">
        <v>19</v>
      </c>
      <c r="F489" s="233" t="s">
        <v>698</v>
      </c>
      <c r="G489" s="231"/>
      <c r="H489" s="232" t="s">
        <v>19</v>
      </c>
      <c r="I489" s="234"/>
      <c r="J489" s="231"/>
      <c r="K489" s="231"/>
      <c r="L489" s="235"/>
      <c r="M489" s="236"/>
      <c r="N489" s="237"/>
      <c r="O489" s="237"/>
      <c r="P489" s="237"/>
      <c r="Q489" s="237"/>
      <c r="R489" s="237"/>
      <c r="S489" s="237"/>
      <c r="T489" s="238"/>
      <c r="AT489" s="239" t="s">
        <v>157</v>
      </c>
      <c r="AU489" s="239" t="s">
        <v>82</v>
      </c>
      <c r="AV489" s="16" t="s">
        <v>80</v>
      </c>
      <c r="AW489" s="16" t="s">
        <v>33</v>
      </c>
      <c r="AX489" s="16" t="s">
        <v>72</v>
      </c>
      <c r="AY489" s="239" t="s">
        <v>124</v>
      </c>
    </row>
    <row r="490" spans="1:65" s="13" customFormat="1" ht="11.25">
      <c r="B490" s="196"/>
      <c r="C490" s="197"/>
      <c r="D490" s="189" t="s">
        <v>157</v>
      </c>
      <c r="E490" s="198" t="s">
        <v>19</v>
      </c>
      <c r="F490" s="199" t="s">
        <v>699</v>
      </c>
      <c r="G490" s="197"/>
      <c r="H490" s="200">
        <v>3</v>
      </c>
      <c r="I490" s="201"/>
      <c r="J490" s="197"/>
      <c r="K490" s="197"/>
      <c r="L490" s="202"/>
      <c r="M490" s="203"/>
      <c r="N490" s="204"/>
      <c r="O490" s="204"/>
      <c r="P490" s="204"/>
      <c r="Q490" s="204"/>
      <c r="R490" s="204"/>
      <c r="S490" s="204"/>
      <c r="T490" s="205"/>
      <c r="AT490" s="206" t="s">
        <v>157</v>
      </c>
      <c r="AU490" s="206" t="s">
        <v>82</v>
      </c>
      <c r="AV490" s="13" t="s">
        <v>82</v>
      </c>
      <c r="AW490" s="13" t="s">
        <v>33</v>
      </c>
      <c r="AX490" s="13" t="s">
        <v>80</v>
      </c>
      <c r="AY490" s="206" t="s">
        <v>124</v>
      </c>
    </row>
    <row r="491" spans="1:65" s="2" customFormat="1" ht="44.25" customHeight="1">
      <c r="A491" s="37"/>
      <c r="B491" s="38"/>
      <c r="C491" s="176" t="s">
        <v>726</v>
      </c>
      <c r="D491" s="176" t="s">
        <v>128</v>
      </c>
      <c r="E491" s="177" t="s">
        <v>727</v>
      </c>
      <c r="F491" s="178" t="s">
        <v>728</v>
      </c>
      <c r="G491" s="179" t="s">
        <v>131</v>
      </c>
      <c r="H491" s="180">
        <v>8</v>
      </c>
      <c r="I491" s="181"/>
      <c r="J491" s="182">
        <f>ROUND(I491*H491,2)</f>
        <v>0</v>
      </c>
      <c r="K491" s="178" t="s">
        <v>140</v>
      </c>
      <c r="L491" s="42"/>
      <c r="M491" s="183" t="s">
        <v>19</v>
      </c>
      <c r="N491" s="184" t="s">
        <v>43</v>
      </c>
      <c r="O491" s="67"/>
      <c r="P491" s="185">
        <f>O491*H491</f>
        <v>0</v>
      </c>
      <c r="Q491" s="185">
        <v>1.0999999999999999E-2</v>
      </c>
      <c r="R491" s="185">
        <f>Q491*H491</f>
        <v>8.7999999999999995E-2</v>
      </c>
      <c r="S491" s="185">
        <v>0</v>
      </c>
      <c r="T491" s="186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7" t="s">
        <v>133</v>
      </c>
      <c r="AT491" s="187" t="s">
        <v>128</v>
      </c>
      <c r="AU491" s="187" t="s">
        <v>82</v>
      </c>
      <c r="AY491" s="20" t="s">
        <v>124</v>
      </c>
      <c r="BE491" s="188">
        <f>IF(N491="základní",J491,0)</f>
        <v>0</v>
      </c>
      <c r="BF491" s="188">
        <f>IF(N491="snížená",J491,0)</f>
        <v>0</v>
      </c>
      <c r="BG491" s="188">
        <f>IF(N491="zákl. přenesená",J491,0)</f>
        <v>0</v>
      </c>
      <c r="BH491" s="188">
        <f>IF(N491="sníž. přenesená",J491,0)</f>
        <v>0</v>
      </c>
      <c r="BI491" s="188">
        <f>IF(N491="nulová",J491,0)</f>
        <v>0</v>
      </c>
      <c r="BJ491" s="20" t="s">
        <v>80</v>
      </c>
      <c r="BK491" s="188">
        <f>ROUND(I491*H491,2)</f>
        <v>0</v>
      </c>
      <c r="BL491" s="20" t="s">
        <v>133</v>
      </c>
      <c r="BM491" s="187" t="s">
        <v>729</v>
      </c>
    </row>
    <row r="492" spans="1:65" s="2" customFormat="1" ht="29.25">
      <c r="A492" s="37"/>
      <c r="B492" s="38"/>
      <c r="C492" s="39"/>
      <c r="D492" s="189" t="s">
        <v>136</v>
      </c>
      <c r="E492" s="39"/>
      <c r="F492" s="190" t="s">
        <v>730</v>
      </c>
      <c r="G492" s="39"/>
      <c r="H492" s="39"/>
      <c r="I492" s="191"/>
      <c r="J492" s="39"/>
      <c r="K492" s="39"/>
      <c r="L492" s="42"/>
      <c r="M492" s="192"/>
      <c r="N492" s="193"/>
      <c r="O492" s="67"/>
      <c r="P492" s="67"/>
      <c r="Q492" s="67"/>
      <c r="R492" s="67"/>
      <c r="S492" s="67"/>
      <c r="T492" s="68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20" t="s">
        <v>136</v>
      </c>
      <c r="AU492" s="20" t="s">
        <v>82</v>
      </c>
    </row>
    <row r="493" spans="1:65" s="2" customFormat="1" ht="11.25">
      <c r="A493" s="37"/>
      <c r="B493" s="38"/>
      <c r="C493" s="39"/>
      <c r="D493" s="194" t="s">
        <v>143</v>
      </c>
      <c r="E493" s="39"/>
      <c r="F493" s="195" t="s">
        <v>731</v>
      </c>
      <c r="G493" s="39"/>
      <c r="H493" s="39"/>
      <c r="I493" s="191"/>
      <c r="J493" s="39"/>
      <c r="K493" s="39"/>
      <c r="L493" s="42"/>
      <c r="M493" s="192"/>
      <c r="N493" s="193"/>
      <c r="O493" s="67"/>
      <c r="P493" s="67"/>
      <c r="Q493" s="67"/>
      <c r="R493" s="67"/>
      <c r="S493" s="67"/>
      <c r="T493" s="68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T493" s="20" t="s">
        <v>143</v>
      </c>
      <c r="AU493" s="20" t="s">
        <v>82</v>
      </c>
    </row>
    <row r="494" spans="1:65" s="13" customFormat="1" ht="11.25">
      <c r="B494" s="196"/>
      <c r="C494" s="197"/>
      <c r="D494" s="189" t="s">
        <v>157</v>
      </c>
      <c r="E494" s="198" t="s">
        <v>19</v>
      </c>
      <c r="F494" s="199" t="s">
        <v>732</v>
      </c>
      <c r="G494" s="197"/>
      <c r="H494" s="200">
        <v>8</v>
      </c>
      <c r="I494" s="201"/>
      <c r="J494" s="197"/>
      <c r="K494" s="197"/>
      <c r="L494" s="202"/>
      <c r="M494" s="203"/>
      <c r="N494" s="204"/>
      <c r="O494" s="204"/>
      <c r="P494" s="204"/>
      <c r="Q494" s="204"/>
      <c r="R494" s="204"/>
      <c r="S494" s="204"/>
      <c r="T494" s="205"/>
      <c r="AT494" s="206" t="s">
        <v>157</v>
      </c>
      <c r="AU494" s="206" t="s">
        <v>82</v>
      </c>
      <c r="AV494" s="13" t="s">
        <v>82</v>
      </c>
      <c r="AW494" s="13" t="s">
        <v>33</v>
      </c>
      <c r="AX494" s="13" t="s">
        <v>80</v>
      </c>
      <c r="AY494" s="206" t="s">
        <v>124</v>
      </c>
    </row>
    <row r="495" spans="1:65" s="2" customFormat="1" ht="21.75" customHeight="1">
      <c r="A495" s="37"/>
      <c r="B495" s="38"/>
      <c r="C495" s="176" t="s">
        <v>733</v>
      </c>
      <c r="D495" s="176" t="s">
        <v>128</v>
      </c>
      <c r="E495" s="177" t="s">
        <v>734</v>
      </c>
      <c r="F495" s="178" t="s">
        <v>735</v>
      </c>
      <c r="G495" s="179" t="s">
        <v>131</v>
      </c>
      <c r="H495" s="180">
        <v>8</v>
      </c>
      <c r="I495" s="181"/>
      <c r="J495" s="182">
        <f>ROUND(I495*H495,2)</f>
        <v>0</v>
      </c>
      <c r="K495" s="178" t="s">
        <v>140</v>
      </c>
      <c r="L495" s="42"/>
      <c r="M495" s="183" t="s">
        <v>19</v>
      </c>
      <c r="N495" s="184" t="s">
        <v>43</v>
      </c>
      <c r="O495" s="67"/>
      <c r="P495" s="185">
        <f>O495*H495</f>
        <v>0</v>
      </c>
      <c r="Q495" s="185">
        <v>7.1000000000000002E-4</v>
      </c>
      <c r="R495" s="185">
        <f>Q495*H495</f>
        <v>5.6800000000000002E-3</v>
      </c>
      <c r="S495" s="185">
        <v>0</v>
      </c>
      <c r="T495" s="186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87" t="s">
        <v>133</v>
      </c>
      <c r="AT495" s="187" t="s">
        <v>128</v>
      </c>
      <c r="AU495" s="187" t="s">
        <v>82</v>
      </c>
      <c r="AY495" s="20" t="s">
        <v>124</v>
      </c>
      <c r="BE495" s="188">
        <f>IF(N495="základní",J495,0)</f>
        <v>0</v>
      </c>
      <c r="BF495" s="188">
        <f>IF(N495="snížená",J495,0)</f>
        <v>0</v>
      </c>
      <c r="BG495" s="188">
        <f>IF(N495="zákl. přenesená",J495,0)</f>
        <v>0</v>
      </c>
      <c r="BH495" s="188">
        <f>IF(N495="sníž. přenesená",J495,0)</f>
        <v>0</v>
      </c>
      <c r="BI495" s="188">
        <f>IF(N495="nulová",J495,0)</f>
        <v>0</v>
      </c>
      <c r="BJ495" s="20" t="s">
        <v>80</v>
      </c>
      <c r="BK495" s="188">
        <f>ROUND(I495*H495,2)</f>
        <v>0</v>
      </c>
      <c r="BL495" s="20" t="s">
        <v>133</v>
      </c>
      <c r="BM495" s="187" t="s">
        <v>736</v>
      </c>
    </row>
    <row r="496" spans="1:65" s="2" customFormat="1" ht="19.5">
      <c r="A496" s="37"/>
      <c r="B496" s="38"/>
      <c r="C496" s="39"/>
      <c r="D496" s="189" t="s">
        <v>136</v>
      </c>
      <c r="E496" s="39"/>
      <c r="F496" s="190" t="s">
        <v>737</v>
      </c>
      <c r="G496" s="39"/>
      <c r="H496" s="39"/>
      <c r="I496" s="191"/>
      <c r="J496" s="39"/>
      <c r="K496" s="39"/>
      <c r="L496" s="42"/>
      <c r="M496" s="192"/>
      <c r="N496" s="193"/>
      <c r="O496" s="67"/>
      <c r="P496" s="67"/>
      <c r="Q496" s="67"/>
      <c r="R496" s="67"/>
      <c r="S496" s="67"/>
      <c r="T496" s="68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20" t="s">
        <v>136</v>
      </c>
      <c r="AU496" s="20" t="s">
        <v>82</v>
      </c>
    </row>
    <row r="497" spans="1:65" s="2" customFormat="1" ht="11.25">
      <c r="A497" s="37"/>
      <c r="B497" s="38"/>
      <c r="C497" s="39"/>
      <c r="D497" s="194" t="s">
        <v>143</v>
      </c>
      <c r="E497" s="39"/>
      <c r="F497" s="195" t="s">
        <v>738</v>
      </c>
      <c r="G497" s="39"/>
      <c r="H497" s="39"/>
      <c r="I497" s="191"/>
      <c r="J497" s="39"/>
      <c r="K497" s="39"/>
      <c r="L497" s="42"/>
      <c r="M497" s="192"/>
      <c r="N497" s="193"/>
      <c r="O497" s="67"/>
      <c r="P497" s="67"/>
      <c r="Q497" s="67"/>
      <c r="R497" s="67"/>
      <c r="S497" s="67"/>
      <c r="T497" s="68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T497" s="20" t="s">
        <v>143</v>
      </c>
      <c r="AU497" s="20" t="s">
        <v>82</v>
      </c>
    </row>
    <row r="498" spans="1:65" s="13" customFormat="1" ht="11.25">
      <c r="B498" s="196"/>
      <c r="C498" s="197"/>
      <c r="D498" s="189" t="s">
        <v>157</v>
      </c>
      <c r="E498" s="198" t="s">
        <v>19</v>
      </c>
      <c r="F498" s="199" t="s">
        <v>732</v>
      </c>
      <c r="G498" s="197"/>
      <c r="H498" s="200">
        <v>8</v>
      </c>
      <c r="I498" s="201"/>
      <c r="J498" s="197"/>
      <c r="K498" s="197"/>
      <c r="L498" s="202"/>
      <c r="M498" s="203"/>
      <c r="N498" s="204"/>
      <c r="O498" s="204"/>
      <c r="P498" s="204"/>
      <c r="Q498" s="204"/>
      <c r="R498" s="204"/>
      <c r="S498" s="204"/>
      <c r="T498" s="205"/>
      <c r="AT498" s="206" t="s">
        <v>157</v>
      </c>
      <c r="AU498" s="206" t="s">
        <v>82</v>
      </c>
      <c r="AV498" s="13" t="s">
        <v>82</v>
      </c>
      <c r="AW498" s="13" t="s">
        <v>33</v>
      </c>
      <c r="AX498" s="13" t="s">
        <v>80</v>
      </c>
      <c r="AY498" s="206" t="s">
        <v>124</v>
      </c>
    </row>
    <row r="499" spans="1:65" s="2" customFormat="1" ht="24.2" customHeight="1">
      <c r="A499" s="37"/>
      <c r="B499" s="38"/>
      <c r="C499" s="240" t="s">
        <v>739</v>
      </c>
      <c r="D499" s="240" t="s">
        <v>432</v>
      </c>
      <c r="E499" s="241" t="s">
        <v>740</v>
      </c>
      <c r="F499" s="242" t="s">
        <v>741</v>
      </c>
      <c r="G499" s="243" t="s">
        <v>131</v>
      </c>
      <c r="H499" s="244">
        <v>8</v>
      </c>
      <c r="I499" s="245"/>
      <c r="J499" s="246">
        <f>ROUND(I499*H499,2)</f>
        <v>0</v>
      </c>
      <c r="K499" s="242" t="s">
        <v>140</v>
      </c>
      <c r="L499" s="247"/>
      <c r="M499" s="248" t="s">
        <v>19</v>
      </c>
      <c r="N499" s="249" t="s">
        <v>43</v>
      </c>
      <c r="O499" s="67"/>
      <c r="P499" s="185">
        <f>O499*H499</f>
        <v>0</v>
      </c>
      <c r="Q499" s="185">
        <v>6.2399999999999997E-2</v>
      </c>
      <c r="R499" s="185">
        <f>Q499*H499</f>
        <v>0.49919999999999998</v>
      </c>
      <c r="S499" s="185">
        <v>0</v>
      </c>
      <c r="T499" s="186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87" t="s">
        <v>742</v>
      </c>
      <c r="AT499" s="187" t="s">
        <v>432</v>
      </c>
      <c r="AU499" s="187" t="s">
        <v>82</v>
      </c>
      <c r="AY499" s="20" t="s">
        <v>124</v>
      </c>
      <c r="BE499" s="188">
        <f>IF(N499="základní",J499,0)</f>
        <v>0</v>
      </c>
      <c r="BF499" s="188">
        <f>IF(N499="snížená",J499,0)</f>
        <v>0</v>
      </c>
      <c r="BG499" s="188">
        <f>IF(N499="zákl. přenesená",J499,0)</f>
        <v>0</v>
      </c>
      <c r="BH499" s="188">
        <f>IF(N499="sníž. přenesená",J499,0)</f>
        <v>0</v>
      </c>
      <c r="BI499" s="188">
        <f>IF(N499="nulová",J499,0)</f>
        <v>0</v>
      </c>
      <c r="BJ499" s="20" t="s">
        <v>80</v>
      </c>
      <c r="BK499" s="188">
        <f>ROUND(I499*H499,2)</f>
        <v>0</v>
      </c>
      <c r="BL499" s="20" t="s">
        <v>742</v>
      </c>
      <c r="BM499" s="187" t="s">
        <v>743</v>
      </c>
    </row>
    <row r="500" spans="1:65" s="2" customFormat="1" ht="11.25">
      <c r="A500" s="37"/>
      <c r="B500" s="38"/>
      <c r="C500" s="39"/>
      <c r="D500" s="189" t="s">
        <v>136</v>
      </c>
      <c r="E500" s="39"/>
      <c r="F500" s="190" t="s">
        <v>741</v>
      </c>
      <c r="G500" s="39"/>
      <c r="H500" s="39"/>
      <c r="I500" s="191"/>
      <c r="J500" s="39"/>
      <c r="K500" s="39"/>
      <c r="L500" s="42"/>
      <c r="M500" s="192"/>
      <c r="N500" s="193"/>
      <c r="O500" s="67"/>
      <c r="P500" s="67"/>
      <c r="Q500" s="67"/>
      <c r="R500" s="67"/>
      <c r="S500" s="67"/>
      <c r="T500" s="68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20" t="s">
        <v>136</v>
      </c>
      <c r="AU500" s="20" t="s">
        <v>82</v>
      </c>
    </row>
    <row r="501" spans="1:65" s="2" customFormat="1" ht="24.2" customHeight="1">
      <c r="A501" s="37"/>
      <c r="B501" s="38"/>
      <c r="C501" s="176" t="s">
        <v>744</v>
      </c>
      <c r="D501" s="176" t="s">
        <v>128</v>
      </c>
      <c r="E501" s="177" t="s">
        <v>745</v>
      </c>
      <c r="F501" s="178" t="s">
        <v>746</v>
      </c>
      <c r="G501" s="179" t="s">
        <v>253</v>
      </c>
      <c r="H501" s="180">
        <v>6</v>
      </c>
      <c r="I501" s="181"/>
      <c r="J501" s="182">
        <f>ROUND(I501*H501,2)</f>
        <v>0</v>
      </c>
      <c r="K501" s="178" t="s">
        <v>140</v>
      </c>
      <c r="L501" s="42"/>
      <c r="M501" s="183" t="s">
        <v>19</v>
      </c>
      <c r="N501" s="184" t="s">
        <v>43</v>
      </c>
      <c r="O501" s="67"/>
      <c r="P501" s="185">
        <f>O501*H501</f>
        <v>0</v>
      </c>
      <c r="Q501" s="185">
        <v>4.2000000000000002E-4</v>
      </c>
      <c r="R501" s="185">
        <f>Q501*H501</f>
        <v>2.5200000000000001E-3</v>
      </c>
      <c r="S501" s="185">
        <v>0</v>
      </c>
      <c r="T501" s="186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87" t="s">
        <v>583</v>
      </c>
      <c r="AT501" s="187" t="s">
        <v>128</v>
      </c>
      <c r="AU501" s="187" t="s">
        <v>82</v>
      </c>
      <c r="AY501" s="20" t="s">
        <v>124</v>
      </c>
      <c r="BE501" s="188">
        <f>IF(N501="základní",J501,0)</f>
        <v>0</v>
      </c>
      <c r="BF501" s="188">
        <f>IF(N501="snížená",J501,0)</f>
        <v>0</v>
      </c>
      <c r="BG501" s="188">
        <f>IF(N501="zákl. přenesená",J501,0)</f>
        <v>0</v>
      </c>
      <c r="BH501" s="188">
        <f>IF(N501="sníž. přenesená",J501,0)</f>
        <v>0</v>
      </c>
      <c r="BI501" s="188">
        <f>IF(N501="nulová",J501,0)</f>
        <v>0</v>
      </c>
      <c r="BJ501" s="20" t="s">
        <v>80</v>
      </c>
      <c r="BK501" s="188">
        <f>ROUND(I501*H501,2)</f>
        <v>0</v>
      </c>
      <c r="BL501" s="20" t="s">
        <v>583</v>
      </c>
      <c r="BM501" s="187" t="s">
        <v>747</v>
      </c>
    </row>
    <row r="502" spans="1:65" s="2" customFormat="1" ht="19.5">
      <c r="A502" s="37"/>
      <c r="B502" s="38"/>
      <c r="C502" s="39"/>
      <c r="D502" s="189" t="s">
        <v>136</v>
      </c>
      <c r="E502" s="39"/>
      <c r="F502" s="190" t="s">
        <v>748</v>
      </c>
      <c r="G502" s="39"/>
      <c r="H502" s="39"/>
      <c r="I502" s="191"/>
      <c r="J502" s="39"/>
      <c r="K502" s="39"/>
      <c r="L502" s="42"/>
      <c r="M502" s="192"/>
      <c r="N502" s="193"/>
      <c r="O502" s="67"/>
      <c r="P502" s="67"/>
      <c r="Q502" s="67"/>
      <c r="R502" s="67"/>
      <c r="S502" s="67"/>
      <c r="T502" s="68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T502" s="20" t="s">
        <v>136</v>
      </c>
      <c r="AU502" s="20" t="s">
        <v>82</v>
      </c>
    </row>
    <row r="503" spans="1:65" s="2" customFormat="1" ht="11.25">
      <c r="A503" s="37"/>
      <c r="B503" s="38"/>
      <c r="C503" s="39"/>
      <c r="D503" s="194" t="s">
        <v>143</v>
      </c>
      <c r="E503" s="39"/>
      <c r="F503" s="195" t="s">
        <v>749</v>
      </c>
      <c r="G503" s="39"/>
      <c r="H503" s="39"/>
      <c r="I503" s="191"/>
      <c r="J503" s="39"/>
      <c r="K503" s="39"/>
      <c r="L503" s="42"/>
      <c r="M503" s="192"/>
      <c r="N503" s="193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20" t="s">
        <v>143</v>
      </c>
      <c r="AU503" s="20" t="s">
        <v>82</v>
      </c>
    </row>
    <row r="504" spans="1:65" s="13" customFormat="1" ht="11.25">
      <c r="B504" s="196"/>
      <c r="C504" s="197"/>
      <c r="D504" s="189" t="s">
        <v>157</v>
      </c>
      <c r="E504" s="198" t="s">
        <v>19</v>
      </c>
      <c r="F504" s="199" t="s">
        <v>750</v>
      </c>
      <c r="G504" s="197"/>
      <c r="H504" s="200">
        <v>6</v>
      </c>
      <c r="I504" s="201"/>
      <c r="J504" s="197"/>
      <c r="K504" s="197"/>
      <c r="L504" s="202"/>
      <c r="M504" s="203"/>
      <c r="N504" s="204"/>
      <c r="O504" s="204"/>
      <c r="P504" s="204"/>
      <c r="Q504" s="204"/>
      <c r="R504" s="204"/>
      <c r="S504" s="204"/>
      <c r="T504" s="205"/>
      <c r="AT504" s="206" t="s">
        <v>157</v>
      </c>
      <c r="AU504" s="206" t="s">
        <v>82</v>
      </c>
      <c r="AV504" s="13" t="s">
        <v>82</v>
      </c>
      <c r="AW504" s="13" t="s">
        <v>33</v>
      </c>
      <c r="AX504" s="13" t="s">
        <v>80</v>
      </c>
      <c r="AY504" s="206" t="s">
        <v>124</v>
      </c>
    </row>
    <row r="505" spans="1:65" s="2" customFormat="1" ht="21.75" customHeight="1">
      <c r="A505" s="37"/>
      <c r="B505" s="38"/>
      <c r="C505" s="176" t="s">
        <v>751</v>
      </c>
      <c r="D505" s="176" t="s">
        <v>128</v>
      </c>
      <c r="E505" s="177" t="s">
        <v>752</v>
      </c>
      <c r="F505" s="178" t="s">
        <v>753</v>
      </c>
      <c r="G505" s="179" t="s">
        <v>253</v>
      </c>
      <c r="H505" s="180">
        <v>2</v>
      </c>
      <c r="I505" s="181"/>
      <c r="J505" s="182">
        <f>ROUND(I505*H505,2)</f>
        <v>0</v>
      </c>
      <c r="K505" s="178" t="s">
        <v>140</v>
      </c>
      <c r="L505" s="42"/>
      <c r="M505" s="183" t="s">
        <v>19</v>
      </c>
      <c r="N505" s="184" t="s">
        <v>43</v>
      </c>
      <c r="O505" s="67"/>
      <c r="P505" s="185">
        <f>O505*H505</f>
        <v>0</v>
      </c>
      <c r="Q505" s="185">
        <v>1.14E-3</v>
      </c>
      <c r="R505" s="185">
        <f>Q505*H505</f>
        <v>2.2799999999999999E-3</v>
      </c>
      <c r="S505" s="185">
        <v>0</v>
      </c>
      <c r="T505" s="186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87" t="s">
        <v>583</v>
      </c>
      <c r="AT505" s="187" t="s">
        <v>128</v>
      </c>
      <c r="AU505" s="187" t="s">
        <v>82</v>
      </c>
      <c r="AY505" s="20" t="s">
        <v>124</v>
      </c>
      <c r="BE505" s="188">
        <f>IF(N505="základní",J505,0)</f>
        <v>0</v>
      </c>
      <c r="BF505" s="188">
        <f>IF(N505="snížená",J505,0)</f>
        <v>0</v>
      </c>
      <c r="BG505" s="188">
        <f>IF(N505="zákl. přenesená",J505,0)</f>
        <v>0</v>
      </c>
      <c r="BH505" s="188">
        <f>IF(N505="sníž. přenesená",J505,0)</f>
        <v>0</v>
      </c>
      <c r="BI505" s="188">
        <f>IF(N505="nulová",J505,0)</f>
        <v>0</v>
      </c>
      <c r="BJ505" s="20" t="s">
        <v>80</v>
      </c>
      <c r="BK505" s="188">
        <f>ROUND(I505*H505,2)</f>
        <v>0</v>
      </c>
      <c r="BL505" s="20" t="s">
        <v>583</v>
      </c>
      <c r="BM505" s="187" t="s">
        <v>754</v>
      </c>
    </row>
    <row r="506" spans="1:65" s="2" customFormat="1" ht="19.5">
      <c r="A506" s="37"/>
      <c r="B506" s="38"/>
      <c r="C506" s="39"/>
      <c r="D506" s="189" t="s">
        <v>136</v>
      </c>
      <c r="E506" s="39"/>
      <c r="F506" s="190" t="s">
        <v>755</v>
      </c>
      <c r="G506" s="39"/>
      <c r="H506" s="39"/>
      <c r="I506" s="191"/>
      <c r="J506" s="39"/>
      <c r="K506" s="39"/>
      <c r="L506" s="42"/>
      <c r="M506" s="192"/>
      <c r="N506" s="193"/>
      <c r="O506" s="67"/>
      <c r="P506" s="67"/>
      <c r="Q506" s="67"/>
      <c r="R506" s="67"/>
      <c r="S506" s="67"/>
      <c r="T506" s="68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T506" s="20" t="s">
        <v>136</v>
      </c>
      <c r="AU506" s="20" t="s">
        <v>82</v>
      </c>
    </row>
    <row r="507" spans="1:65" s="2" customFormat="1" ht="11.25">
      <c r="A507" s="37"/>
      <c r="B507" s="38"/>
      <c r="C507" s="39"/>
      <c r="D507" s="194" t="s">
        <v>143</v>
      </c>
      <c r="E507" s="39"/>
      <c r="F507" s="195" t="s">
        <v>756</v>
      </c>
      <c r="G507" s="39"/>
      <c r="H507" s="39"/>
      <c r="I507" s="191"/>
      <c r="J507" s="39"/>
      <c r="K507" s="39"/>
      <c r="L507" s="42"/>
      <c r="M507" s="192"/>
      <c r="N507" s="193"/>
      <c r="O507" s="67"/>
      <c r="P507" s="67"/>
      <c r="Q507" s="67"/>
      <c r="R507" s="67"/>
      <c r="S507" s="67"/>
      <c r="T507" s="68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20" t="s">
        <v>143</v>
      </c>
      <c r="AU507" s="20" t="s">
        <v>82</v>
      </c>
    </row>
    <row r="508" spans="1:65" s="2" customFormat="1" ht="24.2" customHeight="1">
      <c r="A508" s="37"/>
      <c r="B508" s="38"/>
      <c r="C508" s="176" t="s">
        <v>757</v>
      </c>
      <c r="D508" s="176" t="s">
        <v>128</v>
      </c>
      <c r="E508" s="177" t="s">
        <v>758</v>
      </c>
      <c r="F508" s="178" t="s">
        <v>759</v>
      </c>
      <c r="G508" s="179" t="s">
        <v>253</v>
      </c>
      <c r="H508" s="180">
        <v>7</v>
      </c>
      <c r="I508" s="181"/>
      <c r="J508" s="182">
        <f>ROUND(I508*H508,2)</f>
        <v>0</v>
      </c>
      <c r="K508" s="178" t="s">
        <v>140</v>
      </c>
      <c r="L508" s="42"/>
      <c r="M508" s="183" t="s">
        <v>19</v>
      </c>
      <c r="N508" s="184" t="s">
        <v>43</v>
      </c>
      <c r="O508" s="67"/>
      <c r="P508" s="185">
        <f>O508*H508</f>
        <v>0</v>
      </c>
      <c r="Q508" s="185">
        <v>0.53325999999999996</v>
      </c>
      <c r="R508" s="185">
        <f>Q508*H508</f>
        <v>3.7328199999999998</v>
      </c>
      <c r="S508" s="185">
        <v>0.3</v>
      </c>
      <c r="T508" s="186">
        <f>S508*H508</f>
        <v>2.1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87" t="s">
        <v>133</v>
      </c>
      <c r="AT508" s="187" t="s">
        <v>128</v>
      </c>
      <c r="AU508" s="187" t="s">
        <v>82</v>
      </c>
      <c r="AY508" s="20" t="s">
        <v>124</v>
      </c>
      <c r="BE508" s="188">
        <f>IF(N508="základní",J508,0)</f>
        <v>0</v>
      </c>
      <c r="BF508" s="188">
        <f>IF(N508="snížená",J508,0)</f>
        <v>0</v>
      </c>
      <c r="BG508" s="188">
        <f>IF(N508="zákl. přenesená",J508,0)</f>
        <v>0</v>
      </c>
      <c r="BH508" s="188">
        <f>IF(N508="sníž. přenesená",J508,0)</f>
        <v>0</v>
      </c>
      <c r="BI508" s="188">
        <f>IF(N508="nulová",J508,0)</f>
        <v>0</v>
      </c>
      <c r="BJ508" s="20" t="s">
        <v>80</v>
      </c>
      <c r="BK508" s="188">
        <f>ROUND(I508*H508,2)</f>
        <v>0</v>
      </c>
      <c r="BL508" s="20" t="s">
        <v>133</v>
      </c>
      <c r="BM508" s="187" t="s">
        <v>760</v>
      </c>
    </row>
    <row r="509" spans="1:65" s="2" customFormat="1" ht="19.5">
      <c r="A509" s="37"/>
      <c r="B509" s="38"/>
      <c r="C509" s="39"/>
      <c r="D509" s="189" t="s">
        <v>136</v>
      </c>
      <c r="E509" s="39"/>
      <c r="F509" s="190" t="s">
        <v>761</v>
      </c>
      <c r="G509" s="39"/>
      <c r="H509" s="39"/>
      <c r="I509" s="191"/>
      <c r="J509" s="39"/>
      <c r="K509" s="39"/>
      <c r="L509" s="42"/>
      <c r="M509" s="192"/>
      <c r="N509" s="193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20" t="s">
        <v>136</v>
      </c>
      <c r="AU509" s="20" t="s">
        <v>82</v>
      </c>
    </row>
    <row r="510" spans="1:65" s="2" customFormat="1" ht="11.25">
      <c r="A510" s="37"/>
      <c r="B510" s="38"/>
      <c r="C510" s="39"/>
      <c r="D510" s="194" t="s">
        <v>143</v>
      </c>
      <c r="E510" s="39"/>
      <c r="F510" s="195" t="s">
        <v>762</v>
      </c>
      <c r="G510" s="39"/>
      <c r="H510" s="39"/>
      <c r="I510" s="191"/>
      <c r="J510" s="39"/>
      <c r="K510" s="39"/>
      <c r="L510" s="42"/>
      <c r="M510" s="192"/>
      <c r="N510" s="193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143</v>
      </c>
      <c r="AU510" s="20" t="s">
        <v>82</v>
      </c>
    </row>
    <row r="511" spans="1:65" s="13" customFormat="1" ht="11.25">
      <c r="B511" s="196"/>
      <c r="C511" s="197"/>
      <c r="D511" s="189" t="s">
        <v>157</v>
      </c>
      <c r="E511" s="198" t="s">
        <v>19</v>
      </c>
      <c r="F511" s="199" t="s">
        <v>763</v>
      </c>
      <c r="G511" s="197"/>
      <c r="H511" s="200">
        <v>7</v>
      </c>
      <c r="I511" s="201"/>
      <c r="J511" s="197"/>
      <c r="K511" s="197"/>
      <c r="L511" s="202"/>
      <c r="M511" s="203"/>
      <c r="N511" s="204"/>
      <c r="O511" s="204"/>
      <c r="P511" s="204"/>
      <c r="Q511" s="204"/>
      <c r="R511" s="204"/>
      <c r="S511" s="204"/>
      <c r="T511" s="205"/>
      <c r="AT511" s="206" t="s">
        <v>157</v>
      </c>
      <c r="AU511" s="206" t="s">
        <v>82</v>
      </c>
      <c r="AV511" s="13" t="s">
        <v>82</v>
      </c>
      <c r="AW511" s="13" t="s">
        <v>33</v>
      </c>
      <c r="AX511" s="13" t="s">
        <v>80</v>
      </c>
      <c r="AY511" s="206" t="s">
        <v>124</v>
      </c>
    </row>
    <row r="512" spans="1:65" s="2" customFormat="1" ht="24.2" customHeight="1">
      <c r="A512" s="37"/>
      <c r="B512" s="38"/>
      <c r="C512" s="240" t="s">
        <v>764</v>
      </c>
      <c r="D512" s="240" t="s">
        <v>432</v>
      </c>
      <c r="E512" s="241" t="s">
        <v>765</v>
      </c>
      <c r="F512" s="242" t="s">
        <v>766</v>
      </c>
      <c r="G512" s="243" t="s">
        <v>253</v>
      </c>
      <c r="H512" s="244">
        <v>7</v>
      </c>
      <c r="I512" s="245"/>
      <c r="J512" s="246">
        <f>ROUND(I512*H512,2)</f>
        <v>0</v>
      </c>
      <c r="K512" s="242" t="s">
        <v>140</v>
      </c>
      <c r="L512" s="247"/>
      <c r="M512" s="248" t="s">
        <v>19</v>
      </c>
      <c r="N512" s="249" t="s">
        <v>43</v>
      </c>
      <c r="O512" s="67"/>
      <c r="P512" s="185">
        <f>O512*H512</f>
        <v>0</v>
      </c>
      <c r="Q512" s="185">
        <v>0.108</v>
      </c>
      <c r="R512" s="185">
        <f>Q512*H512</f>
        <v>0.75600000000000001</v>
      </c>
      <c r="S512" s="185">
        <v>0</v>
      </c>
      <c r="T512" s="186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7" t="s">
        <v>185</v>
      </c>
      <c r="AT512" s="187" t="s">
        <v>432</v>
      </c>
      <c r="AU512" s="187" t="s">
        <v>82</v>
      </c>
      <c r="AY512" s="20" t="s">
        <v>124</v>
      </c>
      <c r="BE512" s="188">
        <f>IF(N512="základní",J512,0)</f>
        <v>0</v>
      </c>
      <c r="BF512" s="188">
        <f>IF(N512="snížená",J512,0)</f>
        <v>0</v>
      </c>
      <c r="BG512" s="188">
        <f>IF(N512="zákl. přenesená",J512,0)</f>
        <v>0</v>
      </c>
      <c r="BH512" s="188">
        <f>IF(N512="sníž. přenesená",J512,0)</f>
        <v>0</v>
      </c>
      <c r="BI512" s="188">
        <f>IF(N512="nulová",J512,0)</f>
        <v>0</v>
      </c>
      <c r="BJ512" s="20" t="s">
        <v>80</v>
      </c>
      <c r="BK512" s="188">
        <f>ROUND(I512*H512,2)</f>
        <v>0</v>
      </c>
      <c r="BL512" s="20" t="s">
        <v>133</v>
      </c>
      <c r="BM512" s="187" t="s">
        <v>767</v>
      </c>
    </row>
    <row r="513" spans="1:65" s="2" customFormat="1" ht="11.25">
      <c r="A513" s="37"/>
      <c r="B513" s="38"/>
      <c r="C513" s="39"/>
      <c r="D513" s="189" t="s">
        <v>136</v>
      </c>
      <c r="E513" s="39"/>
      <c r="F513" s="190" t="s">
        <v>766</v>
      </c>
      <c r="G513" s="39"/>
      <c r="H513" s="39"/>
      <c r="I513" s="191"/>
      <c r="J513" s="39"/>
      <c r="K513" s="39"/>
      <c r="L513" s="42"/>
      <c r="M513" s="192"/>
      <c r="N513" s="193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20" t="s">
        <v>136</v>
      </c>
      <c r="AU513" s="20" t="s">
        <v>82</v>
      </c>
    </row>
    <row r="514" spans="1:65" s="12" customFormat="1" ht="22.9" customHeight="1">
      <c r="B514" s="160"/>
      <c r="C514" s="161"/>
      <c r="D514" s="162" t="s">
        <v>71</v>
      </c>
      <c r="E514" s="174" t="s">
        <v>191</v>
      </c>
      <c r="F514" s="174" t="s">
        <v>768</v>
      </c>
      <c r="G514" s="161"/>
      <c r="H514" s="161"/>
      <c r="I514" s="164"/>
      <c r="J514" s="175">
        <f>BK514</f>
        <v>0</v>
      </c>
      <c r="K514" s="161"/>
      <c r="L514" s="166"/>
      <c r="M514" s="167"/>
      <c r="N514" s="168"/>
      <c r="O514" s="168"/>
      <c r="P514" s="169">
        <f>P515</f>
        <v>0</v>
      </c>
      <c r="Q514" s="168"/>
      <c r="R514" s="169">
        <f>R515</f>
        <v>83.979852600000001</v>
      </c>
      <c r="S514" s="168"/>
      <c r="T514" s="170">
        <f>T515</f>
        <v>0</v>
      </c>
      <c r="AR514" s="171" t="s">
        <v>80</v>
      </c>
      <c r="AT514" s="172" t="s">
        <v>71</v>
      </c>
      <c r="AU514" s="172" t="s">
        <v>80</v>
      </c>
      <c r="AY514" s="171" t="s">
        <v>124</v>
      </c>
      <c r="BK514" s="173">
        <f>BK515</f>
        <v>0</v>
      </c>
    </row>
    <row r="515" spans="1:65" s="12" customFormat="1" ht="20.85" customHeight="1">
      <c r="B515" s="160"/>
      <c r="C515" s="161"/>
      <c r="D515" s="162" t="s">
        <v>71</v>
      </c>
      <c r="E515" s="174" t="s">
        <v>744</v>
      </c>
      <c r="F515" s="174" t="s">
        <v>769</v>
      </c>
      <c r="G515" s="161"/>
      <c r="H515" s="161"/>
      <c r="I515" s="164"/>
      <c r="J515" s="175">
        <f>BK515</f>
        <v>0</v>
      </c>
      <c r="K515" s="161"/>
      <c r="L515" s="166"/>
      <c r="M515" s="167"/>
      <c r="N515" s="168"/>
      <c r="O515" s="168"/>
      <c r="P515" s="169">
        <f>SUM(P516:P542)</f>
        <v>0</v>
      </c>
      <c r="Q515" s="168"/>
      <c r="R515" s="169">
        <f>SUM(R516:R542)</f>
        <v>83.979852600000001</v>
      </c>
      <c r="S515" s="168"/>
      <c r="T515" s="170">
        <f>SUM(T516:T542)</f>
        <v>0</v>
      </c>
      <c r="AR515" s="171" t="s">
        <v>80</v>
      </c>
      <c r="AT515" s="172" t="s">
        <v>71</v>
      </c>
      <c r="AU515" s="172" t="s">
        <v>82</v>
      </c>
      <c r="AY515" s="171" t="s">
        <v>124</v>
      </c>
      <c r="BK515" s="173">
        <f>SUM(BK516:BK542)</f>
        <v>0</v>
      </c>
    </row>
    <row r="516" spans="1:65" s="2" customFormat="1" ht="24.2" customHeight="1">
      <c r="A516" s="37"/>
      <c r="B516" s="38"/>
      <c r="C516" s="176" t="s">
        <v>770</v>
      </c>
      <c r="D516" s="176" t="s">
        <v>128</v>
      </c>
      <c r="E516" s="177" t="s">
        <v>771</v>
      </c>
      <c r="F516" s="178" t="s">
        <v>772</v>
      </c>
      <c r="G516" s="179" t="s">
        <v>131</v>
      </c>
      <c r="H516" s="180">
        <v>254.8</v>
      </c>
      <c r="I516" s="181"/>
      <c r="J516" s="182">
        <f>ROUND(I516*H516,2)</f>
        <v>0</v>
      </c>
      <c r="K516" s="178" t="s">
        <v>140</v>
      </c>
      <c r="L516" s="42"/>
      <c r="M516" s="183" t="s">
        <v>19</v>
      </c>
      <c r="N516" s="184" t="s">
        <v>43</v>
      </c>
      <c r="O516" s="67"/>
      <c r="P516" s="185">
        <f>O516*H516</f>
        <v>0</v>
      </c>
      <c r="Q516" s="185">
        <v>0.15256</v>
      </c>
      <c r="R516" s="185">
        <f>Q516*H516</f>
        <v>38.872288000000005</v>
      </c>
      <c r="S516" s="185">
        <v>0</v>
      </c>
      <c r="T516" s="186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187" t="s">
        <v>133</v>
      </c>
      <c r="AT516" s="187" t="s">
        <v>128</v>
      </c>
      <c r="AU516" s="187" t="s">
        <v>134</v>
      </c>
      <c r="AY516" s="20" t="s">
        <v>124</v>
      </c>
      <c r="BE516" s="188">
        <f>IF(N516="základní",J516,0)</f>
        <v>0</v>
      </c>
      <c r="BF516" s="188">
        <f>IF(N516="snížená",J516,0)</f>
        <v>0</v>
      </c>
      <c r="BG516" s="188">
        <f>IF(N516="zákl. přenesená",J516,0)</f>
        <v>0</v>
      </c>
      <c r="BH516" s="188">
        <f>IF(N516="sníž. přenesená",J516,0)</f>
        <v>0</v>
      </c>
      <c r="BI516" s="188">
        <f>IF(N516="nulová",J516,0)</f>
        <v>0</v>
      </c>
      <c r="BJ516" s="20" t="s">
        <v>80</v>
      </c>
      <c r="BK516" s="188">
        <f>ROUND(I516*H516,2)</f>
        <v>0</v>
      </c>
      <c r="BL516" s="20" t="s">
        <v>133</v>
      </c>
      <c r="BM516" s="187" t="s">
        <v>773</v>
      </c>
    </row>
    <row r="517" spans="1:65" s="2" customFormat="1" ht="29.25">
      <c r="A517" s="37"/>
      <c r="B517" s="38"/>
      <c r="C517" s="39"/>
      <c r="D517" s="189" t="s">
        <v>136</v>
      </c>
      <c r="E517" s="39"/>
      <c r="F517" s="190" t="s">
        <v>774</v>
      </c>
      <c r="G517" s="39"/>
      <c r="H517" s="39"/>
      <c r="I517" s="191"/>
      <c r="J517" s="39"/>
      <c r="K517" s="39"/>
      <c r="L517" s="42"/>
      <c r="M517" s="192"/>
      <c r="N517" s="193"/>
      <c r="O517" s="67"/>
      <c r="P517" s="67"/>
      <c r="Q517" s="67"/>
      <c r="R517" s="67"/>
      <c r="S517" s="67"/>
      <c r="T517" s="68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20" t="s">
        <v>136</v>
      </c>
      <c r="AU517" s="20" t="s">
        <v>134</v>
      </c>
    </row>
    <row r="518" spans="1:65" s="2" customFormat="1" ht="11.25">
      <c r="A518" s="37"/>
      <c r="B518" s="38"/>
      <c r="C518" s="39"/>
      <c r="D518" s="194" t="s">
        <v>143</v>
      </c>
      <c r="E518" s="39"/>
      <c r="F518" s="195" t="s">
        <v>775</v>
      </c>
      <c r="G518" s="39"/>
      <c r="H518" s="39"/>
      <c r="I518" s="191"/>
      <c r="J518" s="39"/>
      <c r="K518" s="39"/>
      <c r="L518" s="42"/>
      <c r="M518" s="192"/>
      <c r="N518" s="193"/>
      <c r="O518" s="67"/>
      <c r="P518" s="67"/>
      <c r="Q518" s="67"/>
      <c r="R518" s="67"/>
      <c r="S518" s="67"/>
      <c r="T518" s="68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T518" s="20" t="s">
        <v>143</v>
      </c>
      <c r="AU518" s="20" t="s">
        <v>134</v>
      </c>
    </row>
    <row r="519" spans="1:65" s="2" customFormat="1" ht="19.5">
      <c r="A519" s="37"/>
      <c r="B519" s="38"/>
      <c r="C519" s="39"/>
      <c r="D519" s="189" t="s">
        <v>196</v>
      </c>
      <c r="E519" s="39"/>
      <c r="F519" s="229" t="s">
        <v>776</v>
      </c>
      <c r="G519" s="39"/>
      <c r="H519" s="39"/>
      <c r="I519" s="191"/>
      <c r="J519" s="39"/>
      <c r="K519" s="39"/>
      <c r="L519" s="42"/>
      <c r="M519" s="192"/>
      <c r="N519" s="193"/>
      <c r="O519" s="67"/>
      <c r="P519" s="67"/>
      <c r="Q519" s="67"/>
      <c r="R519" s="67"/>
      <c r="S519" s="67"/>
      <c r="T519" s="68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20" t="s">
        <v>196</v>
      </c>
      <c r="AU519" s="20" t="s">
        <v>134</v>
      </c>
    </row>
    <row r="520" spans="1:65" s="2" customFormat="1" ht="16.5" customHeight="1">
      <c r="A520" s="37"/>
      <c r="B520" s="38"/>
      <c r="C520" s="240" t="s">
        <v>777</v>
      </c>
      <c r="D520" s="240" t="s">
        <v>432</v>
      </c>
      <c r="E520" s="241" t="s">
        <v>778</v>
      </c>
      <c r="F520" s="242" t="s">
        <v>779</v>
      </c>
      <c r="G520" s="243" t="s">
        <v>131</v>
      </c>
      <c r="H520" s="244">
        <v>38.22</v>
      </c>
      <c r="I520" s="245"/>
      <c r="J520" s="246">
        <f>ROUND(I520*H520,2)</f>
        <v>0</v>
      </c>
      <c r="K520" s="242" t="s">
        <v>140</v>
      </c>
      <c r="L520" s="247"/>
      <c r="M520" s="248" t="s">
        <v>19</v>
      </c>
      <c r="N520" s="249" t="s">
        <v>43</v>
      </c>
      <c r="O520" s="67"/>
      <c r="P520" s="185">
        <f>O520*H520</f>
        <v>0</v>
      </c>
      <c r="Q520" s="185">
        <v>0.125</v>
      </c>
      <c r="R520" s="185">
        <f>Q520*H520</f>
        <v>4.7774999999999999</v>
      </c>
      <c r="S520" s="185">
        <v>0</v>
      </c>
      <c r="T520" s="186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7" t="s">
        <v>185</v>
      </c>
      <c r="AT520" s="187" t="s">
        <v>432</v>
      </c>
      <c r="AU520" s="187" t="s">
        <v>134</v>
      </c>
      <c r="AY520" s="20" t="s">
        <v>124</v>
      </c>
      <c r="BE520" s="188">
        <f>IF(N520="základní",J520,0)</f>
        <v>0</v>
      </c>
      <c r="BF520" s="188">
        <f>IF(N520="snížená",J520,0)</f>
        <v>0</v>
      </c>
      <c r="BG520" s="188">
        <f>IF(N520="zákl. přenesená",J520,0)</f>
        <v>0</v>
      </c>
      <c r="BH520" s="188">
        <f>IF(N520="sníž. přenesená",J520,0)</f>
        <v>0</v>
      </c>
      <c r="BI520" s="188">
        <f>IF(N520="nulová",J520,0)</f>
        <v>0</v>
      </c>
      <c r="BJ520" s="20" t="s">
        <v>80</v>
      </c>
      <c r="BK520" s="188">
        <f>ROUND(I520*H520,2)</f>
        <v>0</v>
      </c>
      <c r="BL520" s="20" t="s">
        <v>133</v>
      </c>
      <c r="BM520" s="187" t="s">
        <v>780</v>
      </c>
    </row>
    <row r="521" spans="1:65" s="2" customFormat="1" ht="11.25">
      <c r="A521" s="37"/>
      <c r="B521" s="38"/>
      <c r="C521" s="39"/>
      <c r="D521" s="189" t="s">
        <v>136</v>
      </c>
      <c r="E521" s="39"/>
      <c r="F521" s="190" t="s">
        <v>779</v>
      </c>
      <c r="G521" s="39"/>
      <c r="H521" s="39"/>
      <c r="I521" s="191"/>
      <c r="J521" s="39"/>
      <c r="K521" s="39"/>
      <c r="L521" s="42"/>
      <c r="M521" s="192"/>
      <c r="N521" s="193"/>
      <c r="O521" s="67"/>
      <c r="P521" s="67"/>
      <c r="Q521" s="67"/>
      <c r="R521" s="67"/>
      <c r="S521" s="67"/>
      <c r="T521" s="68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T521" s="20" t="s">
        <v>136</v>
      </c>
      <c r="AU521" s="20" t="s">
        <v>134</v>
      </c>
    </row>
    <row r="522" spans="1:65" s="13" customFormat="1" ht="11.25">
      <c r="B522" s="196"/>
      <c r="C522" s="197"/>
      <c r="D522" s="189" t="s">
        <v>157</v>
      </c>
      <c r="E522" s="198" t="s">
        <v>19</v>
      </c>
      <c r="F522" s="199" t="s">
        <v>781</v>
      </c>
      <c r="G522" s="197"/>
      <c r="H522" s="200">
        <v>38.22</v>
      </c>
      <c r="I522" s="201"/>
      <c r="J522" s="197"/>
      <c r="K522" s="197"/>
      <c r="L522" s="202"/>
      <c r="M522" s="203"/>
      <c r="N522" s="204"/>
      <c r="O522" s="204"/>
      <c r="P522" s="204"/>
      <c r="Q522" s="204"/>
      <c r="R522" s="204"/>
      <c r="S522" s="204"/>
      <c r="T522" s="205"/>
      <c r="AT522" s="206" t="s">
        <v>157</v>
      </c>
      <c r="AU522" s="206" t="s">
        <v>134</v>
      </c>
      <c r="AV522" s="13" t="s">
        <v>82</v>
      </c>
      <c r="AW522" s="13" t="s">
        <v>33</v>
      </c>
      <c r="AX522" s="13" t="s">
        <v>80</v>
      </c>
      <c r="AY522" s="206" t="s">
        <v>124</v>
      </c>
    </row>
    <row r="523" spans="1:65" s="2" customFormat="1" ht="24.2" customHeight="1">
      <c r="A523" s="37"/>
      <c r="B523" s="38"/>
      <c r="C523" s="176" t="s">
        <v>782</v>
      </c>
      <c r="D523" s="176" t="s">
        <v>128</v>
      </c>
      <c r="E523" s="177" t="s">
        <v>783</v>
      </c>
      <c r="F523" s="178" t="s">
        <v>784</v>
      </c>
      <c r="G523" s="179" t="s">
        <v>131</v>
      </c>
      <c r="H523" s="180">
        <v>254.8</v>
      </c>
      <c r="I523" s="181"/>
      <c r="J523" s="182">
        <f>ROUND(I523*H523,2)</f>
        <v>0</v>
      </c>
      <c r="K523" s="178" t="s">
        <v>140</v>
      </c>
      <c r="L523" s="42"/>
      <c r="M523" s="183" t="s">
        <v>19</v>
      </c>
      <c r="N523" s="184" t="s">
        <v>43</v>
      </c>
      <c r="O523" s="67"/>
      <c r="P523" s="185">
        <f>O523*H523</f>
        <v>0</v>
      </c>
      <c r="Q523" s="185">
        <v>0</v>
      </c>
      <c r="R523" s="185">
        <f>Q523*H523</f>
        <v>0</v>
      </c>
      <c r="S523" s="185">
        <v>0</v>
      </c>
      <c r="T523" s="186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187" t="s">
        <v>133</v>
      </c>
      <c r="AT523" s="187" t="s">
        <v>128</v>
      </c>
      <c r="AU523" s="187" t="s">
        <v>134</v>
      </c>
      <c r="AY523" s="20" t="s">
        <v>124</v>
      </c>
      <c r="BE523" s="188">
        <f>IF(N523="základní",J523,0)</f>
        <v>0</v>
      </c>
      <c r="BF523" s="188">
        <f>IF(N523="snížená",J523,0)</f>
        <v>0</v>
      </c>
      <c r="BG523" s="188">
        <f>IF(N523="zákl. přenesená",J523,0)</f>
        <v>0</v>
      </c>
      <c r="BH523" s="188">
        <f>IF(N523="sníž. přenesená",J523,0)</f>
        <v>0</v>
      </c>
      <c r="BI523" s="188">
        <f>IF(N523="nulová",J523,0)</f>
        <v>0</v>
      </c>
      <c r="BJ523" s="20" t="s">
        <v>80</v>
      </c>
      <c r="BK523" s="188">
        <f>ROUND(I523*H523,2)</f>
        <v>0</v>
      </c>
      <c r="BL523" s="20" t="s">
        <v>133</v>
      </c>
      <c r="BM523" s="187" t="s">
        <v>785</v>
      </c>
    </row>
    <row r="524" spans="1:65" s="2" customFormat="1" ht="48.75">
      <c r="A524" s="37"/>
      <c r="B524" s="38"/>
      <c r="C524" s="39"/>
      <c r="D524" s="189" t="s">
        <v>136</v>
      </c>
      <c r="E524" s="39"/>
      <c r="F524" s="190" t="s">
        <v>786</v>
      </c>
      <c r="G524" s="39"/>
      <c r="H524" s="39"/>
      <c r="I524" s="191"/>
      <c r="J524" s="39"/>
      <c r="K524" s="39"/>
      <c r="L524" s="42"/>
      <c r="M524" s="192"/>
      <c r="N524" s="193"/>
      <c r="O524" s="67"/>
      <c r="P524" s="67"/>
      <c r="Q524" s="67"/>
      <c r="R524" s="67"/>
      <c r="S524" s="67"/>
      <c r="T524" s="68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T524" s="20" t="s">
        <v>136</v>
      </c>
      <c r="AU524" s="20" t="s">
        <v>134</v>
      </c>
    </row>
    <row r="525" spans="1:65" s="2" customFormat="1" ht="11.25">
      <c r="A525" s="37"/>
      <c r="B525" s="38"/>
      <c r="C525" s="39"/>
      <c r="D525" s="194" t="s">
        <v>143</v>
      </c>
      <c r="E525" s="39"/>
      <c r="F525" s="195" t="s">
        <v>787</v>
      </c>
      <c r="G525" s="39"/>
      <c r="H525" s="39"/>
      <c r="I525" s="191"/>
      <c r="J525" s="39"/>
      <c r="K525" s="39"/>
      <c r="L525" s="42"/>
      <c r="M525" s="192"/>
      <c r="N525" s="193"/>
      <c r="O525" s="67"/>
      <c r="P525" s="67"/>
      <c r="Q525" s="67"/>
      <c r="R525" s="67"/>
      <c r="S525" s="67"/>
      <c r="T525" s="68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20" t="s">
        <v>143</v>
      </c>
      <c r="AU525" s="20" t="s">
        <v>134</v>
      </c>
    </row>
    <row r="526" spans="1:65" s="2" customFormat="1" ht="24.2" customHeight="1">
      <c r="A526" s="37"/>
      <c r="B526" s="38"/>
      <c r="C526" s="176" t="s">
        <v>788</v>
      </c>
      <c r="D526" s="176" t="s">
        <v>128</v>
      </c>
      <c r="E526" s="177" t="s">
        <v>789</v>
      </c>
      <c r="F526" s="178" t="s">
        <v>790</v>
      </c>
      <c r="G526" s="179" t="s">
        <v>304</v>
      </c>
      <c r="H526" s="180">
        <v>12.74</v>
      </c>
      <c r="I526" s="181"/>
      <c r="J526" s="182">
        <f>ROUND(I526*H526,2)</f>
        <v>0</v>
      </c>
      <c r="K526" s="178" t="s">
        <v>140</v>
      </c>
      <c r="L526" s="42"/>
      <c r="M526" s="183" t="s">
        <v>19</v>
      </c>
      <c r="N526" s="184" t="s">
        <v>43</v>
      </c>
      <c r="O526" s="67"/>
      <c r="P526" s="185">
        <f>O526*H526</f>
        <v>0</v>
      </c>
      <c r="Q526" s="185">
        <v>2.2563399999999998</v>
      </c>
      <c r="R526" s="185">
        <f>Q526*H526</f>
        <v>28.745771599999998</v>
      </c>
      <c r="S526" s="185">
        <v>0</v>
      </c>
      <c r="T526" s="186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87" t="s">
        <v>133</v>
      </c>
      <c r="AT526" s="187" t="s">
        <v>128</v>
      </c>
      <c r="AU526" s="187" t="s">
        <v>134</v>
      </c>
      <c r="AY526" s="20" t="s">
        <v>124</v>
      </c>
      <c r="BE526" s="188">
        <f>IF(N526="základní",J526,0)</f>
        <v>0</v>
      </c>
      <c r="BF526" s="188">
        <f>IF(N526="snížená",J526,0)</f>
        <v>0</v>
      </c>
      <c r="BG526" s="188">
        <f>IF(N526="zákl. přenesená",J526,0)</f>
        <v>0</v>
      </c>
      <c r="BH526" s="188">
        <f>IF(N526="sníž. přenesená",J526,0)</f>
        <v>0</v>
      </c>
      <c r="BI526" s="188">
        <f>IF(N526="nulová",J526,0)</f>
        <v>0</v>
      </c>
      <c r="BJ526" s="20" t="s">
        <v>80</v>
      </c>
      <c r="BK526" s="188">
        <f>ROUND(I526*H526,2)</f>
        <v>0</v>
      </c>
      <c r="BL526" s="20" t="s">
        <v>133</v>
      </c>
      <c r="BM526" s="187" t="s">
        <v>791</v>
      </c>
    </row>
    <row r="527" spans="1:65" s="2" customFormat="1" ht="19.5">
      <c r="A527" s="37"/>
      <c r="B527" s="38"/>
      <c r="C527" s="39"/>
      <c r="D527" s="189" t="s">
        <v>136</v>
      </c>
      <c r="E527" s="39"/>
      <c r="F527" s="190" t="s">
        <v>790</v>
      </c>
      <c r="G527" s="39"/>
      <c r="H527" s="39"/>
      <c r="I527" s="191"/>
      <c r="J527" s="39"/>
      <c r="K527" s="39"/>
      <c r="L527" s="42"/>
      <c r="M527" s="192"/>
      <c r="N527" s="193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20" t="s">
        <v>136</v>
      </c>
      <c r="AU527" s="20" t="s">
        <v>134</v>
      </c>
    </row>
    <row r="528" spans="1:65" s="2" customFormat="1" ht="11.25">
      <c r="A528" s="37"/>
      <c r="B528" s="38"/>
      <c r="C528" s="39"/>
      <c r="D528" s="194" t="s">
        <v>143</v>
      </c>
      <c r="E528" s="39"/>
      <c r="F528" s="195" t="s">
        <v>792</v>
      </c>
      <c r="G528" s="39"/>
      <c r="H528" s="39"/>
      <c r="I528" s="191"/>
      <c r="J528" s="39"/>
      <c r="K528" s="39"/>
      <c r="L528" s="42"/>
      <c r="M528" s="192"/>
      <c r="N528" s="193"/>
      <c r="O528" s="67"/>
      <c r="P528" s="67"/>
      <c r="Q528" s="67"/>
      <c r="R528" s="67"/>
      <c r="S528" s="67"/>
      <c r="T528" s="68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20" t="s">
        <v>143</v>
      </c>
      <c r="AU528" s="20" t="s">
        <v>134</v>
      </c>
    </row>
    <row r="529" spans="1:65" s="13" customFormat="1" ht="11.25">
      <c r="B529" s="196"/>
      <c r="C529" s="197"/>
      <c r="D529" s="189" t="s">
        <v>157</v>
      </c>
      <c r="E529" s="198" t="s">
        <v>19</v>
      </c>
      <c r="F529" s="199" t="s">
        <v>793</v>
      </c>
      <c r="G529" s="197"/>
      <c r="H529" s="200">
        <v>12.74</v>
      </c>
      <c r="I529" s="201"/>
      <c r="J529" s="197"/>
      <c r="K529" s="197"/>
      <c r="L529" s="202"/>
      <c r="M529" s="203"/>
      <c r="N529" s="204"/>
      <c r="O529" s="204"/>
      <c r="P529" s="204"/>
      <c r="Q529" s="204"/>
      <c r="R529" s="204"/>
      <c r="S529" s="204"/>
      <c r="T529" s="205"/>
      <c r="AT529" s="206" t="s">
        <v>157</v>
      </c>
      <c r="AU529" s="206" t="s">
        <v>134</v>
      </c>
      <c r="AV529" s="13" t="s">
        <v>82</v>
      </c>
      <c r="AW529" s="13" t="s">
        <v>33</v>
      </c>
      <c r="AX529" s="13" t="s">
        <v>80</v>
      </c>
      <c r="AY529" s="206" t="s">
        <v>124</v>
      </c>
    </row>
    <row r="530" spans="1:65" s="2" customFormat="1" ht="24.2" customHeight="1">
      <c r="A530" s="37"/>
      <c r="B530" s="38"/>
      <c r="C530" s="176" t="s">
        <v>794</v>
      </c>
      <c r="D530" s="176" t="s">
        <v>128</v>
      </c>
      <c r="E530" s="177" t="s">
        <v>795</v>
      </c>
      <c r="F530" s="178" t="s">
        <v>796</v>
      </c>
      <c r="G530" s="179" t="s">
        <v>131</v>
      </c>
      <c r="H530" s="180">
        <v>254.06</v>
      </c>
      <c r="I530" s="181"/>
      <c r="J530" s="182">
        <f>ROUND(I530*H530,2)</f>
        <v>0</v>
      </c>
      <c r="K530" s="178" t="s">
        <v>140</v>
      </c>
      <c r="L530" s="42"/>
      <c r="M530" s="183" t="s">
        <v>19</v>
      </c>
      <c r="N530" s="184" t="s">
        <v>43</v>
      </c>
      <c r="O530" s="67"/>
      <c r="P530" s="185">
        <f>O530*H530</f>
        <v>0</v>
      </c>
      <c r="Q530" s="185">
        <v>0</v>
      </c>
      <c r="R530" s="185">
        <f>Q530*H530</f>
        <v>0</v>
      </c>
      <c r="S530" s="185">
        <v>0</v>
      </c>
      <c r="T530" s="186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87" t="s">
        <v>133</v>
      </c>
      <c r="AT530" s="187" t="s">
        <v>128</v>
      </c>
      <c r="AU530" s="187" t="s">
        <v>134</v>
      </c>
      <c r="AY530" s="20" t="s">
        <v>124</v>
      </c>
      <c r="BE530" s="188">
        <f>IF(N530="základní",J530,0)</f>
        <v>0</v>
      </c>
      <c r="BF530" s="188">
        <f>IF(N530="snížená",J530,0)</f>
        <v>0</v>
      </c>
      <c r="BG530" s="188">
        <f>IF(N530="zákl. přenesená",J530,0)</f>
        <v>0</v>
      </c>
      <c r="BH530" s="188">
        <f>IF(N530="sníž. přenesená",J530,0)</f>
        <v>0</v>
      </c>
      <c r="BI530" s="188">
        <f>IF(N530="nulová",J530,0)</f>
        <v>0</v>
      </c>
      <c r="BJ530" s="20" t="s">
        <v>80</v>
      </c>
      <c r="BK530" s="188">
        <f>ROUND(I530*H530,2)</f>
        <v>0</v>
      </c>
      <c r="BL530" s="20" t="s">
        <v>133</v>
      </c>
      <c r="BM530" s="187" t="s">
        <v>797</v>
      </c>
    </row>
    <row r="531" spans="1:65" s="2" customFormat="1" ht="19.5">
      <c r="A531" s="37"/>
      <c r="B531" s="38"/>
      <c r="C531" s="39"/>
      <c r="D531" s="189" t="s">
        <v>136</v>
      </c>
      <c r="E531" s="39"/>
      <c r="F531" s="190" t="s">
        <v>798</v>
      </c>
      <c r="G531" s="39"/>
      <c r="H531" s="39"/>
      <c r="I531" s="191"/>
      <c r="J531" s="39"/>
      <c r="K531" s="39"/>
      <c r="L531" s="42"/>
      <c r="M531" s="192"/>
      <c r="N531" s="193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T531" s="20" t="s">
        <v>136</v>
      </c>
      <c r="AU531" s="20" t="s">
        <v>134</v>
      </c>
    </row>
    <row r="532" spans="1:65" s="2" customFormat="1" ht="11.25">
      <c r="A532" s="37"/>
      <c r="B532" s="38"/>
      <c r="C532" s="39"/>
      <c r="D532" s="194" t="s">
        <v>143</v>
      </c>
      <c r="E532" s="39"/>
      <c r="F532" s="195" t="s">
        <v>799</v>
      </c>
      <c r="G532" s="39"/>
      <c r="H532" s="39"/>
      <c r="I532" s="191"/>
      <c r="J532" s="39"/>
      <c r="K532" s="39"/>
      <c r="L532" s="42"/>
      <c r="M532" s="192"/>
      <c r="N532" s="193"/>
      <c r="O532" s="67"/>
      <c r="P532" s="67"/>
      <c r="Q532" s="67"/>
      <c r="R532" s="67"/>
      <c r="S532" s="67"/>
      <c r="T532" s="68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T532" s="20" t="s">
        <v>143</v>
      </c>
      <c r="AU532" s="20" t="s">
        <v>134</v>
      </c>
    </row>
    <row r="533" spans="1:65" s="2" customFormat="1" ht="33" customHeight="1">
      <c r="A533" s="37"/>
      <c r="B533" s="38"/>
      <c r="C533" s="176" t="s">
        <v>800</v>
      </c>
      <c r="D533" s="176" t="s">
        <v>128</v>
      </c>
      <c r="E533" s="177" t="s">
        <v>801</v>
      </c>
      <c r="F533" s="178" t="s">
        <v>802</v>
      </c>
      <c r="G533" s="179" t="s">
        <v>131</v>
      </c>
      <c r="H533" s="180">
        <v>254.06</v>
      </c>
      <c r="I533" s="181"/>
      <c r="J533" s="182">
        <f>ROUND(I533*H533,2)</f>
        <v>0</v>
      </c>
      <c r="K533" s="178" t="s">
        <v>140</v>
      </c>
      <c r="L533" s="42"/>
      <c r="M533" s="183" t="s">
        <v>19</v>
      </c>
      <c r="N533" s="184" t="s">
        <v>43</v>
      </c>
      <c r="O533" s="67"/>
      <c r="P533" s="185">
        <f>O533*H533</f>
        <v>0</v>
      </c>
      <c r="Q533" s="185">
        <v>4.4999999999999999E-4</v>
      </c>
      <c r="R533" s="185">
        <f>Q533*H533</f>
        <v>0.114327</v>
      </c>
      <c r="S533" s="185">
        <v>0</v>
      </c>
      <c r="T533" s="186">
        <f>S533*H533</f>
        <v>0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R533" s="187" t="s">
        <v>133</v>
      </c>
      <c r="AT533" s="187" t="s">
        <v>128</v>
      </c>
      <c r="AU533" s="187" t="s">
        <v>134</v>
      </c>
      <c r="AY533" s="20" t="s">
        <v>124</v>
      </c>
      <c r="BE533" s="188">
        <f>IF(N533="základní",J533,0)</f>
        <v>0</v>
      </c>
      <c r="BF533" s="188">
        <f>IF(N533="snížená",J533,0)</f>
        <v>0</v>
      </c>
      <c r="BG533" s="188">
        <f>IF(N533="zákl. přenesená",J533,0)</f>
        <v>0</v>
      </c>
      <c r="BH533" s="188">
        <f>IF(N533="sníž. přenesená",J533,0)</f>
        <v>0</v>
      </c>
      <c r="BI533" s="188">
        <f>IF(N533="nulová",J533,0)</f>
        <v>0</v>
      </c>
      <c r="BJ533" s="20" t="s">
        <v>80</v>
      </c>
      <c r="BK533" s="188">
        <f>ROUND(I533*H533,2)</f>
        <v>0</v>
      </c>
      <c r="BL533" s="20" t="s">
        <v>133</v>
      </c>
      <c r="BM533" s="187" t="s">
        <v>803</v>
      </c>
    </row>
    <row r="534" spans="1:65" s="2" customFormat="1" ht="19.5">
      <c r="A534" s="37"/>
      <c r="B534" s="38"/>
      <c r="C534" s="39"/>
      <c r="D534" s="189" t="s">
        <v>136</v>
      </c>
      <c r="E534" s="39"/>
      <c r="F534" s="190" t="s">
        <v>804</v>
      </c>
      <c r="G534" s="39"/>
      <c r="H534" s="39"/>
      <c r="I534" s="191"/>
      <c r="J534" s="39"/>
      <c r="K534" s="39"/>
      <c r="L534" s="42"/>
      <c r="M534" s="192"/>
      <c r="N534" s="193"/>
      <c r="O534" s="67"/>
      <c r="P534" s="67"/>
      <c r="Q534" s="67"/>
      <c r="R534" s="67"/>
      <c r="S534" s="67"/>
      <c r="T534" s="68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T534" s="20" t="s">
        <v>136</v>
      </c>
      <c r="AU534" s="20" t="s">
        <v>134</v>
      </c>
    </row>
    <row r="535" spans="1:65" s="2" customFormat="1" ht="11.25">
      <c r="A535" s="37"/>
      <c r="B535" s="38"/>
      <c r="C535" s="39"/>
      <c r="D535" s="194" t="s">
        <v>143</v>
      </c>
      <c r="E535" s="39"/>
      <c r="F535" s="195" t="s">
        <v>805</v>
      </c>
      <c r="G535" s="39"/>
      <c r="H535" s="39"/>
      <c r="I535" s="191"/>
      <c r="J535" s="39"/>
      <c r="K535" s="39"/>
      <c r="L535" s="42"/>
      <c r="M535" s="192"/>
      <c r="N535" s="193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20" t="s">
        <v>143</v>
      </c>
      <c r="AU535" s="20" t="s">
        <v>134</v>
      </c>
    </row>
    <row r="536" spans="1:65" s="2" customFormat="1" ht="33" customHeight="1">
      <c r="A536" s="37"/>
      <c r="B536" s="38"/>
      <c r="C536" s="176" t="s">
        <v>806</v>
      </c>
      <c r="D536" s="176" t="s">
        <v>128</v>
      </c>
      <c r="E536" s="177" t="s">
        <v>807</v>
      </c>
      <c r="F536" s="178" t="s">
        <v>808</v>
      </c>
      <c r="G536" s="179" t="s">
        <v>131</v>
      </c>
      <c r="H536" s="180">
        <v>254.06</v>
      </c>
      <c r="I536" s="181"/>
      <c r="J536" s="182">
        <f>ROUND(I536*H536,2)</f>
        <v>0</v>
      </c>
      <c r="K536" s="178" t="s">
        <v>140</v>
      </c>
      <c r="L536" s="42"/>
      <c r="M536" s="183" t="s">
        <v>19</v>
      </c>
      <c r="N536" s="184" t="s">
        <v>43</v>
      </c>
      <c r="O536" s="67"/>
      <c r="P536" s="185">
        <f>O536*H536</f>
        <v>0</v>
      </c>
      <c r="Q536" s="185">
        <v>5.9999999999999995E-4</v>
      </c>
      <c r="R536" s="185">
        <f>Q536*H536</f>
        <v>0.15243599999999999</v>
      </c>
      <c r="S536" s="185">
        <v>0</v>
      </c>
      <c r="T536" s="186">
        <f>S536*H536</f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187" t="s">
        <v>133</v>
      </c>
      <c r="AT536" s="187" t="s">
        <v>128</v>
      </c>
      <c r="AU536" s="187" t="s">
        <v>134</v>
      </c>
      <c r="AY536" s="20" t="s">
        <v>124</v>
      </c>
      <c r="BE536" s="188">
        <f>IF(N536="základní",J536,0)</f>
        <v>0</v>
      </c>
      <c r="BF536" s="188">
        <f>IF(N536="snížená",J536,0)</f>
        <v>0</v>
      </c>
      <c r="BG536" s="188">
        <f>IF(N536="zákl. přenesená",J536,0)</f>
        <v>0</v>
      </c>
      <c r="BH536" s="188">
        <f>IF(N536="sníž. přenesená",J536,0)</f>
        <v>0</v>
      </c>
      <c r="BI536" s="188">
        <f>IF(N536="nulová",J536,0)</f>
        <v>0</v>
      </c>
      <c r="BJ536" s="20" t="s">
        <v>80</v>
      </c>
      <c r="BK536" s="188">
        <f>ROUND(I536*H536,2)</f>
        <v>0</v>
      </c>
      <c r="BL536" s="20" t="s">
        <v>133</v>
      </c>
      <c r="BM536" s="187" t="s">
        <v>809</v>
      </c>
    </row>
    <row r="537" spans="1:65" s="2" customFormat="1" ht="39">
      <c r="A537" s="37"/>
      <c r="B537" s="38"/>
      <c r="C537" s="39"/>
      <c r="D537" s="189" t="s">
        <v>136</v>
      </c>
      <c r="E537" s="39"/>
      <c r="F537" s="190" t="s">
        <v>810</v>
      </c>
      <c r="G537" s="39"/>
      <c r="H537" s="39"/>
      <c r="I537" s="191"/>
      <c r="J537" s="39"/>
      <c r="K537" s="39"/>
      <c r="L537" s="42"/>
      <c r="M537" s="192"/>
      <c r="N537" s="193"/>
      <c r="O537" s="67"/>
      <c r="P537" s="67"/>
      <c r="Q537" s="67"/>
      <c r="R537" s="67"/>
      <c r="S537" s="67"/>
      <c r="T537" s="68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T537" s="20" t="s">
        <v>136</v>
      </c>
      <c r="AU537" s="20" t="s">
        <v>134</v>
      </c>
    </row>
    <row r="538" spans="1:65" s="2" customFormat="1" ht="11.25">
      <c r="A538" s="37"/>
      <c r="B538" s="38"/>
      <c r="C538" s="39"/>
      <c r="D538" s="194" t="s">
        <v>143</v>
      </c>
      <c r="E538" s="39"/>
      <c r="F538" s="195" t="s">
        <v>811</v>
      </c>
      <c r="G538" s="39"/>
      <c r="H538" s="39"/>
      <c r="I538" s="191"/>
      <c r="J538" s="39"/>
      <c r="K538" s="39"/>
      <c r="L538" s="42"/>
      <c r="M538" s="192"/>
      <c r="N538" s="193"/>
      <c r="O538" s="67"/>
      <c r="P538" s="67"/>
      <c r="Q538" s="67"/>
      <c r="R538" s="67"/>
      <c r="S538" s="67"/>
      <c r="T538" s="68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20" t="s">
        <v>143</v>
      </c>
      <c r="AU538" s="20" t="s">
        <v>134</v>
      </c>
    </row>
    <row r="539" spans="1:65" s="2" customFormat="1" ht="33" customHeight="1">
      <c r="A539" s="37"/>
      <c r="B539" s="38"/>
      <c r="C539" s="176" t="s">
        <v>812</v>
      </c>
      <c r="D539" s="176" t="s">
        <v>128</v>
      </c>
      <c r="E539" s="177" t="s">
        <v>813</v>
      </c>
      <c r="F539" s="178" t="s">
        <v>814</v>
      </c>
      <c r="G539" s="179" t="s">
        <v>253</v>
      </c>
      <c r="H539" s="180">
        <v>7</v>
      </c>
      <c r="I539" s="181"/>
      <c r="J539" s="182">
        <f>ROUND(I539*H539,2)</f>
        <v>0</v>
      </c>
      <c r="K539" s="178" t="s">
        <v>140</v>
      </c>
      <c r="L539" s="42"/>
      <c r="M539" s="183" t="s">
        <v>19</v>
      </c>
      <c r="N539" s="184" t="s">
        <v>43</v>
      </c>
      <c r="O539" s="67"/>
      <c r="P539" s="185">
        <f>O539*H539</f>
        <v>0</v>
      </c>
      <c r="Q539" s="185">
        <v>1.6167899999999999</v>
      </c>
      <c r="R539" s="185">
        <f>Q539*H539</f>
        <v>11.31753</v>
      </c>
      <c r="S539" s="185">
        <v>0</v>
      </c>
      <c r="T539" s="186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87" t="s">
        <v>133</v>
      </c>
      <c r="AT539" s="187" t="s">
        <v>128</v>
      </c>
      <c r="AU539" s="187" t="s">
        <v>134</v>
      </c>
      <c r="AY539" s="20" t="s">
        <v>124</v>
      </c>
      <c r="BE539" s="188">
        <f>IF(N539="základní",J539,0)</f>
        <v>0</v>
      </c>
      <c r="BF539" s="188">
        <f>IF(N539="snížená",J539,0)</f>
        <v>0</v>
      </c>
      <c r="BG539" s="188">
        <f>IF(N539="zákl. přenesená",J539,0)</f>
        <v>0</v>
      </c>
      <c r="BH539" s="188">
        <f>IF(N539="sníž. přenesená",J539,0)</f>
        <v>0</v>
      </c>
      <c r="BI539" s="188">
        <f>IF(N539="nulová",J539,0)</f>
        <v>0</v>
      </c>
      <c r="BJ539" s="20" t="s">
        <v>80</v>
      </c>
      <c r="BK539" s="188">
        <f>ROUND(I539*H539,2)</f>
        <v>0</v>
      </c>
      <c r="BL539" s="20" t="s">
        <v>133</v>
      </c>
      <c r="BM539" s="187" t="s">
        <v>815</v>
      </c>
    </row>
    <row r="540" spans="1:65" s="2" customFormat="1" ht="29.25">
      <c r="A540" s="37"/>
      <c r="B540" s="38"/>
      <c r="C540" s="39"/>
      <c r="D540" s="189" t="s">
        <v>136</v>
      </c>
      <c r="E540" s="39"/>
      <c r="F540" s="190" t="s">
        <v>816</v>
      </c>
      <c r="G540" s="39"/>
      <c r="H540" s="39"/>
      <c r="I540" s="191"/>
      <c r="J540" s="39"/>
      <c r="K540" s="39"/>
      <c r="L540" s="42"/>
      <c r="M540" s="192"/>
      <c r="N540" s="193"/>
      <c r="O540" s="67"/>
      <c r="P540" s="67"/>
      <c r="Q540" s="67"/>
      <c r="R540" s="67"/>
      <c r="S540" s="67"/>
      <c r="T540" s="68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T540" s="20" t="s">
        <v>136</v>
      </c>
      <c r="AU540" s="20" t="s">
        <v>134</v>
      </c>
    </row>
    <row r="541" spans="1:65" s="2" customFormat="1" ht="11.25">
      <c r="A541" s="37"/>
      <c r="B541" s="38"/>
      <c r="C541" s="39"/>
      <c r="D541" s="194" t="s">
        <v>143</v>
      </c>
      <c r="E541" s="39"/>
      <c r="F541" s="195" t="s">
        <v>817</v>
      </c>
      <c r="G541" s="39"/>
      <c r="H541" s="39"/>
      <c r="I541" s="191"/>
      <c r="J541" s="39"/>
      <c r="K541" s="39"/>
      <c r="L541" s="42"/>
      <c r="M541" s="192"/>
      <c r="N541" s="193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20" t="s">
        <v>143</v>
      </c>
      <c r="AU541" s="20" t="s">
        <v>134</v>
      </c>
    </row>
    <row r="542" spans="1:65" s="13" customFormat="1" ht="11.25">
      <c r="B542" s="196"/>
      <c r="C542" s="197"/>
      <c r="D542" s="189" t="s">
        <v>157</v>
      </c>
      <c r="E542" s="198" t="s">
        <v>19</v>
      </c>
      <c r="F542" s="199" t="s">
        <v>763</v>
      </c>
      <c r="G542" s="197"/>
      <c r="H542" s="200">
        <v>7</v>
      </c>
      <c r="I542" s="201"/>
      <c r="J542" s="197"/>
      <c r="K542" s="197"/>
      <c r="L542" s="202"/>
      <c r="M542" s="203"/>
      <c r="N542" s="204"/>
      <c r="O542" s="204"/>
      <c r="P542" s="204"/>
      <c r="Q542" s="204"/>
      <c r="R542" s="204"/>
      <c r="S542" s="204"/>
      <c r="T542" s="205"/>
      <c r="AT542" s="206" t="s">
        <v>157</v>
      </c>
      <c r="AU542" s="206" t="s">
        <v>134</v>
      </c>
      <c r="AV542" s="13" t="s">
        <v>82</v>
      </c>
      <c r="AW542" s="13" t="s">
        <v>33</v>
      </c>
      <c r="AX542" s="13" t="s">
        <v>80</v>
      </c>
      <c r="AY542" s="206" t="s">
        <v>124</v>
      </c>
    </row>
    <row r="543" spans="1:65" s="12" customFormat="1" ht="22.9" customHeight="1">
      <c r="B543" s="160"/>
      <c r="C543" s="161"/>
      <c r="D543" s="162" t="s">
        <v>71</v>
      </c>
      <c r="E543" s="174" t="s">
        <v>818</v>
      </c>
      <c r="F543" s="174" t="s">
        <v>819</v>
      </c>
      <c r="G543" s="161"/>
      <c r="H543" s="161"/>
      <c r="I543" s="164"/>
      <c r="J543" s="175">
        <f>BK543</f>
        <v>0</v>
      </c>
      <c r="K543" s="161"/>
      <c r="L543" s="166"/>
      <c r="M543" s="167"/>
      <c r="N543" s="168"/>
      <c r="O543" s="168"/>
      <c r="P543" s="169">
        <f>SUM(P544:P563)</f>
        <v>0</v>
      </c>
      <c r="Q543" s="168"/>
      <c r="R543" s="169">
        <f>SUM(R544:R563)</f>
        <v>0</v>
      </c>
      <c r="S543" s="168"/>
      <c r="T543" s="170">
        <f>SUM(T544:T563)</f>
        <v>0</v>
      </c>
      <c r="AR543" s="171" t="s">
        <v>80</v>
      </c>
      <c r="AT543" s="172" t="s">
        <v>71</v>
      </c>
      <c r="AU543" s="172" t="s">
        <v>80</v>
      </c>
      <c r="AY543" s="171" t="s">
        <v>124</v>
      </c>
      <c r="BK543" s="173">
        <f>SUM(BK544:BK563)</f>
        <v>0</v>
      </c>
    </row>
    <row r="544" spans="1:65" s="2" customFormat="1" ht="21.75" customHeight="1">
      <c r="A544" s="37"/>
      <c r="B544" s="38"/>
      <c r="C544" s="176" t="s">
        <v>820</v>
      </c>
      <c r="D544" s="176" t="s">
        <v>128</v>
      </c>
      <c r="E544" s="177" t="s">
        <v>821</v>
      </c>
      <c r="F544" s="178" t="s">
        <v>822</v>
      </c>
      <c r="G544" s="179" t="s">
        <v>206</v>
      </c>
      <c r="H544" s="180">
        <v>318.39999999999998</v>
      </c>
      <c r="I544" s="181"/>
      <c r="J544" s="182">
        <f>ROUND(I544*H544,2)</f>
        <v>0</v>
      </c>
      <c r="K544" s="178" t="s">
        <v>140</v>
      </c>
      <c r="L544" s="42"/>
      <c r="M544" s="183" t="s">
        <v>19</v>
      </c>
      <c r="N544" s="184" t="s">
        <v>43</v>
      </c>
      <c r="O544" s="67"/>
      <c r="P544" s="185">
        <f>O544*H544</f>
        <v>0</v>
      </c>
      <c r="Q544" s="185">
        <v>0</v>
      </c>
      <c r="R544" s="185">
        <f>Q544*H544</f>
        <v>0</v>
      </c>
      <c r="S544" s="185">
        <v>0</v>
      </c>
      <c r="T544" s="186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187" t="s">
        <v>133</v>
      </c>
      <c r="AT544" s="187" t="s">
        <v>128</v>
      </c>
      <c r="AU544" s="187" t="s">
        <v>82</v>
      </c>
      <c r="AY544" s="20" t="s">
        <v>124</v>
      </c>
      <c r="BE544" s="188">
        <f>IF(N544="základní",J544,0)</f>
        <v>0</v>
      </c>
      <c r="BF544" s="188">
        <f>IF(N544="snížená",J544,0)</f>
        <v>0</v>
      </c>
      <c r="BG544" s="188">
        <f>IF(N544="zákl. přenesená",J544,0)</f>
        <v>0</v>
      </c>
      <c r="BH544" s="188">
        <f>IF(N544="sníž. přenesená",J544,0)</f>
        <v>0</v>
      </c>
      <c r="BI544" s="188">
        <f>IF(N544="nulová",J544,0)</f>
        <v>0</v>
      </c>
      <c r="BJ544" s="20" t="s">
        <v>80</v>
      </c>
      <c r="BK544" s="188">
        <f>ROUND(I544*H544,2)</f>
        <v>0</v>
      </c>
      <c r="BL544" s="20" t="s">
        <v>133</v>
      </c>
      <c r="BM544" s="187" t="s">
        <v>823</v>
      </c>
    </row>
    <row r="545" spans="1:65" s="2" customFormat="1" ht="19.5">
      <c r="A545" s="37"/>
      <c r="B545" s="38"/>
      <c r="C545" s="39"/>
      <c r="D545" s="189" t="s">
        <v>136</v>
      </c>
      <c r="E545" s="39"/>
      <c r="F545" s="190" t="s">
        <v>824</v>
      </c>
      <c r="G545" s="39"/>
      <c r="H545" s="39"/>
      <c r="I545" s="191"/>
      <c r="J545" s="39"/>
      <c r="K545" s="39"/>
      <c r="L545" s="42"/>
      <c r="M545" s="192"/>
      <c r="N545" s="193"/>
      <c r="O545" s="67"/>
      <c r="P545" s="67"/>
      <c r="Q545" s="67"/>
      <c r="R545" s="67"/>
      <c r="S545" s="67"/>
      <c r="T545" s="68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20" t="s">
        <v>136</v>
      </c>
      <c r="AU545" s="20" t="s">
        <v>82</v>
      </c>
    </row>
    <row r="546" spans="1:65" s="2" customFormat="1" ht="11.25">
      <c r="A546" s="37"/>
      <c r="B546" s="38"/>
      <c r="C546" s="39"/>
      <c r="D546" s="194" t="s">
        <v>143</v>
      </c>
      <c r="E546" s="39"/>
      <c r="F546" s="195" t="s">
        <v>825</v>
      </c>
      <c r="G546" s="39"/>
      <c r="H546" s="39"/>
      <c r="I546" s="191"/>
      <c r="J546" s="39"/>
      <c r="K546" s="39"/>
      <c r="L546" s="42"/>
      <c r="M546" s="192"/>
      <c r="N546" s="193"/>
      <c r="O546" s="67"/>
      <c r="P546" s="67"/>
      <c r="Q546" s="67"/>
      <c r="R546" s="67"/>
      <c r="S546" s="67"/>
      <c r="T546" s="68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T546" s="20" t="s">
        <v>143</v>
      </c>
      <c r="AU546" s="20" t="s">
        <v>82</v>
      </c>
    </row>
    <row r="547" spans="1:65" s="2" customFormat="1" ht="24.2" customHeight="1">
      <c r="A547" s="37"/>
      <c r="B547" s="38"/>
      <c r="C547" s="176" t="s">
        <v>826</v>
      </c>
      <c r="D547" s="176" t="s">
        <v>128</v>
      </c>
      <c r="E547" s="177" t="s">
        <v>827</v>
      </c>
      <c r="F547" s="178" t="s">
        <v>828</v>
      </c>
      <c r="G547" s="179" t="s">
        <v>206</v>
      </c>
      <c r="H547" s="180">
        <v>5412.8</v>
      </c>
      <c r="I547" s="181"/>
      <c r="J547" s="182">
        <f>ROUND(I547*H547,2)</f>
        <v>0</v>
      </c>
      <c r="K547" s="178" t="s">
        <v>140</v>
      </c>
      <c r="L547" s="42"/>
      <c r="M547" s="183" t="s">
        <v>19</v>
      </c>
      <c r="N547" s="184" t="s">
        <v>43</v>
      </c>
      <c r="O547" s="67"/>
      <c r="P547" s="185">
        <f>O547*H547</f>
        <v>0</v>
      </c>
      <c r="Q547" s="185">
        <v>0</v>
      </c>
      <c r="R547" s="185">
        <f>Q547*H547</f>
        <v>0</v>
      </c>
      <c r="S547" s="185">
        <v>0</v>
      </c>
      <c r="T547" s="186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187" t="s">
        <v>133</v>
      </c>
      <c r="AT547" s="187" t="s">
        <v>128</v>
      </c>
      <c r="AU547" s="187" t="s">
        <v>82</v>
      </c>
      <c r="AY547" s="20" t="s">
        <v>124</v>
      </c>
      <c r="BE547" s="188">
        <f>IF(N547="základní",J547,0)</f>
        <v>0</v>
      </c>
      <c r="BF547" s="188">
        <f>IF(N547="snížená",J547,0)</f>
        <v>0</v>
      </c>
      <c r="BG547" s="188">
        <f>IF(N547="zákl. přenesená",J547,0)</f>
        <v>0</v>
      </c>
      <c r="BH547" s="188">
        <f>IF(N547="sníž. přenesená",J547,0)</f>
        <v>0</v>
      </c>
      <c r="BI547" s="188">
        <f>IF(N547="nulová",J547,0)</f>
        <v>0</v>
      </c>
      <c r="BJ547" s="20" t="s">
        <v>80</v>
      </c>
      <c r="BK547" s="188">
        <f>ROUND(I547*H547,2)</f>
        <v>0</v>
      </c>
      <c r="BL547" s="20" t="s">
        <v>133</v>
      </c>
      <c r="BM547" s="187" t="s">
        <v>829</v>
      </c>
    </row>
    <row r="548" spans="1:65" s="2" customFormat="1" ht="29.25">
      <c r="A548" s="37"/>
      <c r="B548" s="38"/>
      <c r="C548" s="39"/>
      <c r="D548" s="189" t="s">
        <v>136</v>
      </c>
      <c r="E548" s="39"/>
      <c r="F548" s="190" t="s">
        <v>830</v>
      </c>
      <c r="G548" s="39"/>
      <c r="H548" s="39"/>
      <c r="I548" s="191"/>
      <c r="J548" s="39"/>
      <c r="K548" s="39"/>
      <c r="L548" s="42"/>
      <c r="M548" s="192"/>
      <c r="N548" s="193"/>
      <c r="O548" s="67"/>
      <c r="P548" s="67"/>
      <c r="Q548" s="67"/>
      <c r="R548" s="67"/>
      <c r="S548" s="67"/>
      <c r="T548" s="68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T548" s="20" t="s">
        <v>136</v>
      </c>
      <c r="AU548" s="20" t="s">
        <v>82</v>
      </c>
    </row>
    <row r="549" spans="1:65" s="2" customFormat="1" ht="11.25">
      <c r="A549" s="37"/>
      <c r="B549" s="38"/>
      <c r="C549" s="39"/>
      <c r="D549" s="194" t="s">
        <v>143</v>
      </c>
      <c r="E549" s="39"/>
      <c r="F549" s="195" t="s">
        <v>831</v>
      </c>
      <c r="G549" s="39"/>
      <c r="H549" s="39"/>
      <c r="I549" s="191"/>
      <c r="J549" s="39"/>
      <c r="K549" s="39"/>
      <c r="L549" s="42"/>
      <c r="M549" s="192"/>
      <c r="N549" s="193"/>
      <c r="O549" s="67"/>
      <c r="P549" s="67"/>
      <c r="Q549" s="67"/>
      <c r="R549" s="67"/>
      <c r="S549" s="67"/>
      <c r="T549" s="68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T549" s="20" t="s">
        <v>143</v>
      </c>
      <c r="AU549" s="20" t="s">
        <v>82</v>
      </c>
    </row>
    <row r="550" spans="1:65" s="13" customFormat="1" ht="11.25">
      <c r="B550" s="196"/>
      <c r="C550" s="197"/>
      <c r="D550" s="189" t="s">
        <v>157</v>
      </c>
      <c r="E550" s="198" t="s">
        <v>19</v>
      </c>
      <c r="F550" s="199" t="s">
        <v>832</v>
      </c>
      <c r="G550" s="197"/>
      <c r="H550" s="200">
        <v>5412.8</v>
      </c>
      <c r="I550" s="201"/>
      <c r="J550" s="197"/>
      <c r="K550" s="197"/>
      <c r="L550" s="202"/>
      <c r="M550" s="203"/>
      <c r="N550" s="204"/>
      <c r="O550" s="204"/>
      <c r="P550" s="204"/>
      <c r="Q550" s="204"/>
      <c r="R550" s="204"/>
      <c r="S550" s="204"/>
      <c r="T550" s="205"/>
      <c r="AT550" s="206" t="s">
        <v>157</v>
      </c>
      <c r="AU550" s="206" t="s">
        <v>82</v>
      </c>
      <c r="AV550" s="13" t="s">
        <v>82</v>
      </c>
      <c r="AW550" s="13" t="s">
        <v>33</v>
      </c>
      <c r="AX550" s="13" t="s">
        <v>72</v>
      </c>
      <c r="AY550" s="206" t="s">
        <v>124</v>
      </c>
    </row>
    <row r="551" spans="1:65" s="15" customFormat="1" ht="11.25">
      <c r="B551" s="218"/>
      <c r="C551" s="219"/>
      <c r="D551" s="189" t="s">
        <v>157</v>
      </c>
      <c r="E551" s="220" t="s">
        <v>19</v>
      </c>
      <c r="F551" s="221" t="s">
        <v>177</v>
      </c>
      <c r="G551" s="219"/>
      <c r="H551" s="222">
        <v>5412.8</v>
      </c>
      <c r="I551" s="223"/>
      <c r="J551" s="219"/>
      <c r="K551" s="219"/>
      <c r="L551" s="224"/>
      <c r="M551" s="225"/>
      <c r="N551" s="226"/>
      <c r="O551" s="226"/>
      <c r="P551" s="226"/>
      <c r="Q551" s="226"/>
      <c r="R551" s="226"/>
      <c r="S551" s="226"/>
      <c r="T551" s="227"/>
      <c r="AT551" s="228" t="s">
        <v>157</v>
      </c>
      <c r="AU551" s="228" t="s">
        <v>82</v>
      </c>
      <c r="AV551" s="15" t="s">
        <v>133</v>
      </c>
      <c r="AW551" s="15" t="s">
        <v>33</v>
      </c>
      <c r="AX551" s="15" t="s">
        <v>80</v>
      </c>
      <c r="AY551" s="228" t="s">
        <v>124</v>
      </c>
    </row>
    <row r="552" spans="1:65" s="2" customFormat="1" ht="24.2" customHeight="1">
      <c r="A552" s="37"/>
      <c r="B552" s="38"/>
      <c r="C552" s="176" t="s">
        <v>833</v>
      </c>
      <c r="D552" s="176" t="s">
        <v>128</v>
      </c>
      <c r="E552" s="177" t="s">
        <v>834</v>
      </c>
      <c r="F552" s="178" t="s">
        <v>395</v>
      </c>
      <c r="G552" s="179" t="s">
        <v>206</v>
      </c>
      <c r="H552" s="180">
        <v>204.21600000000001</v>
      </c>
      <c r="I552" s="181"/>
      <c r="J552" s="182">
        <f>ROUND(I552*H552,2)</f>
        <v>0</v>
      </c>
      <c r="K552" s="178" t="s">
        <v>140</v>
      </c>
      <c r="L552" s="42"/>
      <c r="M552" s="183" t="s">
        <v>19</v>
      </c>
      <c r="N552" s="184" t="s">
        <v>43</v>
      </c>
      <c r="O552" s="67"/>
      <c r="P552" s="185">
        <f>O552*H552</f>
        <v>0</v>
      </c>
      <c r="Q552" s="185">
        <v>0</v>
      </c>
      <c r="R552" s="185">
        <f>Q552*H552</f>
        <v>0</v>
      </c>
      <c r="S552" s="185">
        <v>0</v>
      </c>
      <c r="T552" s="186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87" t="s">
        <v>133</v>
      </c>
      <c r="AT552" s="187" t="s">
        <v>128</v>
      </c>
      <c r="AU552" s="187" t="s">
        <v>82</v>
      </c>
      <c r="AY552" s="20" t="s">
        <v>124</v>
      </c>
      <c r="BE552" s="188">
        <f>IF(N552="základní",J552,0)</f>
        <v>0</v>
      </c>
      <c r="BF552" s="188">
        <f>IF(N552="snížená",J552,0)</f>
        <v>0</v>
      </c>
      <c r="BG552" s="188">
        <f>IF(N552="zákl. přenesená",J552,0)</f>
        <v>0</v>
      </c>
      <c r="BH552" s="188">
        <f>IF(N552="sníž. přenesená",J552,0)</f>
        <v>0</v>
      </c>
      <c r="BI552" s="188">
        <f>IF(N552="nulová",J552,0)</f>
        <v>0</v>
      </c>
      <c r="BJ552" s="20" t="s">
        <v>80</v>
      </c>
      <c r="BK552" s="188">
        <f>ROUND(I552*H552,2)</f>
        <v>0</v>
      </c>
      <c r="BL552" s="20" t="s">
        <v>133</v>
      </c>
      <c r="BM552" s="187" t="s">
        <v>835</v>
      </c>
    </row>
    <row r="553" spans="1:65" s="2" customFormat="1" ht="29.25">
      <c r="A553" s="37"/>
      <c r="B553" s="38"/>
      <c r="C553" s="39"/>
      <c r="D553" s="189" t="s">
        <v>136</v>
      </c>
      <c r="E553" s="39"/>
      <c r="F553" s="190" t="s">
        <v>836</v>
      </c>
      <c r="G553" s="39"/>
      <c r="H553" s="39"/>
      <c r="I553" s="191"/>
      <c r="J553" s="39"/>
      <c r="K553" s="39"/>
      <c r="L553" s="42"/>
      <c r="M553" s="192"/>
      <c r="N553" s="193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20" t="s">
        <v>136</v>
      </c>
      <c r="AU553" s="20" t="s">
        <v>82</v>
      </c>
    </row>
    <row r="554" spans="1:65" s="2" customFormat="1" ht="11.25">
      <c r="A554" s="37"/>
      <c r="B554" s="38"/>
      <c r="C554" s="39"/>
      <c r="D554" s="194" t="s">
        <v>143</v>
      </c>
      <c r="E554" s="39"/>
      <c r="F554" s="195" t="s">
        <v>837</v>
      </c>
      <c r="G554" s="39"/>
      <c r="H554" s="39"/>
      <c r="I554" s="191"/>
      <c r="J554" s="39"/>
      <c r="K554" s="39"/>
      <c r="L554" s="42"/>
      <c r="M554" s="192"/>
      <c r="N554" s="193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143</v>
      </c>
      <c r="AU554" s="20" t="s">
        <v>82</v>
      </c>
    </row>
    <row r="555" spans="1:65" s="13" customFormat="1" ht="11.25">
      <c r="B555" s="196"/>
      <c r="C555" s="197"/>
      <c r="D555" s="189" t="s">
        <v>157</v>
      </c>
      <c r="E555" s="198" t="s">
        <v>19</v>
      </c>
      <c r="F555" s="199" t="s">
        <v>838</v>
      </c>
      <c r="G555" s="197"/>
      <c r="H555" s="200">
        <v>204.21600000000001</v>
      </c>
      <c r="I555" s="201"/>
      <c r="J555" s="197"/>
      <c r="K555" s="197"/>
      <c r="L555" s="202"/>
      <c r="M555" s="203"/>
      <c r="N555" s="204"/>
      <c r="O555" s="204"/>
      <c r="P555" s="204"/>
      <c r="Q555" s="204"/>
      <c r="R555" s="204"/>
      <c r="S555" s="204"/>
      <c r="T555" s="205"/>
      <c r="AT555" s="206" t="s">
        <v>157</v>
      </c>
      <c r="AU555" s="206" t="s">
        <v>82</v>
      </c>
      <c r="AV555" s="13" t="s">
        <v>82</v>
      </c>
      <c r="AW555" s="13" t="s">
        <v>33</v>
      </c>
      <c r="AX555" s="13" t="s">
        <v>80</v>
      </c>
      <c r="AY555" s="206" t="s">
        <v>124</v>
      </c>
    </row>
    <row r="556" spans="1:65" s="2" customFormat="1" ht="37.9" customHeight="1">
      <c r="A556" s="37"/>
      <c r="B556" s="38"/>
      <c r="C556" s="176" t="s">
        <v>839</v>
      </c>
      <c r="D556" s="176" t="s">
        <v>128</v>
      </c>
      <c r="E556" s="177" t="s">
        <v>840</v>
      </c>
      <c r="F556" s="178" t="s">
        <v>841</v>
      </c>
      <c r="G556" s="179" t="s">
        <v>206</v>
      </c>
      <c r="H556" s="180">
        <v>111.78400000000001</v>
      </c>
      <c r="I556" s="181"/>
      <c r="J556" s="182">
        <f>ROUND(I556*H556,2)</f>
        <v>0</v>
      </c>
      <c r="K556" s="178" t="s">
        <v>140</v>
      </c>
      <c r="L556" s="42"/>
      <c r="M556" s="183" t="s">
        <v>19</v>
      </c>
      <c r="N556" s="184" t="s">
        <v>43</v>
      </c>
      <c r="O556" s="67"/>
      <c r="P556" s="185">
        <f>O556*H556</f>
        <v>0</v>
      </c>
      <c r="Q556" s="185">
        <v>0</v>
      </c>
      <c r="R556" s="185">
        <f>Q556*H556</f>
        <v>0</v>
      </c>
      <c r="S556" s="185">
        <v>0</v>
      </c>
      <c r="T556" s="186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187" t="s">
        <v>133</v>
      </c>
      <c r="AT556" s="187" t="s">
        <v>128</v>
      </c>
      <c r="AU556" s="187" t="s">
        <v>82</v>
      </c>
      <c r="AY556" s="20" t="s">
        <v>124</v>
      </c>
      <c r="BE556" s="188">
        <f>IF(N556="základní",J556,0)</f>
        <v>0</v>
      </c>
      <c r="BF556" s="188">
        <f>IF(N556="snížená",J556,0)</f>
        <v>0</v>
      </c>
      <c r="BG556" s="188">
        <f>IF(N556="zákl. přenesená",J556,0)</f>
        <v>0</v>
      </c>
      <c r="BH556" s="188">
        <f>IF(N556="sníž. přenesená",J556,0)</f>
        <v>0</v>
      </c>
      <c r="BI556" s="188">
        <f>IF(N556="nulová",J556,0)</f>
        <v>0</v>
      </c>
      <c r="BJ556" s="20" t="s">
        <v>80</v>
      </c>
      <c r="BK556" s="188">
        <f>ROUND(I556*H556,2)</f>
        <v>0</v>
      </c>
      <c r="BL556" s="20" t="s">
        <v>133</v>
      </c>
      <c r="BM556" s="187" t="s">
        <v>842</v>
      </c>
    </row>
    <row r="557" spans="1:65" s="2" customFormat="1" ht="29.25">
      <c r="A557" s="37"/>
      <c r="B557" s="38"/>
      <c r="C557" s="39"/>
      <c r="D557" s="189" t="s">
        <v>136</v>
      </c>
      <c r="E557" s="39"/>
      <c r="F557" s="190" t="s">
        <v>843</v>
      </c>
      <c r="G557" s="39"/>
      <c r="H557" s="39"/>
      <c r="I557" s="191"/>
      <c r="J557" s="39"/>
      <c r="K557" s="39"/>
      <c r="L557" s="42"/>
      <c r="M557" s="192"/>
      <c r="N557" s="193"/>
      <c r="O557" s="67"/>
      <c r="P557" s="67"/>
      <c r="Q557" s="67"/>
      <c r="R557" s="67"/>
      <c r="S557" s="67"/>
      <c r="T557" s="68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20" t="s">
        <v>136</v>
      </c>
      <c r="AU557" s="20" t="s">
        <v>82</v>
      </c>
    </row>
    <row r="558" spans="1:65" s="2" customFormat="1" ht="11.25">
      <c r="A558" s="37"/>
      <c r="B558" s="38"/>
      <c r="C558" s="39"/>
      <c r="D558" s="194" t="s">
        <v>143</v>
      </c>
      <c r="E558" s="39"/>
      <c r="F558" s="195" t="s">
        <v>844</v>
      </c>
      <c r="G558" s="39"/>
      <c r="H558" s="39"/>
      <c r="I558" s="191"/>
      <c r="J558" s="39"/>
      <c r="K558" s="39"/>
      <c r="L558" s="42"/>
      <c r="M558" s="192"/>
      <c r="N558" s="193"/>
      <c r="O558" s="67"/>
      <c r="P558" s="67"/>
      <c r="Q558" s="67"/>
      <c r="R558" s="67"/>
      <c r="S558" s="67"/>
      <c r="T558" s="68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T558" s="20" t="s">
        <v>143</v>
      </c>
      <c r="AU558" s="20" t="s">
        <v>82</v>
      </c>
    </row>
    <row r="559" spans="1:65" s="13" customFormat="1" ht="11.25">
      <c r="B559" s="196"/>
      <c r="C559" s="197"/>
      <c r="D559" s="189" t="s">
        <v>157</v>
      </c>
      <c r="E559" s="198" t="s">
        <v>19</v>
      </c>
      <c r="F559" s="199" t="s">
        <v>845</v>
      </c>
      <c r="G559" s="197"/>
      <c r="H559" s="200">
        <v>111.78400000000001</v>
      </c>
      <c r="I559" s="201"/>
      <c r="J559" s="197"/>
      <c r="K559" s="197"/>
      <c r="L559" s="202"/>
      <c r="M559" s="203"/>
      <c r="N559" s="204"/>
      <c r="O559" s="204"/>
      <c r="P559" s="204"/>
      <c r="Q559" s="204"/>
      <c r="R559" s="204"/>
      <c r="S559" s="204"/>
      <c r="T559" s="205"/>
      <c r="AT559" s="206" t="s">
        <v>157</v>
      </c>
      <c r="AU559" s="206" t="s">
        <v>82</v>
      </c>
      <c r="AV559" s="13" t="s">
        <v>82</v>
      </c>
      <c r="AW559" s="13" t="s">
        <v>33</v>
      </c>
      <c r="AX559" s="13" t="s">
        <v>80</v>
      </c>
      <c r="AY559" s="206" t="s">
        <v>124</v>
      </c>
    </row>
    <row r="560" spans="1:65" s="2" customFormat="1" ht="33" customHeight="1">
      <c r="A560" s="37"/>
      <c r="B560" s="38"/>
      <c r="C560" s="176" t="s">
        <v>846</v>
      </c>
      <c r="D560" s="176" t="s">
        <v>128</v>
      </c>
      <c r="E560" s="177" t="s">
        <v>847</v>
      </c>
      <c r="F560" s="178" t="s">
        <v>848</v>
      </c>
      <c r="G560" s="179" t="s">
        <v>206</v>
      </c>
      <c r="H560" s="180">
        <v>2.4</v>
      </c>
      <c r="I560" s="181"/>
      <c r="J560" s="182">
        <f>ROUND(I560*H560,2)</f>
        <v>0</v>
      </c>
      <c r="K560" s="178" t="s">
        <v>140</v>
      </c>
      <c r="L560" s="42"/>
      <c r="M560" s="183" t="s">
        <v>19</v>
      </c>
      <c r="N560" s="184" t="s">
        <v>43</v>
      </c>
      <c r="O560" s="67"/>
      <c r="P560" s="185">
        <f>O560*H560</f>
        <v>0</v>
      </c>
      <c r="Q560" s="185">
        <v>0</v>
      </c>
      <c r="R560" s="185">
        <f>Q560*H560</f>
        <v>0</v>
      </c>
      <c r="S560" s="185">
        <v>0</v>
      </c>
      <c r="T560" s="186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187" t="s">
        <v>133</v>
      </c>
      <c r="AT560" s="187" t="s">
        <v>128</v>
      </c>
      <c r="AU560" s="187" t="s">
        <v>82</v>
      </c>
      <c r="AY560" s="20" t="s">
        <v>124</v>
      </c>
      <c r="BE560" s="188">
        <f>IF(N560="základní",J560,0)</f>
        <v>0</v>
      </c>
      <c r="BF560" s="188">
        <f>IF(N560="snížená",J560,0)</f>
        <v>0</v>
      </c>
      <c r="BG560" s="188">
        <f>IF(N560="zákl. přenesená",J560,0)</f>
        <v>0</v>
      </c>
      <c r="BH560" s="188">
        <f>IF(N560="sníž. přenesená",J560,0)</f>
        <v>0</v>
      </c>
      <c r="BI560" s="188">
        <f>IF(N560="nulová",J560,0)</f>
        <v>0</v>
      </c>
      <c r="BJ560" s="20" t="s">
        <v>80</v>
      </c>
      <c r="BK560" s="188">
        <f>ROUND(I560*H560,2)</f>
        <v>0</v>
      </c>
      <c r="BL560" s="20" t="s">
        <v>133</v>
      </c>
      <c r="BM560" s="187" t="s">
        <v>849</v>
      </c>
    </row>
    <row r="561" spans="1:65" s="2" customFormat="1" ht="29.25">
      <c r="A561" s="37"/>
      <c r="B561" s="38"/>
      <c r="C561" s="39"/>
      <c r="D561" s="189" t="s">
        <v>136</v>
      </c>
      <c r="E561" s="39"/>
      <c r="F561" s="190" t="s">
        <v>850</v>
      </c>
      <c r="G561" s="39"/>
      <c r="H561" s="39"/>
      <c r="I561" s="191"/>
      <c r="J561" s="39"/>
      <c r="K561" s="39"/>
      <c r="L561" s="42"/>
      <c r="M561" s="192"/>
      <c r="N561" s="193"/>
      <c r="O561" s="67"/>
      <c r="P561" s="67"/>
      <c r="Q561" s="67"/>
      <c r="R561" s="67"/>
      <c r="S561" s="67"/>
      <c r="T561" s="68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T561" s="20" t="s">
        <v>136</v>
      </c>
      <c r="AU561" s="20" t="s">
        <v>82</v>
      </c>
    </row>
    <row r="562" spans="1:65" s="2" customFormat="1" ht="11.25">
      <c r="A562" s="37"/>
      <c r="B562" s="38"/>
      <c r="C562" s="39"/>
      <c r="D562" s="194" t="s">
        <v>143</v>
      </c>
      <c r="E562" s="39"/>
      <c r="F562" s="195" t="s">
        <v>851</v>
      </c>
      <c r="G562" s="39"/>
      <c r="H562" s="39"/>
      <c r="I562" s="191"/>
      <c r="J562" s="39"/>
      <c r="K562" s="39"/>
      <c r="L562" s="42"/>
      <c r="M562" s="192"/>
      <c r="N562" s="193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20" t="s">
        <v>143</v>
      </c>
      <c r="AU562" s="20" t="s">
        <v>82</v>
      </c>
    </row>
    <row r="563" spans="1:65" s="13" customFormat="1" ht="11.25">
      <c r="B563" s="196"/>
      <c r="C563" s="197"/>
      <c r="D563" s="189" t="s">
        <v>157</v>
      </c>
      <c r="E563" s="198" t="s">
        <v>19</v>
      </c>
      <c r="F563" s="199" t="s">
        <v>852</v>
      </c>
      <c r="G563" s="197"/>
      <c r="H563" s="200">
        <v>2.4</v>
      </c>
      <c r="I563" s="201"/>
      <c r="J563" s="197"/>
      <c r="K563" s="197"/>
      <c r="L563" s="202"/>
      <c r="M563" s="203"/>
      <c r="N563" s="204"/>
      <c r="O563" s="204"/>
      <c r="P563" s="204"/>
      <c r="Q563" s="204"/>
      <c r="R563" s="204"/>
      <c r="S563" s="204"/>
      <c r="T563" s="205"/>
      <c r="AT563" s="206" t="s">
        <v>157</v>
      </c>
      <c r="AU563" s="206" t="s">
        <v>82</v>
      </c>
      <c r="AV563" s="13" t="s">
        <v>82</v>
      </c>
      <c r="AW563" s="13" t="s">
        <v>33</v>
      </c>
      <c r="AX563" s="13" t="s">
        <v>80</v>
      </c>
      <c r="AY563" s="206" t="s">
        <v>124</v>
      </c>
    </row>
    <row r="564" spans="1:65" s="12" customFormat="1" ht="22.9" customHeight="1">
      <c r="B564" s="160"/>
      <c r="C564" s="161"/>
      <c r="D564" s="162" t="s">
        <v>71</v>
      </c>
      <c r="E564" s="174" t="s">
        <v>853</v>
      </c>
      <c r="F564" s="174" t="s">
        <v>854</v>
      </c>
      <c r="G564" s="161"/>
      <c r="H564" s="161"/>
      <c r="I564" s="164"/>
      <c r="J564" s="175">
        <f>BK564</f>
        <v>0</v>
      </c>
      <c r="K564" s="161"/>
      <c r="L564" s="166"/>
      <c r="M564" s="167"/>
      <c r="N564" s="168"/>
      <c r="O564" s="168"/>
      <c r="P564" s="169">
        <f>SUM(P565:P570)</f>
        <v>0</v>
      </c>
      <c r="Q564" s="168"/>
      <c r="R564" s="169">
        <f>SUM(R565:R570)</f>
        <v>0</v>
      </c>
      <c r="S564" s="168"/>
      <c r="T564" s="170">
        <f>SUM(T565:T570)</f>
        <v>0</v>
      </c>
      <c r="AR564" s="171" t="s">
        <v>80</v>
      </c>
      <c r="AT564" s="172" t="s">
        <v>71</v>
      </c>
      <c r="AU564" s="172" t="s">
        <v>80</v>
      </c>
      <c r="AY564" s="171" t="s">
        <v>124</v>
      </c>
      <c r="BK564" s="173">
        <f>SUM(BK565:BK570)</f>
        <v>0</v>
      </c>
    </row>
    <row r="565" spans="1:65" s="2" customFormat="1" ht="24.2" customHeight="1">
      <c r="A565" s="37"/>
      <c r="B565" s="38"/>
      <c r="C565" s="176" t="s">
        <v>855</v>
      </c>
      <c r="D565" s="176" t="s">
        <v>128</v>
      </c>
      <c r="E565" s="177" t="s">
        <v>856</v>
      </c>
      <c r="F565" s="178" t="s">
        <v>857</v>
      </c>
      <c r="G565" s="179" t="s">
        <v>206</v>
      </c>
      <c r="H565" s="180">
        <v>343.12900000000002</v>
      </c>
      <c r="I565" s="181"/>
      <c r="J565" s="182">
        <f>ROUND(I565*H565,2)</f>
        <v>0</v>
      </c>
      <c r="K565" s="178" t="s">
        <v>140</v>
      </c>
      <c r="L565" s="42"/>
      <c r="M565" s="183" t="s">
        <v>19</v>
      </c>
      <c r="N565" s="184" t="s">
        <v>43</v>
      </c>
      <c r="O565" s="67"/>
      <c r="P565" s="185">
        <f>O565*H565</f>
        <v>0</v>
      </c>
      <c r="Q565" s="185">
        <v>0</v>
      </c>
      <c r="R565" s="185">
        <f>Q565*H565</f>
        <v>0</v>
      </c>
      <c r="S565" s="185">
        <v>0</v>
      </c>
      <c r="T565" s="186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87" t="s">
        <v>133</v>
      </c>
      <c r="AT565" s="187" t="s">
        <v>128</v>
      </c>
      <c r="AU565" s="187" t="s">
        <v>82</v>
      </c>
      <c r="AY565" s="20" t="s">
        <v>124</v>
      </c>
      <c r="BE565" s="188">
        <f>IF(N565="základní",J565,0)</f>
        <v>0</v>
      </c>
      <c r="BF565" s="188">
        <f>IF(N565="snížená",J565,0)</f>
        <v>0</v>
      </c>
      <c r="BG565" s="188">
        <f>IF(N565="zákl. přenesená",J565,0)</f>
        <v>0</v>
      </c>
      <c r="BH565" s="188">
        <f>IF(N565="sníž. přenesená",J565,0)</f>
        <v>0</v>
      </c>
      <c r="BI565" s="188">
        <f>IF(N565="nulová",J565,0)</f>
        <v>0</v>
      </c>
      <c r="BJ565" s="20" t="s">
        <v>80</v>
      </c>
      <c r="BK565" s="188">
        <f>ROUND(I565*H565,2)</f>
        <v>0</v>
      </c>
      <c r="BL565" s="20" t="s">
        <v>133</v>
      </c>
      <c r="BM565" s="187" t="s">
        <v>858</v>
      </c>
    </row>
    <row r="566" spans="1:65" s="2" customFormat="1" ht="29.25">
      <c r="A566" s="37"/>
      <c r="B566" s="38"/>
      <c r="C566" s="39"/>
      <c r="D566" s="189" t="s">
        <v>136</v>
      </c>
      <c r="E566" s="39"/>
      <c r="F566" s="190" t="s">
        <v>859</v>
      </c>
      <c r="G566" s="39"/>
      <c r="H566" s="39"/>
      <c r="I566" s="191"/>
      <c r="J566" s="39"/>
      <c r="K566" s="39"/>
      <c r="L566" s="42"/>
      <c r="M566" s="192"/>
      <c r="N566" s="193"/>
      <c r="O566" s="67"/>
      <c r="P566" s="67"/>
      <c r="Q566" s="67"/>
      <c r="R566" s="67"/>
      <c r="S566" s="67"/>
      <c r="T566" s="68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T566" s="20" t="s">
        <v>136</v>
      </c>
      <c r="AU566" s="20" t="s">
        <v>82</v>
      </c>
    </row>
    <row r="567" spans="1:65" s="2" customFormat="1" ht="11.25">
      <c r="A567" s="37"/>
      <c r="B567" s="38"/>
      <c r="C567" s="39"/>
      <c r="D567" s="194" t="s">
        <v>143</v>
      </c>
      <c r="E567" s="39"/>
      <c r="F567" s="195" t="s">
        <v>860</v>
      </c>
      <c r="G567" s="39"/>
      <c r="H567" s="39"/>
      <c r="I567" s="191"/>
      <c r="J567" s="39"/>
      <c r="K567" s="39"/>
      <c r="L567" s="42"/>
      <c r="M567" s="192"/>
      <c r="N567" s="193"/>
      <c r="O567" s="67"/>
      <c r="P567" s="67"/>
      <c r="Q567" s="67"/>
      <c r="R567" s="67"/>
      <c r="S567" s="67"/>
      <c r="T567" s="68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T567" s="20" t="s">
        <v>143</v>
      </c>
      <c r="AU567" s="20" t="s">
        <v>82</v>
      </c>
    </row>
    <row r="568" spans="1:65" s="2" customFormat="1" ht="33" customHeight="1">
      <c r="A568" s="37"/>
      <c r="B568" s="38"/>
      <c r="C568" s="176" t="s">
        <v>861</v>
      </c>
      <c r="D568" s="176" t="s">
        <v>128</v>
      </c>
      <c r="E568" s="177" t="s">
        <v>862</v>
      </c>
      <c r="F568" s="178" t="s">
        <v>863</v>
      </c>
      <c r="G568" s="179" t="s">
        <v>206</v>
      </c>
      <c r="H568" s="180">
        <v>343.12900000000002</v>
      </c>
      <c r="I568" s="181"/>
      <c r="J568" s="182">
        <f>ROUND(I568*H568,2)</f>
        <v>0</v>
      </c>
      <c r="K568" s="178" t="s">
        <v>140</v>
      </c>
      <c r="L568" s="42"/>
      <c r="M568" s="183" t="s">
        <v>19</v>
      </c>
      <c r="N568" s="184" t="s">
        <v>43</v>
      </c>
      <c r="O568" s="67"/>
      <c r="P568" s="185">
        <f>O568*H568</f>
        <v>0</v>
      </c>
      <c r="Q568" s="185">
        <v>0</v>
      </c>
      <c r="R568" s="185">
        <f>Q568*H568</f>
        <v>0</v>
      </c>
      <c r="S568" s="185">
        <v>0</v>
      </c>
      <c r="T568" s="186">
        <f>S568*H568</f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187" t="s">
        <v>133</v>
      </c>
      <c r="AT568" s="187" t="s">
        <v>128</v>
      </c>
      <c r="AU568" s="187" t="s">
        <v>82</v>
      </c>
      <c r="AY568" s="20" t="s">
        <v>124</v>
      </c>
      <c r="BE568" s="188">
        <f>IF(N568="základní",J568,0)</f>
        <v>0</v>
      </c>
      <c r="BF568" s="188">
        <f>IF(N568="snížená",J568,0)</f>
        <v>0</v>
      </c>
      <c r="BG568" s="188">
        <f>IF(N568="zákl. přenesená",J568,0)</f>
        <v>0</v>
      </c>
      <c r="BH568" s="188">
        <f>IF(N568="sníž. přenesená",J568,0)</f>
        <v>0</v>
      </c>
      <c r="BI568" s="188">
        <f>IF(N568="nulová",J568,0)</f>
        <v>0</v>
      </c>
      <c r="BJ568" s="20" t="s">
        <v>80</v>
      </c>
      <c r="BK568" s="188">
        <f>ROUND(I568*H568,2)</f>
        <v>0</v>
      </c>
      <c r="BL568" s="20" t="s">
        <v>133</v>
      </c>
      <c r="BM568" s="187" t="s">
        <v>864</v>
      </c>
    </row>
    <row r="569" spans="1:65" s="2" customFormat="1" ht="29.25">
      <c r="A569" s="37"/>
      <c r="B569" s="38"/>
      <c r="C569" s="39"/>
      <c r="D569" s="189" t="s">
        <v>136</v>
      </c>
      <c r="E569" s="39"/>
      <c r="F569" s="190" t="s">
        <v>865</v>
      </c>
      <c r="G569" s="39"/>
      <c r="H569" s="39"/>
      <c r="I569" s="191"/>
      <c r="J569" s="39"/>
      <c r="K569" s="39"/>
      <c r="L569" s="42"/>
      <c r="M569" s="192"/>
      <c r="N569" s="193"/>
      <c r="O569" s="67"/>
      <c r="P569" s="67"/>
      <c r="Q569" s="67"/>
      <c r="R569" s="67"/>
      <c r="S569" s="67"/>
      <c r="T569" s="68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20" t="s">
        <v>136</v>
      </c>
      <c r="AU569" s="20" t="s">
        <v>82</v>
      </c>
    </row>
    <row r="570" spans="1:65" s="2" customFormat="1" ht="11.25">
      <c r="A570" s="37"/>
      <c r="B570" s="38"/>
      <c r="C570" s="39"/>
      <c r="D570" s="194" t="s">
        <v>143</v>
      </c>
      <c r="E570" s="39"/>
      <c r="F570" s="195" t="s">
        <v>866</v>
      </c>
      <c r="G570" s="39"/>
      <c r="H570" s="39"/>
      <c r="I570" s="191"/>
      <c r="J570" s="39"/>
      <c r="K570" s="39"/>
      <c r="L570" s="42"/>
      <c r="M570" s="192"/>
      <c r="N570" s="193"/>
      <c r="O570" s="67"/>
      <c r="P570" s="67"/>
      <c r="Q570" s="67"/>
      <c r="R570" s="67"/>
      <c r="S570" s="67"/>
      <c r="T570" s="68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20" t="s">
        <v>143</v>
      </c>
      <c r="AU570" s="20" t="s">
        <v>82</v>
      </c>
    </row>
    <row r="571" spans="1:65" s="12" customFormat="1" ht="25.9" customHeight="1">
      <c r="B571" s="160"/>
      <c r="C571" s="161"/>
      <c r="D571" s="162" t="s">
        <v>71</v>
      </c>
      <c r="E571" s="163" t="s">
        <v>867</v>
      </c>
      <c r="F571" s="163" t="s">
        <v>868</v>
      </c>
      <c r="G571" s="161"/>
      <c r="H571" s="161"/>
      <c r="I571" s="164"/>
      <c r="J571" s="165">
        <f>BK571</f>
        <v>0</v>
      </c>
      <c r="K571" s="161"/>
      <c r="L571" s="166"/>
      <c r="M571" s="167"/>
      <c r="N571" s="168"/>
      <c r="O571" s="168"/>
      <c r="P571" s="169">
        <f>SUM(P572:P582)</f>
        <v>0</v>
      </c>
      <c r="Q571" s="168"/>
      <c r="R571" s="169">
        <f>SUM(R572:R582)</f>
        <v>0</v>
      </c>
      <c r="S571" s="168"/>
      <c r="T571" s="170">
        <f>SUM(T572:T582)</f>
        <v>0</v>
      </c>
      <c r="AR571" s="171" t="s">
        <v>133</v>
      </c>
      <c r="AT571" s="172" t="s">
        <v>71</v>
      </c>
      <c r="AU571" s="172" t="s">
        <v>72</v>
      </c>
      <c r="AY571" s="171" t="s">
        <v>124</v>
      </c>
      <c r="BK571" s="173">
        <f>SUM(BK572:BK582)</f>
        <v>0</v>
      </c>
    </row>
    <row r="572" spans="1:65" s="2" customFormat="1" ht="16.5" customHeight="1">
      <c r="A572" s="37"/>
      <c r="B572" s="38"/>
      <c r="C572" s="176" t="s">
        <v>869</v>
      </c>
      <c r="D572" s="176" t="s">
        <v>128</v>
      </c>
      <c r="E572" s="177" t="s">
        <v>870</v>
      </c>
      <c r="F572" s="178" t="s">
        <v>871</v>
      </c>
      <c r="G572" s="179" t="s">
        <v>872</v>
      </c>
      <c r="H572" s="180">
        <v>1</v>
      </c>
      <c r="I572" s="181"/>
      <c r="J572" s="182">
        <f>ROUND(I572*H572,2)</f>
        <v>0</v>
      </c>
      <c r="K572" s="178" t="s">
        <v>140</v>
      </c>
      <c r="L572" s="42"/>
      <c r="M572" s="183" t="s">
        <v>19</v>
      </c>
      <c r="N572" s="184" t="s">
        <v>43</v>
      </c>
      <c r="O572" s="67"/>
      <c r="P572" s="185">
        <f>O572*H572</f>
        <v>0</v>
      </c>
      <c r="Q572" s="185">
        <v>0</v>
      </c>
      <c r="R572" s="185">
        <f>Q572*H572</f>
        <v>0</v>
      </c>
      <c r="S572" s="185">
        <v>0</v>
      </c>
      <c r="T572" s="186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187" t="s">
        <v>873</v>
      </c>
      <c r="AT572" s="187" t="s">
        <v>128</v>
      </c>
      <c r="AU572" s="187" t="s">
        <v>80</v>
      </c>
      <c r="AY572" s="20" t="s">
        <v>124</v>
      </c>
      <c r="BE572" s="188">
        <f>IF(N572="základní",J572,0)</f>
        <v>0</v>
      </c>
      <c r="BF572" s="188">
        <f>IF(N572="snížená",J572,0)</f>
        <v>0</v>
      </c>
      <c r="BG572" s="188">
        <f>IF(N572="zákl. přenesená",J572,0)</f>
        <v>0</v>
      </c>
      <c r="BH572" s="188">
        <f>IF(N572="sníž. přenesená",J572,0)</f>
        <v>0</v>
      </c>
      <c r="BI572" s="188">
        <f>IF(N572="nulová",J572,0)</f>
        <v>0</v>
      </c>
      <c r="BJ572" s="20" t="s">
        <v>80</v>
      </c>
      <c r="BK572" s="188">
        <f>ROUND(I572*H572,2)</f>
        <v>0</v>
      </c>
      <c r="BL572" s="20" t="s">
        <v>873</v>
      </c>
      <c r="BM572" s="187" t="s">
        <v>874</v>
      </c>
    </row>
    <row r="573" spans="1:65" s="2" customFormat="1" ht="11.25">
      <c r="A573" s="37"/>
      <c r="B573" s="38"/>
      <c r="C573" s="39"/>
      <c r="D573" s="189" t="s">
        <v>136</v>
      </c>
      <c r="E573" s="39"/>
      <c r="F573" s="190" t="s">
        <v>871</v>
      </c>
      <c r="G573" s="39"/>
      <c r="H573" s="39"/>
      <c r="I573" s="191"/>
      <c r="J573" s="39"/>
      <c r="K573" s="39"/>
      <c r="L573" s="42"/>
      <c r="M573" s="192"/>
      <c r="N573" s="193"/>
      <c r="O573" s="67"/>
      <c r="P573" s="67"/>
      <c r="Q573" s="67"/>
      <c r="R573" s="67"/>
      <c r="S573" s="67"/>
      <c r="T573" s="68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20" t="s">
        <v>136</v>
      </c>
      <c r="AU573" s="20" t="s">
        <v>80</v>
      </c>
    </row>
    <row r="574" spans="1:65" s="2" customFormat="1" ht="11.25">
      <c r="A574" s="37"/>
      <c r="B574" s="38"/>
      <c r="C574" s="39"/>
      <c r="D574" s="194" t="s">
        <v>143</v>
      </c>
      <c r="E574" s="39"/>
      <c r="F574" s="195" t="s">
        <v>875</v>
      </c>
      <c r="G574" s="39"/>
      <c r="H574" s="39"/>
      <c r="I574" s="191"/>
      <c r="J574" s="39"/>
      <c r="K574" s="39"/>
      <c r="L574" s="42"/>
      <c r="M574" s="192"/>
      <c r="N574" s="193"/>
      <c r="O574" s="67"/>
      <c r="P574" s="67"/>
      <c r="Q574" s="67"/>
      <c r="R574" s="67"/>
      <c r="S574" s="67"/>
      <c r="T574" s="68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20" t="s">
        <v>143</v>
      </c>
      <c r="AU574" s="20" t="s">
        <v>80</v>
      </c>
    </row>
    <row r="575" spans="1:65" s="2" customFormat="1" ht="19.5">
      <c r="A575" s="37"/>
      <c r="B575" s="38"/>
      <c r="C575" s="39"/>
      <c r="D575" s="189" t="s">
        <v>196</v>
      </c>
      <c r="E575" s="39"/>
      <c r="F575" s="229" t="s">
        <v>876</v>
      </c>
      <c r="G575" s="39"/>
      <c r="H575" s="39"/>
      <c r="I575" s="191"/>
      <c r="J575" s="39"/>
      <c r="K575" s="39"/>
      <c r="L575" s="42"/>
      <c r="M575" s="192"/>
      <c r="N575" s="193"/>
      <c r="O575" s="67"/>
      <c r="P575" s="67"/>
      <c r="Q575" s="67"/>
      <c r="R575" s="67"/>
      <c r="S575" s="67"/>
      <c r="T575" s="68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T575" s="20" t="s">
        <v>196</v>
      </c>
      <c r="AU575" s="20" t="s">
        <v>80</v>
      </c>
    </row>
    <row r="576" spans="1:65" s="2" customFormat="1" ht="16.5" customHeight="1">
      <c r="A576" s="37"/>
      <c r="B576" s="38"/>
      <c r="C576" s="176" t="s">
        <v>877</v>
      </c>
      <c r="D576" s="176" t="s">
        <v>128</v>
      </c>
      <c r="E576" s="177" t="s">
        <v>878</v>
      </c>
      <c r="F576" s="178" t="s">
        <v>879</v>
      </c>
      <c r="G576" s="179" t="s">
        <v>872</v>
      </c>
      <c r="H576" s="180">
        <v>3</v>
      </c>
      <c r="I576" s="181"/>
      <c r="J576" s="182">
        <f>ROUND(I576*H576,2)</f>
        <v>0</v>
      </c>
      <c r="K576" s="178" t="s">
        <v>140</v>
      </c>
      <c r="L576" s="42"/>
      <c r="M576" s="183" t="s">
        <v>19</v>
      </c>
      <c r="N576" s="184" t="s">
        <v>43</v>
      </c>
      <c r="O576" s="67"/>
      <c r="P576" s="185">
        <f>O576*H576</f>
        <v>0</v>
      </c>
      <c r="Q576" s="185">
        <v>0</v>
      </c>
      <c r="R576" s="185">
        <f>Q576*H576</f>
        <v>0</v>
      </c>
      <c r="S576" s="185">
        <v>0</v>
      </c>
      <c r="T576" s="186">
        <f>S576*H576</f>
        <v>0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R576" s="187" t="s">
        <v>873</v>
      </c>
      <c r="AT576" s="187" t="s">
        <v>128</v>
      </c>
      <c r="AU576" s="187" t="s">
        <v>80</v>
      </c>
      <c r="AY576" s="20" t="s">
        <v>124</v>
      </c>
      <c r="BE576" s="188">
        <f>IF(N576="základní",J576,0)</f>
        <v>0</v>
      </c>
      <c r="BF576" s="188">
        <f>IF(N576="snížená",J576,0)</f>
        <v>0</v>
      </c>
      <c r="BG576" s="188">
        <f>IF(N576="zákl. přenesená",J576,0)</f>
        <v>0</v>
      </c>
      <c r="BH576" s="188">
        <f>IF(N576="sníž. přenesená",J576,0)</f>
        <v>0</v>
      </c>
      <c r="BI576" s="188">
        <f>IF(N576="nulová",J576,0)</f>
        <v>0</v>
      </c>
      <c r="BJ576" s="20" t="s">
        <v>80</v>
      </c>
      <c r="BK576" s="188">
        <f>ROUND(I576*H576,2)</f>
        <v>0</v>
      </c>
      <c r="BL576" s="20" t="s">
        <v>873</v>
      </c>
      <c r="BM576" s="187" t="s">
        <v>880</v>
      </c>
    </row>
    <row r="577" spans="1:65" s="2" customFormat="1" ht="11.25">
      <c r="A577" s="37"/>
      <c r="B577" s="38"/>
      <c r="C577" s="39"/>
      <c r="D577" s="189" t="s">
        <v>136</v>
      </c>
      <c r="E577" s="39"/>
      <c r="F577" s="190" t="s">
        <v>879</v>
      </c>
      <c r="G577" s="39"/>
      <c r="H577" s="39"/>
      <c r="I577" s="191"/>
      <c r="J577" s="39"/>
      <c r="K577" s="39"/>
      <c r="L577" s="42"/>
      <c r="M577" s="192"/>
      <c r="N577" s="193"/>
      <c r="O577" s="67"/>
      <c r="P577" s="67"/>
      <c r="Q577" s="67"/>
      <c r="R577" s="67"/>
      <c r="S577" s="67"/>
      <c r="T577" s="68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T577" s="20" t="s">
        <v>136</v>
      </c>
      <c r="AU577" s="20" t="s">
        <v>80</v>
      </c>
    </row>
    <row r="578" spans="1:65" s="2" customFormat="1" ht="11.25">
      <c r="A578" s="37"/>
      <c r="B578" s="38"/>
      <c r="C578" s="39"/>
      <c r="D578" s="194" t="s">
        <v>143</v>
      </c>
      <c r="E578" s="39"/>
      <c r="F578" s="195" t="s">
        <v>881</v>
      </c>
      <c r="G578" s="39"/>
      <c r="H578" s="39"/>
      <c r="I578" s="191"/>
      <c r="J578" s="39"/>
      <c r="K578" s="39"/>
      <c r="L578" s="42"/>
      <c r="M578" s="192"/>
      <c r="N578" s="193"/>
      <c r="O578" s="67"/>
      <c r="P578" s="67"/>
      <c r="Q578" s="67"/>
      <c r="R578" s="67"/>
      <c r="S578" s="67"/>
      <c r="T578" s="68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T578" s="20" t="s">
        <v>143</v>
      </c>
      <c r="AU578" s="20" t="s">
        <v>80</v>
      </c>
    </row>
    <row r="579" spans="1:65" s="2" customFormat="1" ht="16.5" customHeight="1">
      <c r="A579" s="37"/>
      <c r="B579" s="38"/>
      <c r="C579" s="176" t="s">
        <v>882</v>
      </c>
      <c r="D579" s="176" t="s">
        <v>128</v>
      </c>
      <c r="E579" s="177" t="s">
        <v>883</v>
      </c>
      <c r="F579" s="178" t="s">
        <v>884</v>
      </c>
      <c r="G579" s="179" t="s">
        <v>872</v>
      </c>
      <c r="H579" s="180">
        <v>3</v>
      </c>
      <c r="I579" s="181"/>
      <c r="J579" s="182">
        <f>ROUND(I579*H579,2)</f>
        <v>0</v>
      </c>
      <c r="K579" s="178" t="s">
        <v>140</v>
      </c>
      <c r="L579" s="42"/>
      <c r="M579" s="183" t="s">
        <v>19</v>
      </c>
      <c r="N579" s="184" t="s">
        <v>43</v>
      </c>
      <c r="O579" s="67"/>
      <c r="P579" s="185">
        <f>O579*H579</f>
        <v>0</v>
      </c>
      <c r="Q579" s="185">
        <v>0</v>
      </c>
      <c r="R579" s="185">
        <f>Q579*H579</f>
        <v>0</v>
      </c>
      <c r="S579" s="185">
        <v>0</v>
      </c>
      <c r="T579" s="186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87" t="s">
        <v>873</v>
      </c>
      <c r="AT579" s="187" t="s">
        <v>128</v>
      </c>
      <c r="AU579" s="187" t="s">
        <v>80</v>
      </c>
      <c r="AY579" s="20" t="s">
        <v>124</v>
      </c>
      <c r="BE579" s="188">
        <f>IF(N579="základní",J579,0)</f>
        <v>0</v>
      </c>
      <c r="BF579" s="188">
        <f>IF(N579="snížená",J579,0)</f>
        <v>0</v>
      </c>
      <c r="BG579" s="188">
        <f>IF(N579="zákl. přenesená",J579,0)</f>
        <v>0</v>
      </c>
      <c r="BH579" s="188">
        <f>IF(N579="sníž. přenesená",J579,0)</f>
        <v>0</v>
      </c>
      <c r="BI579" s="188">
        <f>IF(N579="nulová",J579,0)</f>
        <v>0</v>
      </c>
      <c r="BJ579" s="20" t="s">
        <v>80</v>
      </c>
      <c r="BK579" s="188">
        <f>ROUND(I579*H579,2)</f>
        <v>0</v>
      </c>
      <c r="BL579" s="20" t="s">
        <v>873</v>
      </c>
      <c r="BM579" s="187" t="s">
        <v>885</v>
      </c>
    </row>
    <row r="580" spans="1:65" s="2" customFormat="1" ht="11.25">
      <c r="A580" s="37"/>
      <c r="B580" s="38"/>
      <c r="C580" s="39"/>
      <c r="D580" s="189" t="s">
        <v>136</v>
      </c>
      <c r="E580" s="39"/>
      <c r="F580" s="190" t="s">
        <v>884</v>
      </c>
      <c r="G580" s="39"/>
      <c r="H580" s="39"/>
      <c r="I580" s="191"/>
      <c r="J580" s="39"/>
      <c r="K580" s="39"/>
      <c r="L580" s="42"/>
      <c r="M580" s="192"/>
      <c r="N580" s="193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20" t="s">
        <v>136</v>
      </c>
      <c r="AU580" s="20" t="s">
        <v>80</v>
      </c>
    </row>
    <row r="581" spans="1:65" s="2" customFormat="1" ht="11.25">
      <c r="A581" s="37"/>
      <c r="B581" s="38"/>
      <c r="C581" s="39"/>
      <c r="D581" s="194" t="s">
        <v>143</v>
      </c>
      <c r="E581" s="39"/>
      <c r="F581" s="195" t="s">
        <v>886</v>
      </c>
      <c r="G581" s="39"/>
      <c r="H581" s="39"/>
      <c r="I581" s="191"/>
      <c r="J581" s="39"/>
      <c r="K581" s="39"/>
      <c r="L581" s="42"/>
      <c r="M581" s="192"/>
      <c r="N581" s="193"/>
      <c r="O581" s="67"/>
      <c r="P581" s="67"/>
      <c r="Q581" s="67"/>
      <c r="R581" s="67"/>
      <c r="S581" s="67"/>
      <c r="T581" s="68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20" t="s">
        <v>143</v>
      </c>
      <c r="AU581" s="20" t="s">
        <v>80</v>
      </c>
    </row>
    <row r="582" spans="1:65" s="2" customFormat="1" ht="19.5">
      <c r="A582" s="37"/>
      <c r="B582" s="38"/>
      <c r="C582" s="39"/>
      <c r="D582" s="189" t="s">
        <v>196</v>
      </c>
      <c r="E582" s="39"/>
      <c r="F582" s="229" t="s">
        <v>887</v>
      </c>
      <c r="G582" s="39"/>
      <c r="H582" s="39"/>
      <c r="I582" s="191"/>
      <c r="J582" s="39"/>
      <c r="K582" s="39"/>
      <c r="L582" s="42"/>
      <c r="M582" s="250"/>
      <c r="N582" s="251"/>
      <c r="O582" s="252"/>
      <c r="P582" s="252"/>
      <c r="Q582" s="252"/>
      <c r="R582" s="252"/>
      <c r="S582" s="252"/>
      <c r="T582" s="253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T582" s="20" t="s">
        <v>196</v>
      </c>
      <c r="AU582" s="20" t="s">
        <v>80</v>
      </c>
    </row>
    <row r="583" spans="1:65" s="2" customFormat="1" ht="6.95" customHeight="1">
      <c r="A583" s="37"/>
      <c r="B583" s="50"/>
      <c r="C583" s="51"/>
      <c r="D583" s="51"/>
      <c r="E583" s="51"/>
      <c r="F583" s="51"/>
      <c r="G583" s="51"/>
      <c r="H583" s="51"/>
      <c r="I583" s="51"/>
      <c r="J583" s="51"/>
      <c r="K583" s="51"/>
      <c r="L583" s="42"/>
      <c r="M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</row>
  </sheetData>
  <sheetProtection algorithmName="SHA-512" hashValue="pCu48o9P9+Uo44pL1JD7Z20SkuF+GsbPaOpEb0YwS0gtuYM52IbyVw+evUz217vLhkttsRCISkOP9DDZizfKDg==" saltValue="lF2dBnxLEb4ZCQhWIRYq5nSPyDFmsEtSTAZze4F51MWwyhrVzj0uZe6ZbQP/lsMJqQ4eQb/rE43eMcNnUGaIJA==" spinCount="100000" sheet="1" objects="1" scenarios="1" formatColumns="0" formatRows="0" autoFilter="0"/>
  <autoFilter ref="C91:K582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100" r:id="rId1"/>
    <hyperlink ref="F103" r:id="rId2"/>
    <hyperlink ref="F106" r:id="rId3"/>
    <hyperlink ref="F110" r:id="rId4"/>
    <hyperlink ref="F116" r:id="rId5"/>
    <hyperlink ref="F125" r:id="rId6"/>
    <hyperlink ref="F129" r:id="rId7"/>
    <hyperlink ref="F145" r:id="rId8"/>
    <hyperlink ref="F153" r:id="rId9"/>
    <hyperlink ref="F160" r:id="rId10"/>
    <hyperlink ref="F164" r:id="rId11"/>
    <hyperlink ref="F170" r:id="rId12"/>
    <hyperlink ref="F174" r:id="rId13"/>
    <hyperlink ref="F180" r:id="rId14"/>
    <hyperlink ref="F183" r:id="rId15"/>
    <hyperlink ref="F186" r:id="rId16"/>
    <hyperlink ref="F190" r:id="rId17"/>
    <hyperlink ref="F193" r:id="rId18"/>
    <hyperlink ref="F196" r:id="rId19"/>
    <hyperlink ref="F199" r:id="rId20"/>
    <hyperlink ref="F203" r:id="rId21"/>
    <hyperlink ref="F207" r:id="rId22"/>
    <hyperlink ref="F222" r:id="rId23"/>
    <hyperlink ref="F227" r:id="rId24"/>
    <hyperlink ref="F232" r:id="rId25"/>
    <hyperlink ref="F245" r:id="rId26"/>
    <hyperlink ref="F248" r:id="rId27"/>
    <hyperlink ref="F252" r:id="rId28"/>
    <hyperlink ref="F258" r:id="rId29"/>
    <hyperlink ref="F262" r:id="rId30"/>
    <hyperlink ref="F266" r:id="rId31"/>
    <hyperlink ref="F270" r:id="rId32"/>
    <hyperlink ref="F273" r:id="rId33"/>
    <hyperlink ref="F277" r:id="rId34"/>
    <hyperlink ref="F283" r:id="rId35"/>
    <hyperlink ref="F287" r:id="rId36"/>
    <hyperlink ref="F294" r:id="rId37"/>
    <hyperlink ref="F304" r:id="rId38"/>
    <hyperlink ref="F313" r:id="rId39"/>
    <hyperlink ref="F317" r:id="rId40"/>
    <hyperlink ref="F324" r:id="rId41"/>
    <hyperlink ref="F329" r:id="rId42"/>
    <hyperlink ref="F338" r:id="rId43"/>
    <hyperlink ref="F349" r:id="rId44"/>
    <hyperlink ref="F353" r:id="rId45"/>
    <hyperlink ref="F357" r:id="rId46"/>
    <hyperlink ref="F361" r:id="rId47"/>
    <hyperlink ref="F365" r:id="rId48"/>
    <hyperlink ref="F369" r:id="rId49"/>
    <hyperlink ref="F373" r:id="rId50"/>
    <hyperlink ref="F377" r:id="rId51"/>
    <hyperlink ref="F380" r:id="rId52"/>
    <hyperlink ref="F385" r:id="rId53"/>
    <hyperlink ref="F393" r:id="rId54"/>
    <hyperlink ref="F396" r:id="rId55"/>
    <hyperlink ref="F400" r:id="rId56"/>
    <hyperlink ref="F407" r:id="rId57"/>
    <hyperlink ref="F411" r:id="rId58"/>
    <hyperlink ref="F414" r:id="rId59"/>
    <hyperlink ref="F418" r:id="rId60"/>
    <hyperlink ref="F422" r:id="rId61"/>
    <hyperlink ref="F425" r:id="rId62"/>
    <hyperlink ref="F437" r:id="rId63"/>
    <hyperlink ref="F445" r:id="rId64"/>
    <hyperlink ref="F451" r:id="rId65"/>
    <hyperlink ref="F459" r:id="rId66"/>
    <hyperlink ref="F464" r:id="rId67"/>
    <hyperlink ref="F470" r:id="rId68"/>
    <hyperlink ref="F475" r:id="rId69"/>
    <hyperlink ref="F480" r:id="rId70"/>
    <hyperlink ref="F485" r:id="rId71"/>
    <hyperlink ref="F488" r:id="rId72"/>
    <hyperlink ref="F493" r:id="rId73"/>
    <hyperlink ref="F497" r:id="rId74"/>
    <hyperlink ref="F503" r:id="rId75"/>
    <hyperlink ref="F507" r:id="rId76"/>
    <hyperlink ref="F510" r:id="rId77"/>
    <hyperlink ref="F518" r:id="rId78"/>
    <hyperlink ref="F525" r:id="rId79"/>
    <hyperlink ref="F528" r:id="rId80"/>
    <hyperlink ref="F532" r:id="rId81"/>
    <hyperlink ref="F535" r:id="rId82"/>
    <hyperlink ref="F538" r:id="rId83"/>
    <hyperlink ref="F541" r:id="rId84"/>
    <hyperlink ref="F546" r:id="rId85"/>
    <hyperlink ref="F549" r:id="rId86"/>
    <hyperlink ref="F554" r:id="rId87"/>
    <hyperlink ref="F558" r:id="rId88"/>
    <hyperlink ref="F562" r:id="rId89"/>
    <hyperlink ref="F567" r:id="rId90"/>
    <hyperlink ref="F570" r:id="rId91"/>
    <hyperlink ref="F574" r:id="rId92"/>
    <hyperlink ref="F578" r:id="rId93"/>
    <hyperlink ref="F581" r:id="rId9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82</v>
      </c>
    </row>
    <row r="4" spans="1:46" s="1" customFormat="1" ht="24.95" customHeight="1">
      <c r="B4" s="23"/>
      <c r="D4" s="106" t="s">
        <v>89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1" t="str">
        <f>'Rekapitulace stavby'!K6</f>
        <v>MVN Malé Versailles</v>
      </c>
      <c r="F7" s="382"/>
      <c r="G7" s="382"/>
      <c r="H7" s="382"/>
      <c r="L7" s="23"/>
    </row>
    <row r="8" spans="1:46" s="2" customFormat="1" ht="12" customHeight="1">
      <c r="A8" s="37"/>
      <c r="B8" s="42"/>
      <c r="C8" s="37"/>
      <c r="D8" s="108" t="s">
        <v>90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3" t="s">
        <v>888</v>
      </c>
      <c r="F9" s="384"/>
      <c r="G9" s="384"/>
      <c r="H9" s="38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2. 4. 2026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32</v>
      </c>
      <c r="F21" s="37"/>
      <c r="G21" s="37"/>
      <c r="H21" s="37"/>
      <c r="I21" s="108" t="s">
        <v>28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35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7" t="s">
        <v>19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38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40</v>
      </c>
      <c r="G32" s="37"/>
      <c r="H32" s="37"/>
      <c r="I32" s="118" t="s">
        <v>39</v>
      </c>
      <c r="J32" s="118" t="s">
        <v>41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42</v>
      </c>
      <c r="E33" s="108" t="s">
        <v>43</v>
      </c>
      <c r="F33" s="120">
        <f>ROUND((SUM(BE83:BE121)),  2)</f>
        <v>0</v>
      </c>
      <c r="G33" s="37"/>
      <c r="H33" s="37"/>
      <c r="I33" s="121">
        <v>0.21</v>
      </c>
      <c r="J33" s="120">
        <f>ROUND(((SUM(BE83:BE121))*I33),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44</v>
      </c>
      <c r="F34" s="120">
        <f>ROUND((SUM(BF83:BF121)),  2)</f>
        <v>0</v>
      </c>
      <c r="G34" s="37"/>
      <c r="H34" s="37"/>
      <c r="I34" s="121">
        <v>0.12</v>
      </c>
      <c r="J34" s="120">
        <f>ROUND(((SUM(BF83:BF121))*I34),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45</v>
      </c>
      <c r="F35" s="120">
        <f>ROUND((SUM(BG83:BG121)),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46</v>
      </c>
      <c r="F36" s="120">
        <f>ROUND((SUM(BH83:BH121)),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47</v>
      </c>
      <c r="F37" s="120">
        <f>ROUND((SUM(BI83:BI121)),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92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8" t="str">
        <f>E7</f>
        <v>MVN Malé Versailles</v>
      </c>
      <c r="F48" s="389"/>
      <c r="G48" s="389"/>
      <c r="H48" s="389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0" t="str">
        <f>E9</f>
        <v>SO02 - Oprava dešťové kanalizace</v>
      </c>
      <c r="F50" s="390"/>
      <c r="G50" s="390"/>
      <c r="H50" s="390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 Vary</v>
      </c>
      <c r="G52" s="39"/>
      <c r="H52" s="39"/>
      <c r="I52" s="32" t="s">
        <v>23</v>
      </c>
      <c r="J52" s="62" t="str">
        <f>IF(J12="","",J12)</f>
        <v>2. 4. 2026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Statutární město Karlovy Vary</v>
      </c>
      <c r="G54" s="39"/>
      <c r="H54" s="39"/>
      <c r="I54" s="32" t="s">
        <v>31</v>
      </c>
      <c r="J54" s="35" t="str">
        <f>E21</f>
        <v>NOVAQUA s.r.o., Ing. Novák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Daniela Hahnová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93</v>
      </c>
      <c r="D57" s="134"/>
      <c r="E57" s="134"/>
      <c r="F57" s="134"/>
      <c r="G57" s="134"/>
      <c r="H57" s="134"/>
      <c r="I57" s="134"/>
      <c r="J57" s="135" t="s">
        <v>94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70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95</v>
      </c>
    </row>
    <row r="60" spans="1:47" s="9" customFormat="1" ht="24.95" customHeight="1">
      <c r="B60" s="137"/>
      <c r="C60" s="138"/>
      <c r="D60" s="139" t="s">
        <v>96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103</v>
      </c>
      <c r="E61" s="146"/>
      <c r="F61" s="146"/>
      <c r="G61" s="146"/>
      <c r="H61" s="146"/>
      <c r="I61" s="146"/>
      <c r="J61" s="147">
        <f>J85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107</v>
      </c>
      <c r="E62" s="146"/>
      <c r="F62" s="146"/>
      <c r="G62" s="146"/>
      <c r="H62" s="146"/>
      <c r="I62" s="146"/>
      <c r="J62" s="147">
        <f>J113</f>
        <v>0</v>
      </c>
      <c r="K62" s="144"/>
      <c r="L62" s="148"/>
    </row>
    <row r="63" spans="1:47" s="9" customFormat="1" ht="24.95" customHeight="1">
      <c r="B63" s="137"/>
      <c r="C63" s="138"/>
      <c r="D63" s="139" t="s">
        <v>108</v>
      </c>
      <c r="E63" s="140"/>
      <c r="F63" s="140"/>
      <c r="G63" s="140"/>
      <c r="H63" s="140"/>
      <c r="I63" s="140"/>
      <c r="J63" s="141">
        <f>J117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109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8" t="str">
        <f>E7</f>
        <v>MVN Malé Versailles</v>
      </c>
      <c r="F73" s="389"/>
      <c r="G73" s="389"/>
      <c r="H73" s="38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90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60" t="str">
        <f>E9</f>
        <v>SO02 - Oprava dešťové kanalizace</v>
      </c>
      <c r="F75" s="390"/>
      <c r="G75" s="390"/>
      <c r="H75" s="390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K. Vary</v>
      </c>
      <c r="G77" s="39"/>
      <c r="H77" s="39"/>
      <c r="I77" s="32" t="s">
        <v>23</v>
      </c>
      <c r="J77" s="62" t="str">
        <f>IF(J12="","",J12)</f>
        <v>2. 4. 2026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2" t="s">
        <v>25</v>
      </c>
      <c r="D79" s="39"/>
      <c r="E79" s="39"/>
      <c r="F79" s="30" t="str">
        <f>E15</f>
        <v>Statutární město Karlovy Vary</v>
      </c>
      <c r="G79" s="39"/>
      <c r="H79" s="39"/>
      <c r="I79" s="32" t="s">
        <v>31</v>
      </c>
      <c r="J79" s="35" t="str">
        <f>E21</f>
        <v>NOVAQUA s.r.o., Ing. Novák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29</v>
      </c>
      <c r="D80" s="39"/>
      <c r="E80" s="39"/>
      <c r="F80" s="30" t="str">
        <f>IF(E18="","",E18)</f>
        <v>Vyplň údaj</v>
      </c>
      <c r="G80" s="39"/>
      <c r="H80" s="39"/>
      <c r="I80" s="32" t="s">
        <v>34</v>
      </c>
      <c r="J80" s="35" t="str">
        <f>E24</f>
        <v>Daniela Hahnová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110</v>
      </c>
      <c r="D82" s="152" t="s">
        <v>57</v>
      </c>
      <c r="E82" s="152" t="s">
        <v>53</v>
      </c>
      <c r="F82" s="152" t="s">
        <v>54</v>
      </c>
      <c r="G82" s="152" t="s">
        <v>111</v>
      </c>
      <c r="H82" s="152" t="s">
        <v>112</v>
      </c>
      <c r="I82" s="152" t="s">
        <v>113</v>
      </c>
      <c r="J82" s="152" t="s">
        <v>94</v>
      </c>
      <c r="K82" s="153" t="s">
        <v>114</v>
      </c>
      <c r="L82" s="154"/>
      <c r="M82" s="71" t="s">
        <v>19</v>
      </c>
      <c r="N82" s="72" t="s">
        <v>42</v>
      </c>
      <c r="O82" s="72" t="s">
        <v>115</v>
      </c>
      <c r="P82" s="72" t="s">
        <v>116</v>
      </c>
      <c r="Q82" s="72" t="s">
        <v>117</v>
      </c>
      <c r="R82" s="72" t="s">
        <v>118</v>
      </c>
      <c r="S82" s="72" t="s">
        <v>119</v>
      </c>
      <c r="T82" s="73" t="s">
        <v>120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121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P84+P117</f>
        <v>0</v>
      </c>
      <c r="Q83" s="75"/>
      <c r="R83" s="157">
        <f>R84+R117</f>
        <v>0.76964200000000005</v>
      </c>
      <c r="S83" s="75"/>
      <c r="T83" s="158">
        <f>T84+T117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71</v>
      </c>
      <c r="AU83" s="20" t="s">
        <v>95</v>
      </c>
      <c r="BK83" s="159">
        <f>BK84+BK117</f>
        <v>0</v>
      </c>
    </row>
    <row r="84" spans="1:65" s="12" customFormat="1" ht="25.9" customHeight="1">
      <c r="B84" s="160"/>
      <c r="C84" s="161"/>
      <c r="D84" s="162" t="s">
        <v>71</v>
      </c>
      <c r="E84" s="163" t="s">
        <v>122</v>
      </c>
      <c r="F84" s="163" t="s">
        <v>123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P85+P113</f>
        <v>0</v>
      </c>
      <c r="Q84" s="168"/>
      <c r="R84" s="169">
        <f>R85+R113</f>
        <v>0.76964200000000005</v>
      </c>
      <c r="S84" s="168"/>
      <c r="T84" s="170">
        <f>T85+T113</f>
        <v>0</v>
      </c>
      <c r="AR84" s="171" t="s">
        <v>80</v>
      </c>
      <c r="AT84" s="172" t="s">
        <v>71</v>
      </c>
      <c r="AU84" s="172" t="s">
        <v>72</v>
      </c>
      <c r="AY84" s="171" t="s">
        <v>124</v>
      </c>
      <c r="BK84" s="173">
        <f>BK85+BK113</f>
        <v>0</v>
      </c>
    </row>
    <row r="85" spans="1:65" s="12" customFormat="1" ht="22.9" customHeight="1">
      <c r="B85" s="160"/>
      <c r="C85" s="161"/>
      <c r="D85" s="162" t="s">
        <v>71</v>
      </c>
      <c r="E85" s="174" t="s">
        <v>185</v>
      </c>
      <c r="F85" s="174" t="s">
        <v>582</v>
      </c>
      <c r="G85" s="161"/>
      <c r="H85" s="161"/>
      <c r="I85" s="164"/>
      <c r="J85" s="175">
        <f>BK85</f>
        <v>0</v>
      </c>
      <c r="K85" s="161"/>
      <c r="L85" s="166"/>
      <c r="M85" s="167"/>
      <c r="N85" s="168"/>
      <c r="O85" s="168"/>
      <c r="P85" s="169">
        <f>SUM(P86:P112)</f>
        <v>0</v>
      </c>
      <c r="Q85" s="168"/>
      <c r="R85" s="169">
        <f>SUM(R86:R112)</f>
        <v>0.76964200000000005</v>
      </c>
      <c r="S85" s="168"/>
      <c r="T85" s="170">
        <f>SUM(T86:T112)</f>
        <v>0</v>
      </c>
      <c r="AR85" s="171" t="s">
        <v>80</v>
      </c>
      <c r="AT85" s="172" t="s">
        <v>71</v>
      </c>
      <c r="AU85" s="172" t="s">
        <v>80</v>
      </c>
      <c r="AY85" s="171" t="s">
        <v>124</v>
      </c>
      <c r="BK85" s="173">
        <f>SUM(BK86:BK112)</f>
        <v>0</v>
      </c>
    </row>
    <row r="86" spans="1:65" s="2" customFormat="1" ht="16.5" customHeight="1">
      <c r="A86" s="37"/>
      <c r="B86" s="38"/>
      <c r="C86" s="176" t="s">
        <v>80</v>
      </c>
      <c r="D86" s="176" t="s">
        <v>128</v>
      </c>
      <c r="E86" s="177" t="s">
        <v>889</v>
      </c>
      <c r="F86" s="178" t="s">
        <v>890</v>
      </c>
      <c r="G86" s="179" t="s">
        <v>139</v>
      </c>
      <c r="H86" s="180">
        <v>8</v>
      </c>
      <c r="I86" s="181"/>
      <c r="J86" s="182">
        <f>ROUND(I86*H86,2)</f>
        <v>0</v>
      </c>
      <c r="K86" s="178" t="s">
        <v>140</v>
      </c>
      <c r="L86" s="42"/>
      <c r="M86" s="183" t="s">
        <v>19</v>
      </c>
      <c r="N86" s="184" t="s">
        <v>43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133</v>
      </c>
      <c r="AT86" s="187" t="s">
        <v>128</v>
      </c>
      <c r="AU86" s="187" t="s">
        <v>82</v>
      </c>
      <c r="AY86" s="20" t="s">
        <v>124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80</v>
      </c>
      <c r="BK86" s="188">
        <f>ROUND(I86*H86,2)</f>
        <v>0</v>
      </c>
      <c r="BL86" s="20" t="s">
        <v>133</v>
      </c>
      <c r="BM86" s="187" t="s">
        <v>891</v>
      </c>
    </row>
    <row r="87" spans="1:65" s="2" customFormat="1" ht="19.5">
      <c r="A87" s="37"/>
      <c r="B87" s="38"/>
      <c r="C87" s="39"/>
      <c r="D87" s="189" t="s">
        <v>136</v>
      </c>
      <c r="E87" s="39"/>
      <c r="F87" s="190" t="s">
        <v>892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136</v>
      </c>
      <c r="AU87" s="20" t="s">
        <v>82</v>
      </c>
    </row>
    <row r="88" spans="1:65" s="2" customFormat="1" ht="11.25">
      <c r="A88" s="37"/>
      <c r="B88" s="38"/>
      <c r="C88" s="39"/>
      <c r="D88" s="194" t="s">
        <v>143</v>
      </c>
      <c r="E88" s="39"/>
      <c r="F88" s="195" t="s">
        <v>893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143</v>
      </c>
      <c r="AU88" s="20" t="s">
        <v>82</v>
      </c>
    </row>
    <row r="89" spans="1:65" s="13" customFormat="1" ht="22.5">
      <c r="B89" s="196"/>
      <c r="C89" s="197"/>
      <c r="D89" s="189" t="s">
        <v>157</v>
      </c>
      <c r="E89" s="198" t="s">
        <v>19</v>
      </c>
      <c r="F89" s="199" t="s">
        <v>894</v>
      </c>
      <c r="G89" s="197"/>
      <c r="H89" s="200">
        <v>8</v>
      </c>
      <c r="I89" s="201"/>
      <c r="J89" s="197"/>
      <c r="K89" s="197"/>
      <c r="L89" s="202"/>
      <c r="M89" s="203"/>
      <c r="N89" s="204"/>
      <c r="O89" s="204"/>
      <c r="P89" s="204"/>
      <c r="Q89" s="204"/>
      <c r="R89" s="204"/>
      <c r="S89" s="204"/>
      <c r="T89" s="205"/>
      <c r="AT89" s="206" t="s">
        <v>157</v>
      </c>
      <c r="AU89" s="206" t="s">
        <v>82</v>
      </c>
      <c r="AV89" s="13" t="s">
        <v>82</v>
      </c>
      <c r="AW89" s="13" t="s">
        <v>33</v>
      </c>
      <c r="AX89" s="13" t="s">
        <v>80</v>
      </c>
      <c r="AY89" s="206" t="s">
        <v>124</v>
      </c>
    </row>
    <row r="90" spans="1:65" s="2" customFormat="1" ht="21.75" customHeight="1">
      <c r="A90" s="37"/>
      <c r="B90" s="38"/>
      <c r="C90" s="176" t="s">
        <v>82</v>
      </c>
      <c r="D90" s="176" t="s">
        <v>128</v>
      </c>
      <c r="E90" s="177" t="s">
        <v>895</v>
      </c>
      <c r="F90" s="178" t="s">
        <v>896</v>
      </c>
      <c r="G90" s="179" t="s">
        <v>131</v>
      </c>
      <c r="H90" s="180">
        <v>153.41999999999999</v>
      </c>
      <c r="I90" s="181"/>
      <c r="J90" s="182">
        <f>ROUND(I90*H90,2)</f>
        <v>0</v>
      </c>
      <c r="K90" s="178" t="s">
        <v>140</v>
      </c>
      <c r="L90" s="42"/>
      <c r="M90" s="183" t="s">
        <v>19</v>
      </c>
      <c r="N90" s="184" t="s">
        <v>43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133</v>
      </c>
      <c r="AT90" s="187" t="s">
        <v>128</v>
      </c>
      <c r="AU90" s="187" t="s">
        <v>82</v>
      </c>
      <c r="AY90" s="20" t="s">
        <v>124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80</v>
      </c>
      <c r="BK90" s="188">
        <f>ROUND(I90*H90,2)</f>
        <v>0</v>
      </c>
      <c r="BL90" s="20" t="s">
        <v>133</v>
      </c>
      <c r="BM90" s="187" t="s">
        <v>897</v>
      </c>
    </row>
    <row r="91" spans="1:65" s="2" customFormat="1" ht="19.5">
      <c r="A91" s="37"/>
      <c r="B91" s="38"/>
      <c r="C91" s="39"/>
      <c r="D91" s="189" t="s">
        <v>136</v>
      </c>
      <c r="E91" s="39"/>
      <c r="F91" s="190" t="s">
        <v>898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136</v>
      </c>
      <c r="AU91" s="20" t="s">
        <v>82</v>
      </c>
    </row>
    <row r="92" spans="1:65" s="2" customFormat="1" ht="11.25">
      <c r="A92" s="37"/>
      <c r="B92" s="38"/>
      <c r="C92" s="39"/>
      <c r="D92" s="194" t="s">
        <v>143</v>
      </c>
      <c r="E92" s="39"/>
      <c r="F92" s="195" t="s">
        <v>899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143</v>
      </c>
      <c r="AU92" s="20" t="s">
        <v>82</v>
      </c>
    </row>
    <row r="93" spans="1:65" s="13" customFormat="1" ht="11.25">
      <c r="B93" s="196"/>
      <c r="C93" s="197"/>
      <c r="D93" s="189" t="s">
        <v>157</v>
      </c>
      <c r="E93" s="198" t="s">
        <v>19</v>
      </c>
      <c r="F93" s="199" t="s">
        <v>900</v>
      </c>
      <c r="G93" s="197"/>
      <c r="H93" s="200">
        <v>76.709999999999994</v>
      </c>
      <c r="I93" s="201"/>
      <c r="J93" s="197"/>
      <c r="K93" s="197"/>
      <c r="L93" s="202"/>
      <c r="M93" s="203"/>
      <c r="N93" s="204"/>
      <c r="O93" s="204"/>
      <c r="P93" s="204"/>
      <c r="Q93" s="204"/>
      <c r="R93" s="204"/>
      <c r="S93" s="204"/>
      <c r="T93" s="205"/>
      <c r="AT93" s="206" t="s">
        <v>157</v>
      </c>
      <c r="AU93" s="206" t="s">
        <v>82</v>
      </c>
      <c r="AV93" s="13" t="s">
        <v>82</v>
      </c>
      <c r="AW93" s="13" t="s">
        <v>33</v>
      </c>
      <c r="AX93" s="13" t="s">
        <v>72</v>
      </c>
      <c r="AY93" s="206" t="s">
        <v>124</v>
      </c>
    </row>
    <row r="94" spans="1:65" s="13" customFormat="1" ht="11.25">
      <c r="B94" s="196"/>
      <c r="C94" s="197"/>
      <c r="D94" s="189" t="s">
        <v>157</v>
      </c>
      <c r="E94" s="198" t="s">
        <v>19</v>
      </c>
      <c r="F94" s="199" t="s">
        <v>901</v>
      </c>
      <c r="G94" s="197"/>
      <c r="H94" s="200">
        <v>76.709999999999994</v>
      </c>
      <c r="I94" s="201"/>
      <c r="J94" s="197"/>
      <c r="K94" s="197"/>
      <c r="L94" s="202"/>
      <c r="M94" s="203"/>
      <c r="N94" s="204"/>
      <c r="O94" s="204"/>
      <c r="P94" s="204"/>
      <c r="Q94" s="204"/>
      <c r="R94" s="204"/>
      <c r="S94" s="204"/>
      <c r="T94" s="205"/>
      <c r="AT94" s="206" t="s">
        <v>157</v>
      </c>
      <c r="AU94" s="206" t="s">
        <v>82</v>
      </c>
      <c r="AV94" s="13" t="s">
        <v>82</v>
      </c>
      <c r="AW94" s="13" t="s">
        <v>33</v>
      </c>
      <c r="AX94" s="13" t="s">
        <v>72</v>
      </c>
      <c r="AY94" s="206" t="s">
        <v>124</v>
      </c>
    </row>
    <row r="95" spans="1:65" s="15" customFormat="1" ht="11.25">
      <c r="B95" s="218"/>
      <c r="C95" s="219"/>
      <c r="D95" s="189" t="s">
        <v>157</v>
      </c>
      <c r="E95" s="220" t="s">
        <v>19</v>
      </c>
      <c r="F95" s="221" t="s">
        <v>177</v>
      </c>
      <c r="G95" s="219"/>
      <c r="H95" s="222">
        <v>153.41999999999999</v>
      </c>
      <c r="I95" s="223"/>
      <c r="J95" s="219"/>
      <c r="K95" s="219"/>
      <c r="L95" s="224"/>
      <c r="M95" s="225"/>
      <c r="N95" s="226"/>
      <c r="O95" s="226"/>
      <c r="P95" s="226"/>
      <c r="Q95" s="226"/>
      <c r="R95" s="226"/>
      <c r="S95" s="226"/>
      <c r="T95" s="227"/>
      <c r="AT95" s="228" t="s">
        <v>157</v>
      </c>
      <c r="AU95" s="228" t="s">
        <v>82</v>
      </c>
      <c r="AV95" s="15" t="s">
        <v>133</v>
      </c>
      <c r="AW95" s="15" t="s">
        <v>33</v>
      </c>
      <c r="AX95" s="15" t="s">
        <v>80</v>
      </c>
      <c r="AY95" s="228" t="s">
        <v>124</v>
      </c>
    </row>
    <row r="96" spans="1:65" s="2" customFormat="1" ht="16.5" customHeight="1">
      <c r="A96" s="37"/>
      <c r="B96" s="38"/>
      <c r="C96" s="176" t="s">
        <v>134</v>
      </c>
      <c r="D96" s="176" t="s">
        <v>128</v>
      </c>
      <c r="E96" s="177" t="s">
        <v>608</v>
      </c>
      <c r="F96" s="178" t="s">
        <v>609</v>
      </c>
      <c r="G96" s="179" t="s">
        <v>131</v>
      </c>
      <c r="H96" s="180">
        <v>76.709999999999994</v>
      </c>
      <c r="I96" s="181"/>
      <c r="J96" s="182">
        <f>ROUND(I96*H96,2)</f>
        <v>0</v>
      </c>
      <c r="K96" s="178" t="s">
        <v>140</v>
      </c>
      <c r="L96" s="42"/>
      <c r="M96" s="183" t="s">
        <v>19</v>
      </c>
      <c r="N96" s="184" t="s">
        <v>43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133</v>
      </c>
      <c r="AT96" s="187" t="s">
        <v>128</v>
      </c>
      <c r="AU96" s="187" t="s">
        <v>82</v>
      </c>
      <c r="AY96" s="20" t="s">
        <v>124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80</v>
      </c>
      <c r="BK96" s="188">
        <f>ROUND(I96*H96,2)</f>
        <v>0</v>
      </c>
      <c r="BL96" s="20" t="s">
        <v>133</v>
      </c>
      <c r="BM96" s="187" t="s">
        <v>902</v>
      </c>
    </row>
    <row r="97" spans="1:65" s="2" customFormat="1" ht="11.25">
      <c r="A97" s="37"/>
      <c r="B97" s="38"/>
      <c r="C97" s="39"/>
      <c r="D97" s="189" t="s">
        <v>136</v>
      </c>
      <c r="E97" s="39"/>
      <c r="F97" s="190" t="s">
        <v>611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136</v>
      </c>
      <c r="AU97" s="20" t="s">
        <v>82</v>
      </c>
    </row>
    <row r="98" spans="1:65" s="2" customFormat="1" ht="11.25">
      <c r="A98" s="37"/>
      <c r="B98" s="38"/>
      <c r="C98" s="39"/>
      <c r="D98" s="194" t="s">
        <v>143</v>
      </c>
      <c r="E98" s="39"/>
      <c r="F98" s="195" t="s">
        <v>612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143</v>
      </c>
      <c r="AU98" s="20" t="s">
        <v>82</v>
      </c>
    </row>
    <row r="99" spans="1:65" s="2" customFormat="1" ht="24.2" customHeight="1">
      <c r="A99" s="37"/>
      <c r="B99" s="38"/>
      <c r="C99" s="176" t="s">
        <v>133</v>
      </c>
      <c r="D99" s="176" t="s">
        <v>128</v>
      </c>
      <c r="E99" s="177" t="s">
        <v>903</v>
      </c>
      <c r="F99" s="178" t="s">
        <v>904</v>
      </c>
      <c r="G99" s="179" t="s">
        <v>131</v>
      </c>
      <c r="H99" s="180">
        <v>64.849999999999994</v>
      </c>
      <c r="I99" s="181"/>
      <c r="J99" s="182">
        <f>ROUND(I99*H99,2)</f>
        <v>0</v>
      </c>
      <c r="K99" s="178" t="s">
        <v>132</v>
      </c>
      <c r="L99" s="42"/>
      <c r="M99" s="183" t="s">
        <v>19</v>
      </c>
      <c r="N99" s="184" t="s">
        <v>43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133</v>
      </c>
      <c r="AT99" s="187" t="s">
        <v>128</v>
      </c>
      <c r="AU99" s="187" t="s">
        <v>82</v>
      </c>
      <c r="AY99" s="20" t="s">
        <v>124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80</v>
      </c>
      <c r="BK99" s="188">
        <f>ROUND(I99*H99,2)</f>
        <v>0</v>
      </c>
      <c r="BL99" s="20" t="s">
        <v>133</v>
      </c>
      <c r="BM99" s="187" t="s">
        <v>905</v>
      </c>
    </row>
    <row r="100" spans="1:65" s="2" customFormat="1" ht="19.5">
      <c r="A100" s="37"/>
      <c r="B100" s="38"/>
      <c r="C100" s="39"/>
      <c r="D100" s="189" t="s">
        <v>136</v>
      </c>
      <c r="E100" s="39"/>
      <c r="F100" s="190" t="s">
        <v>904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136</v>
      </c>
      <c r="AU100" s="20" t="s">
        <v>82</v>
      </c>
    </row>
    <row r="101" spans="1:65" s="13" customFormat="1" ht="11.25">
      <c r="B101" s="196"/>
      <c r="C101" s="197"/>
      <c r="D101" s="189" t="s">
        <v>157</v>
      </c>
      <c r="E101" s="198" t="s">
        <v>19</v>
      </c>
      <c r="F101" s="199" t="s">
        <v>906</v>
      </c>
      <c r="G101" s="197"/>
      <c r="H101" s="200">
        <v>64.849999999999994</v>
      </c>
      <c r="I101" s="201"/>
      <c r="J101" s="197"/>
      <c r="K101" s="197"/>
      <c r="L101" s="202"/>
      <c r="M101" s="203"/>
      <c r="N101" s="204"/>
      <c r="O101" s="204"/>
      <c r="P101" s="204"/>
      <c r="Q101" s="204"/>
      <c r="R101" s="204"/>
      <c r="S101" s="204"/>
      <c r="T101" s="205"/>
      <c r="AT101" s="206" t="s">
        <v>157</v>
      </c>
      <c r="AU101" s="206" t="s">
        <v>82</v>
      </c>
      <c r="AV101" s="13" t="s">
        <v>82</v>
      </c>
      <c r="AW101" s="13" t="s">
        <v>33</v>
      </c>
      <c r="AX101" s="13" t="s">
        <v>80</v>
      </c>
      <c r="AY101" s="206" t="s">
        <v>124</v>
      </c>
    </row>
    <row r="102" spans="1:65" s="2" customFormat="1" ht="24.2" customHeight="1">
      <c r="A102" s="37"/>
      <c r="B102" s="38"/>
      <c r="C102" s="176" t="s">
        <v>159</v>
      </c>
      <c r="D102" s="176" t="s">
        <v>128</v>
      </c>
      <c r="E102" s="177" t="s">
        <v>596</v>
      </c>
      <c r="F102" s="178" t="s">
        <v>597</v>
      </c>
      <c r="G102" s="179" t="s">
        <v>131</v>
      </c>
      <c r="H102" s="180">
        <v>76.709999999999994</v>
      </c>
      <c r="I102" s="181"/>
      <c r="J102" s="182">
        <f>ROUND(I102*H102,2)</f>
        <v>0</v>
      </c>
      <c r="K102" s="178" t="s">
        <v>140</v>
      </c>
      <c r="L102" s="42"/>
      <c r="M102" s="183" t="s">
        <v>19</v>
      </c>
      <c r="N102" s="184" t="s">
        <v>43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133</v>
      </c>
      <c r="AT102" s="187" t="s">
        <v>128</v>
      </c>
      <c r="AU102" s="187" t="s">
        <v>82</v>
      </c>
      <c r="AY102" s="20" t="s">
        <v>124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80</v>
      </c>
      <c r="BK102" s="188">
        <f>ROUND(I102*H102,2)</f>
        <v>0</v>
      </c>
      <c r="BL102" s="20" t="s">
        <v>133</v>
      </c>
      <c r="BM102" s="187" t="s">
        <v>907</v>
      </c>
    </row>
    <row r="103" spans="1:65" s="2" customFormat="1" ht="11.25">
      <c r="A103" s="37"/>
      <c r="B103" s="38"/>
      <c r="C103" s="39"/>
      <c r="D103" s="189" t="s">
        <v>136</v>
      </c>
      <c r="E103" s="39"/>
      <c r="F103" s="190" t="s">
        <v>599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136</v>
      </c>
      <c r="AU103" s="20" t="s">
        <v>82</v>
      </c>
    </row>
    <row r="104" spans="1:65" s="2" customFormat="1" ht="11.25">
      <c r="A104" s="37"/>
      <c r="B104" s="38"/>
      <c r="C104" s="39"/>
      <c r="D104" s="194" t="s">
        <v>143</v>
      </c>
      <c r="E104" s="39"/>
      <c r="F104" s="195" t="s">
        <v>600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143</v>
      </c>
      <c r="AU104" s="20" t="s">
        <v>82</v>
      </c>
    </row>
    <row r="105" spans="1:65" s="13" customFormat="1" ht="11.25">
      <c r="B105" s="196"/>
      <c r="C105" s="197"/>
      <c r="D105" s="189" t="s">
        <v>157</v>
      </c>
      <c r="E105" s="198" t="s">
        <v>19</v>
      </c>
      <c r="F105" s="199" t="s">
        <v>908</v>
      </c>
      <c r="G105" s="197"/>
      <c r="H105" s="200">
        <v>76.709999999999994</v>
      </c>
      <c r="I105" s="201"/>
      <c r="J105" s="197"/>
      <c r="K105" s="197"/>
      <c r="L105" s="202"/>
      <c r="M105" s="203"/>
      <c r="N105" s="204"/>
      <c r="O105" s="204"/>
      <c r="P105" s="204"/>
      <c r="Q105" s="204"/>
      <c r="R105" s="204"/>
      <c r="S105" s="204"/>
      <c r="T105" s="205"/>
      <c r="AT105" s="206" t="s">
        <v>157</v>
      </c>
      <c r="AU105" s="206" t="s">
        <v>82</v>
      </c>
      <c r="AV105" s="13" t="s">
        <v>82</v>
      </c>
      <c r="AW105" s="13" t="s">
        <v>33</v>
      </c>
      <c r="AX105" s="13" t="s">
        <v>80</v>
      </c>
      <c r="AY105" s="206" t="s">
        <v>124</v>
      </c>
    </row>
    <row r="106" spans="1:65" s="2" customFormat="1" ht="24.2" customHeight="1">
      <c r="A106" s="37"/>
      <c r="B106" s="38"/>
      <c r="C106" s="176" t="s">
        <v>168</v>
      </c>
      <c r="D106" s="176" t="s">
        <v>128</v>
      </c>
      <c r="E106" s="177" t="s">
        <v>602</v>
      </c>
      <c r="F106" s="178" t="s">
        <v>603</v>
      </c>
      <c r="G106" s="179" t="s">
        <v>253</v>
      </c>
      <c r="H106" s="180">
        <v>1</v>
      </c>
      <c r="I106" s="181"/>
      <c r="J106" s="182">
        <f>ROUND(I106*H106,2)</f>
        <v>0</v>
      </c>
      <c r="K106" s="178" t="s">
        <v>140</v>
      </c>
      <c r="L106" s="42"/>
      <c r="M106" s="183" t="s">
        <v>19</v>
      </c>
      <c r="N106" s="184" t="s">
        <v>43</v>
      </c>
      <c r="O106" s="67"/>
      <c r="P106" s="185">
        <f>O106*H106</f>
        <v>0</v>
      </c>
      <c r="Q106" s="185">
        <v>0.45937</v>
      </c>
      <c r="R106" s="185">
        <f>Q106*H106</f>
        <v>0.45937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133</v>
      </c>
      <c r="AT106" s="187" t="s">
        <v>128</v>
      </c>
      <c r="AU106" s="187" t="s">
        <v>82</v>
      </c>
      <c r="AY106" s="20" t="s">
        <v>124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80</v>
      </c>
      <c r="BK106" s="188">
        <f>ROUND(I106*H106,2)</f>
        <v>0</v>
      </c>
      <c r="BL106" s="20" t="s">
        <v>133</v>
      </c>
      <c r="BM106" s="187" t="s">
        <v>909</v>
      </c>
    </row>
    <row r="107" spans="1:65" s="2" customFormat="1" ht="19.5">
      <c r="A107" s="37"/>
      <c r="B107" s="38"/>
      <c r="C107" s="39"/>
      <c r="D107" s="189" t="s">
        <v>136</v>
      </c>
      <c r="E107" s="39"/>
      <c r="F107" s="190" t="s">
        <v>605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136</v>
      </c>
      <c r="AU107" s="20" t="s">
        <v>82</v>
      </c>
    </row>
    <row r="108" spans="1:65" s="2" customFormat="1" ht="11.25">
      <c r="A108" s="37"/>
      <c r="B108" s="38"/>
      <c r="C108" s="39"/>
      <c r="D108" s="194" t="s">
        <v>143</v>
      </c>
      <c r="E108" s="39"/>
      <c r="F108" s="195" t="s">
        <v>606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143</v>
      </c>
      <c r="AU108" s="20" t="s">
        <v>82</v>
      </c>
    </row>
    <row r="109" spans="1:65" s="2" customFormat="1" ht="24.2" customHeight="1">
      <c r="A109" s="37"/>
      <c r="B109" s="38"/>
      <c r="C109" s="176" t="s">
        <v>178</v>
      </c>
      <c r="D109" s="176" t="s">
        <v>128</v>
      </c>
      <c r="E109" s="177" t="s">
        <v>910</v>
      </c>
      <c r="F109" s="178" t="s">
        <v>911</v>
      </c>
      <c r="G109" s="179" t="s">
        <v>131</v>
      </c>
      <c r="H109" s="180">
        <v>12.8</v>
      </c>
      <c r="I109" s="181"/>
      <c r="J109" s="182">
        <f>ROUND(I109*H109,2)</f>
        <v>0</v>
      </c>
      <c r="K109" s="178" t="s">
        <v>140</v>
      </c>
      <c r="L109" s="42"/>
      <c r="M109" s="183" t="s">
        <v>19</v>
      </c>
      <c r="N109" s="184" t="s">
        <v>43</v>
      </c>
      <c r="O109" s="67"/>
      <c r="P109" s="185">
        <f>O109*H109</f>
        <v>0</v>
      </c>
      <c r="Q109" s="185">
        <v>2.4240000000000001E-2</v>
      </c>
      <c r="R109" s="185">
        <f>Q109*H109</f>
        <v>0.31027200000000005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133</v>
      </c>
      <c r="AT109" s="187" t="s">
        <v>128</v>
      </c>
      <c r="AU109" s="187" t="s">
        <v>82</v>
      </c>
      <c r="AY109" s="20" t="s">
        <v>124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80</v>
      </c>
      <c r="BK109" s="188">
        <f>ROUND(I109*H109,2)</f>
        <v>0</v>
      </c>
      <c r="BL109" s="20" t="s">
        <v>133</v>
      </c>
      <c r="BM109" s="187" t="s">
        <v>912</v>
      </c>
    </row>
    <row r="110" spans="1:65" s="2" customFormat="1" ht="19.5">
      <c r="A110" s="37"/>
      <c r="B110" s="38"/>
      <c r="C110" s="39"/>
      <c r="D110" s="189" t="s">
        <v>136</v>
      </c>
      <c r="E110" s="39"/>
      <c r="F110" s="190" t="s">
        <v>913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136</v>
      </c>
      <c r="AU110" s="20" t="s">
        <v>82</v>
      </c>
    </row>
    <row r="111" spans="1:65" s="2" customFormat="1" ht="11.25">
      <c r="A111" s="37"/>
      <c r="B111" s="38"/>
      <c r="C111" s="39"/>
      <c r="D111" s="194" t="s">
        <v>143</v>
      </c>
      <c r="E111" s="39"/>
      <c r="F111" s="195" t="s">
        <v>914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143</v>
      </c>
      <c r="AU111" s="20" t="s">
        <v>82</v>
      </c>
    </row>
    <row r="112" spans="1:65" s="13" customFormat="1" ht="11.25">
      <c r="B112" s="196"/>
      <c r="C112" s="197"/>
      <c r="D112" s="189" t="s">
        <v>157</v>
      </c>
      <c r="E112" s="198" t="s">
        <v>19</v>
      </c>
      <c r="F112" s="199" t="s">
        <v>915</v>
      </c>
      <c r="G112" s="197"/>
      <c r="H112" s="200">
        <v>12.8</v>
      </c>
      <c r="I112" s="201"/>
      <c r="J112" s="197"/>
      <c r="K112" s="197"/>
      <c r="L112" s="202"/>
      <c r="M112" s="203"/>
      <c r="N112" s="204"/>
      <c r="O112" s="204"/>
      <c r="P112" s="204"/>
      <c r="Q112" s="204"/>
      <c r="R112" s="204"/>
      <c r="S112" s="204"/>
      <c r="T112" s="205"/>
      <c r="AT112" s="206" t="s">
        <v>157</v>
      </c>
      <c r="AU112" s="206" t="s">
        <v>82</v>
      </c>
      <c r="AV112" s="13" t="s">
        <v>82</v>
      </c>
      <c r="AW112" s="13" t="s">
        <v>33</v>
      </c>
      <c r="AX112" s="13" t="s">
        <v>80</v>
      </c>
      <c r="AY112" s="206" t="s">
        <v>124</v>
      </c>
    </row>
    <row r="113" spans="1:65" s="12" customFormat="1" ht="22.9" customHeight="1">
      <c r="B113" s="160"/>
      <c r="C113" s="161"/>
      <c r="D113" s="162" t="s">
        <v>71</v>
      </c>
      <c r="E113" s="174" t="s">
        <v>853</v>
      </c>
      <c r="F113" s="174" t="s">
        <v>854</v>
      </c>
      <c r="G113" s="161"/>
      <c r="H113" s="161"/>
      <c r="I113" s="164"/>
      <c r="J113" s="175">
        <f>BK113</f>
        <v>0</v>
      </c>
      <c r="K113" s="161"/>
      <c r="L113" s="166"/>
      <c r="M113" s="167"/>
      <c r="N113" s="168"/>
      <c r="O113" s="168"/>
      <c r="P113" s="169">
        <f>SUM(P114:P116)</f>
        <v>0</v>
      </c>
      <c r="Q113" s="168"/>
      <c r="R113" s="169">
        <f>SUM(R114:R116)</f>
        <v>0</v>
      </c>
      <c r="S113" s="168"/>
      <c r="T113" s="170">
        <f>SUM(T114:T116)</f>
        <v>0</v>
      </c>
      <c r="AR113" s="171" t="s">
        <v>80</v>
      </c>
      <c r="AT113" s="172" t="s">
        <v>71</v>
      </c>
      <c r="AU113" s="172" t="s">
        <v>80</v>
      </c>
      <c r="AY113" s="171" t="s">
        <v>124</v>
      </c>
      <c r="BK113" s="173">
        <f>SUM(BK114:BK116)</f>
        <v>0</v>
      </c>
    </row>
    <row r="114" spans="1:65" s="2" customFormat="1" ht="24.2" customHeight="1">
      <c r="A114" s="37"/>
      <c r="B114" s="38"/>
      <c r="C114" s="176" t="s">
        <v>185</v>
      </c>
      <c r="D114" s="176" t="s">
        <v>128</v>
      </c>
      <c r="E114" s="177" t="s">
        <v>916</v>
      </c>
      <c r="F114" s="178" t="s">
        <v>917</v>
      </c>
      <c r="G114" s="179" t="s">
        <v>206</v>
      </c>
      <c r="H114" s="180">
        <v>0.77</v>
      </c>
      <c r="I114" s="181"/>
      <c r="J114" s="182">
        <f>ROUND(I114*H114,2)</f>
        <v>0</v>
      </c>
      <c r="K114" s="178" t="s">
        <v>140</v>
      </c>
      <c r="L114" s="42"/>
      <c r="M114" s="183" t="s">
        <v>19</v>
      </c>
      <c r="N114" s="184" t="s">
        <v>43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133</v>
      </c>
      <c r="AT114" s="187" t="s">
        <v>128</v>
      </c>
      <c r="AU114" s="187" t="s">
        <v>82</v>
      </c>
      <c r="AY114" s="20" t="s">
        <v>124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80</v>
      </c>
      <c r="BK114" s="188">
        <f>ROUND(I114*H114,2)</f>
        <v>0</v>
      </c>
      <c r="BL114" s="20" t="s">
        <v>133</v>
      </c>
      <c r="BM114" s="187" t="s">
        <v>918</v>
      </c>
    </row>
    <row r="115" spans="1:65" s="2" customFormat="1" ht="19.5">
      <c r="A115" s="37"/>
      <c r="B115" s="38"/>
      <c r="C115" s="39"/>
      <c r="D115" s="189" t="s">
        <v>136</v>
      </c>
      <c r="E115" s="39"/>
      <c r="F115" s="190" t="s">
        <v>919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136</v>
      </c>
      <c r="AU115" s="20" t="s">
        <v>82</v>
      </c>
    </row>
    <row r="116" spans="1:65" s="2" customFormat="1" ht="11.25">
      <c r="A116" s="37"/>
      <c r="B116" s="38"/>
      <c r="C116" s="39"/>
      <c r="D116" s="194" t="s">
        <v>143</v>
      </c>
      <c r="E116" s="39"/>
      <c r="F116" s="195" t="s">
        <v>920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143</v>
      </c>
      <c r="AU116" s="20" t="s">
        <v>82</v>
      </c>
    </row>
    <row r="117" spans="1:65" s="12" customFormat="1" ht="25.9" customHeight="1">
      <c r="B117" s="160"/>
      <c r="C117" s="161"/>
      <c r="D117" s="162" t="s">
        <v>71</v>
      </c>
      <c r="E117" s="163" t="s">
        <v>867</v>
      </c>
      <c r="F117" s="163" t="s">
        <v>868</v>
      </c>
      <c r="G117" s="161"/>
      <c r="H117" s="161"/>
      <c r="I117" s="164"/>
      <c r="J117" s="165">
        <f>BK117</f>
        <v>0</v>
      </c>
      <c r="K117" s="161"/>
      <c r="L117" s="166"/>
      <c r="M117" s="167"/>
      <c r="N117" s="168"/>
      <c r="O117" s="168"/>
      <c r="P117" s="169">
        <f>SUM(P118:P121)</f>
        <v>0</v>
      </c>
      <c r="Q117" s="168"/>
      <c r="R117" s="169">
        <f>SUM(R118:R121)</f>
        <v>0</v>
      </c>
      <c r="S117" s="168"/>
      <c r="T117" s="170">
        <f>SUM(T118:T121)</f>
        <v>0</v>
      </c>
      <c r="AR117" s="171" t="s">
        <v>133</v>
      </c>
      <c r="AT117" s="172" t="s">
        <v>71</v>
      </c>
      <c r="AU117" s="172" t="s">
        <v>72</v>
      </c>
      <c r="AY117" s="171" t="s">
        <v>124</v>
      </c>
      <c r="BK117" s="173">
        <f>SUM(BK118:BK121)</f>
        <v>0</v>
      </c>
    </row>
    <row r="118" spans="1:65" s="2" customFormat="1" ht="16.5" customHeight="1">
      <c r="A118" s="37"/>
      <c r="B118" s="38"/>
      <c r="C118" s="176" t="s">
        <v>191</v>
      </c>
      <c r="D118" s="176" t="s">
        <v>128</v>
      </c>
      <c r="E118" s="177" t="s">
        <v>870</v>
      </c>
      <c r="F118" s="178" t="s">
        <v>871</v>
      </c>
      <c r="G118" s="179" t="s">
        <v>872</v>
      </c>
      <c r="H118" s="180">
        <v>1</v>
      </c>
      <c r="I118" s="181"/>
      <c r="J118" s="182">
        <f>ROUND(I118*H118,2)</f>
        <v>0</v>
      </c>
      <c r="K118" s="178" t="s">
        <v>140</v>
      </c>
      <c r="L118" s="42"/>
      <c r="M118" s="183" t="s">
        <v>19</v>
      </c>
      <c r="N118" s="184" t="s">
        <v>43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873</v>
      </c>
      <c r="AT118" s="187" t="s">
        <v>128</v>
      </c>
      <c r="AU118" s="187" t="s">
        <v>80</v>
      </c>
      <c r="AY118" s="20" t="s">
        <v>124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80</v>
      </c>
      <c r="BK118" s="188">
        <f>ROUND(I118*H118,2)</f>
        <v>0</v>
      </c>
      <c r="BL118" s="20" t="s">
        <v>873</v>
      </c>
      <c r="BM118" s="187" t="s">
        <v>921</v>
      </c>
    </row>
    <row r="119" spans="1:65" s="2" customFormat="1" ht="11.25">
      <c r="A119" s="37"/>
      <c r="B119" s="38"/>
      <c r="C119" s="39"/>
      <c r="D119" s="189" t="s">
        <v>136</v>
      </c>
      <c r="E119" s="39"/>
      <c r="F119" s="190" t="s">
        <v>871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136</v>
      </c>
      <c r="AU119" s="20" t="s">
        <v>80</v>
      </c>
    </row>
    <row r="120" spans="1:65" s="2" customFormat="1" ht="11.25">
      <c r="A120" s="37"/>
      <c r="B120" s="38"/>
      <c r="C120" s="39"/>
      <c r="D120" s="194" t="s">
        <v>143</v>
      </c>
      <c r="E120" s="39"/>
      <c r="F120" s="195" t="s">
        <v>875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143</v>
      </c>
      <c r="AU120" s="20" t="s">
        <v>80</v>
      </c>
    </row>
    <row r="121" spans="1:65" s="2" customFormat="1" ht="19.5">
      <c r="A121" s="37"/>
      <c r="B121" s="38"/>
      <c r="C121" s="39"/>
      <c r="D121" s="189" t="s">
        <v>196</v>
      </c>
      <c r="E121" s="39"/>
      <c r="F121" s="229" t="s">
        <v>876</v>
      </c>
      <c r="G121" s="39"/>
      <c r="H121" s="39"/>
      <c r="I121" s="191"/>
      <c r="J121" s="39"/>
      <c r="K121" s="39"/>
      <c r="L121" s="42"/>
      <c r="M121" s="250"/>
      <c r="N121" s="251"/>
      <c r="O121" s="252"/>
      <c r="P121" s="252"/>
      <c r="Q121" s="252"/>
      <c r="R121" s="252"/>
      <c r="S121" s="252"/>
      <c r="T121" s="253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196</v>
      </c>
      <c r="AU121" s="20" t="s">
        <v>80</v>
      </c>
    </row>
    <row r="122" spans="1:65" s="2" customFormat="1" ht="6.95" customHeight="1">
      <c r="A122" s="37"/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42"/>
      <c r="M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</sheetData>
  <sheetProtection algorithmName="SHA-512" hashValue="z23VAp0eiFaLTlO2AXA4//zau/zkYGwjYbQ9BbratqBEVlLgCB97aRoRcER2+hbEKr71rXD0hedQi1GWLFJmgw==" saltValue="7z+RkHvMVHxgahgkAlpko/IvoK4Xf9ZzdfN89luEQdFMI2v6qEK1erxYF8CdshHvxAF/7EbYzfnnLwe+NvTwQw==" spinCount="100000" sheet="1" objects="1" scenarios="1" formatColumns="0" formatRows="0" autoFilter="0"/>
  <autoFilter ref="C82:K121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2" r:id="rId2"/>
    <hyperlink ref="F98" r:id="rId3"/>
    <hyperlink ref="F104" r:id="rId4"/>
    <hyperlink ref="F108" r:id="rId5"/>
    <hyperlink ref="F111" r:id="rId6"/>
    <hyperlink ref="F116" r:id="rId7"/>
    <hyperlink ref="F120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82</v>
      </c>
    </row>
    <row r="4" spans="1:46" s="1" customFormat="1" ht="24.95" customHeight="1">
      <c r="B4" s="23"/>
      <c r="D4" s="106" t="s">
        <v>89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1" t="str">
        <f>'Rekapitulace stavby'!K6</f>
        <v>MVN Malé Versailles</v>
      </c>
      <c r="F7" s="382"/>
      <c r="G7" s="382"/>
      <c r="H7" s="382"/>
      <c r="L7" s="23"/>
    </row>
    <row r="8" spans="1:46" s="2" customFormat="1" ht="12" customHeight="1">
      <c r="A8" s="37"/>
      <c r="B8" s="42"/>
      <c r="C8" s="37"/>
      <c r="D8" s="108" t="s">
        <v>90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3" t="s">
        <v>922</v>
      </c>
      <c r="F9" s="384"/>
      <c r="G9" s="384"/>
      <c r="H9" s="38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2. 4. 2026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32</v>
      </c>
      <c r="F21" s="37"/>
      <c r="G21" s="37"/>
      <c r="H21" s="37"/>
      <c r="I21" s="108" t="s">
        <v>28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35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7" t="s">
        <v>19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38</v>
      </c>
      <c r="E30" s="37"/>
      <c r="F30" s="37"/>
      <c r="G30" s="37"/>
      <c r="H30" s="37"/>
      <c r="I30" s="37"/>
      <c r="J30" s="117">
        <f>ROUND(J84,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40</v>
      </c>
      <c r="G32" s="37"/>
      <c r="H32" s="37"/>
      <c r="I32" s="118" t="s">
        <v>39</v>
      </c>
      <c r="J32" s="118" t="s">
        <v>41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42</v>
      </c>
      <c r="E33" s="108" t="s">
        <v>43</v>
      </c>
      <c r="F33" s="120">
        <f>ROUND((SUM(BE84:BE147)),  2)</f>
        <v>0</v>
      </c>
      <c r="G33" s="37"/>
      <c r="H33" s="37"/>
      <c r="I33" s="121">
        <v>0.21</v>
      </c>
      <c r="J33" s="120">
        <f>ROUND(((SUM(BE84:BE147))*I33),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44</v>
      </c>
      <c r="F34" s="120">
        <f>ROUND((SUM(BF84:BF147)),  2)</f>
        <v>0</v>
      </c>
      <c r="G34" s="37"/>
      <c r="H34" s="37"/>
      <c r="I34" s="121">
        <v>0.12</v>
      </c>
      <c r="J34" s="120">
        <f>ROUND(((SUM(BF84:BF147))*I34),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45</v>
      </c>
      <c r="F35" s="120">
        <f>ROUND((SUM(BG84:BG147)),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46</v>
      </c>
      <c r="F36" s="120">
        <f>ROUND((SUM(BH84:BH147)),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47</v>
      </c>
      <c r="F37" s="120">
        <f>ROUND((SUM(BI84:BI147)),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92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8" t="str">
        <f>E7</f>
        <v>MVN Malé Versailles</v>
      </c>
      <c r="F48" s="389"/>
      <c r="G48" s="389"/>
      <c r="H48" s="389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0" t="str">
        <f>E9</f>
        <v>VON - Vedlejší a ostatní náklady</v>
      </c>
      <c r="F50" s="390"/>
      <c r="G50" s="390"/>
      <c r="H50" s="390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K. Vary</v>
      </c>
      <c r="G52" s="39"/>
      <c r="H52" s="39"/>
      <c r="I52" s="32" t="s">
        <v>23</v>
      </c>
      <c r="J52" s="62" t="str">
        <f>IF(J12="","",J12)</f>
        <v>2. 4. 2026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Statutární město Karlovy Vary</v>
      </c>
      <c r="G54" s="39"/>
      <c r="H54" s="39"/>
      <c r="I54" s="32" t="s">
        <v>31</v>
      </c>
      <c r="J54" s="35" t="str">
        <f>E21</f>
        <v>NOVAQUA s.r.o., Ing. Novák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Daniela Hahnová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93</v>
      </c>
      <c r="D57" s="134"/>
      <c r="E57" s="134"/>
      <c r="F57" s="134"/>
      <c r="G57" s="134"/>
      <c r="H57" s="134"/>
      <c r="I57" s="134"/>
      <c r="J57" s="135" t="s">
        <v>94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70</v>
      </c>
      <c r="D59" s="39"/>
      <c r="E59" s="39"/>
      <c r="F59" s="39"/>
      <c r="G59" s="39"/>
      <c r="H59" s="39"/>
      <c r="I59" s="39"/>
      <c r="J59" s="80">
        <f>J84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95</v>
      </c>
    </row>
    <row r="60" spans="1:47" s="9" customFormat="1" ht="24.95" customHeight="1">
      <c r="B60" s="137"/>
      <c r="C60" s="138"/>
      <c r="D60" s="139" t="s">
        <v>923</v>
      </c>
      <c r="E60" s="140"/>
      <c r="F60" s="140"/>
      <c r="G60" s="140"/>
      <c r="H60" s="140"/>
      <c r="I60" s="140"/>
      <c r="J60" s="141">
        <f>J85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924</v>
      </c>
      <c r="E61" s="146"/>
      <c r="F61" s="146"/>
      <c r="G61" s="146"/>
      <c r="H61" s="146"/>
      <c r="I61" s="146"/>
      <c r="J61" s="147">
        <f>J86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925</v>
      </c>
      <c r="E62" s="146"/>
      <c r="F62" s="146"/>
      <c r="G62" s="146"/>
      <c r="H62" s="146"/>
      <c r="I62" s="146"/>
      <c r="J62" s="147">
        <f>J107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926</v>
      </c>
      <c r="E63" s="146"/>
      <c r="F63" s="146"/>
      <c r="G63" s="146"/>
      <c r="H63" s="146"/>
      <c r="I63" s="146"/>
      <c r="J63" s="147">
        <f>J138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927</v>
      </c>
      <c r="E64" s="146"/>
      <c r="F64" s="146"/>
      <c r="G64" s="146"/>
      <c r="H64" s="146"/>
      <c r="I64" s="146"/>
      <c r="J64" s="147">
        <f>J143</f>
        <v>0</v>
      </c>
      <c r="K64" s="144"/>
      <c r="L64" s="148"/>
    </row>
    <row r="65" spans="1:31" s="2" customFormat="1" ht="21.75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s="2" customFormat="1" ht="6.95" customHeight="1">
      <c r="A66" s="37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pans="1:31" s="2" customFormat="1" ht="6.95" customHeight="1">
      <c r="A70" s="37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24.95" customHeight="1">
      <c r="A71" s="37"/>
      <c r="B71" s="38"/>
      <c r="C71" s="26" t="s">
        <v>109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16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88" t="str">
        <f>E7</f>
        <v>MVN Malé Versailles</v>
      </c>
      <c r="F74" s="389"/>
      <c r="G74" s="389"/>
      <c r="H74" s="38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90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360" t="str">
        <f>E9</f>
        <v>VON - Vedlejší a ostatní náklady</v>
      </c>
      <c r="F76" s="390"/>
      <c r="G76" s="390"/>
      <c r="H76" s="390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21</v>
      </c>
      <c r="D78" s="39"/>
      <c r="E78" s="39"/>
      <c r="F78" s="30" t="str">
        <f>F12</f>
        <v>K. Vary</v>
      </c>
      <c r="G78" s="39"/>
      <c r="H78" s="39"/>
      <c r="I78" s="32" t="s">
        <v>23</v>
      </c>
      <c r="J78" s="62" t="str">
        <f>IF(J12="","",J12)</f>
        <v>2. 4. 2026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5.7" customHeight="1">
      <c r="A80" s="37"/>
      <c r="B80" s="38"/>
      <c r="C80" s="32" t="s">
        <v>25</v>
      </c>
      <c r="D80" s="39"/>
      <c r="E80" s="39"/>
      <c r="F80" s="30" t="str">
        <f>E15</f>
        <v>Statutární město Karlovy Vary</v>
      </c>
      <c r="G80" s="39"/>
      <c r="H80" s="39"/>
      <c r="I80" s="32" t="s">
        <v>31</v>
      </c>
      <c r="J80" s="35" t="str">
        <f>E21</f>
        <v>NOVAQUA s.r.o., Ing. Novák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5.2" customHeight="1">
      <c r="A81" s="37"/>
      <c r="B81" s="38"/>
      <c r="C81" s="32" t="s">
        <v>29</v>
      </c>
      <c r="D81" s="39"/>
      <c r="E81" s="39"/>
      <c r="F81" s="30" t="str">
        <f>IF(E18="","",E18)</f>
        <v>Vyplň údaj</v>
      </c>
      <c r="G81" s="39"/>
      <c r="H81" s="39"/>
      <c r="I81" s="32" t="s">
        <v>34</v>
      </c>
      <c r="J81" s="35" t="str">
        <f>E24</f>
        <v>Daniela Hahnová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0.3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11" customFormat="1" ht="29.25" customHeight="1">
      <c r="A83" s="149"/>
      <c r="B83" s="150"/>
      <c r="C83" s="151" t="s">
        <v>110</v>
      </c>
      <c r="D83" s="152" t="s">
        <v>57</v>
      </c>
      <c r="E83" s="152" t="s">
        <v>53</v>
      </c>
      <c r="F83" s="152" t="s">
        <v>54</v>
      </c>
      <c r="G83" s="152" t="s">
        <v>111</v>
      </c>
      <c r="H83" s="152" t="s">
        <v>112</v>
      </c>
      <c r="I83" s="152" t="s">
        <v>113</v>
      </c>
      <c r="J83" s="152" t="s">
        <v>94</v>
      </c>
      <c r="K83" s="153" t="s">
        <v>114</v>
      </c>
      <c r="L83" s="154"/>
      <c r="M83" s="71" t="s">
        <v>19</v>
      </c>
      <c r="N83" s="72" t="s">
        <v>42</v>
      </c>
      <c r="O83" s="72" t="s">
        <v>115</v>
      </c>
      <c r="P83" s="72" t="s">
        <v>116</v>
      </c>
      <c r="Q83" s="72" t="s">
        <v>117</v>
      </c>
      <c r="R83" s="72" t="s">
        <v>118</v>
      </c>
      <c r="S83" s="72" t="s">
        <v>119</v>
      </c>
      <c r="T83" s="73" t="s">
        <v>120</v>
      </c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</row>
    <row r="84" spans="1:65" s="2" customFormat="1" ht="22.9" customHeight="1">
      <c r="A84" s="37"/>
      <c r="B84" s="38"/>
      <c r="C84" s="78" t="s">
        <v>121</v>
      </c>
      <c r="D84" s="39"/>
      <c r="E84" s="39"/>
      <c r="F84" s="39"/>
      <c r="G84" s="39"/>
      <c r="H84" s="39"/>
      <c r="I84" s="39"/>
      <c r="J84" s="155">
        <f>BK84</f>
        <v>0</v>
      </c>
      <c r="K84" s="39"/>
      <c r="L84" s="42"/>
      <c r="M84" s="74"/>
      <c r="N84" s="156"/>
      <c r="O84" s="75"/>
      <c r="P84" s="157">
        <f>P85</f>
        <v>0</v>
      </c>
      <c r="Q84" s="75"/>
      <c r="R84" s="157">
        <f>R85</f>
        <v>0</v>
      </c>
      <c r="S84" s="75"/>
      <c r="T84" s="158">
        <f>T85</f>
        <v>90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20" t="s">
        <v>71</v>
      </c>
      <c r="AU84" s="20" t="s">
        <v>95</v>
      </c>
      <c r="BK84" s="159">
        <f>BK85</f>
        <v>0</v>
      </c>
    </row>
    <row r="85" spans="1:65" s="12" customFormat="1" ht="25.9" customHeight="1">
      <c r="B85" s="160"/>
      <c r="C85" s="161"/>
      <c r="D85" s="162" t="s">
        <v>71</v>
      </c>
      <c r="E85" s="163" t="s">
        <v>928</v>
      </c>
      <c r="F85" s="163" t="s">
        <v>929</v>
      </c>
      <c r="G85" s="161"/>
      <c r="H85" s="161"/>
      <c r="I85" s="164"/>
      <c r="J85" s="165">
        <f>BK85</f>
        <v>0</v>
      </c>
      <c r="K85" s="161"/>
      <c r="L85" s="166"/>
      <c r="M85" s="167"/>
      <c r="N85" s="168"/>
      <c r="O85" s="168"/>
      <c r="P85" s="169">
        <f>P86+P107+P138+P143</f>
        <v>0</v>
      </c>
      <c r="Q85" s="168"/>
      <c r="R85" s="169">
        <f>R86+R107+R138+R143</f>
        <v>0</v>
      </c>
      <c r="S85" s="168"/>
      <c r="T85" s="170">
        <f>T86+T107+T138+T143</f>
        <v>90</v>
      </c>
      <c r="AR85" s="171" t="s">
        <v>159</v>
      </c>
      <c r="AT85" s="172" t="s">
        <v>71</v>
      </c>
      <c r="AU85" s="172" t="s">
        <v>72</v>
      </c>
      <c r="AY85" s="171" t="s">
        <v>124</v>
      </c>
      <c r="BK85" s="173">
        <f>BK86+BK107+BK138+BK143</f>
        <v>0</v>
      </c>
    </row>
    <row r="86" spans="1:65" s="12" customFormat="1" ht="22.9" customHeight="1">
      <c r="B86" s="160"/>
      <c r="C86" s="161"/>
      <c r="D86" s="162" t="s">
        <v>71</v>
      </c>
      <c r="E86" s="174" t="s">
        <v>930</v>
      </c>
      <c r="F86" s="174" t="s">
        <v>931</v>
      </c>
      <c r="G86" s="161"/>
      <c r="H86" s="161"/>
      <c r="I86" s="164"/>
      <c r="J86" s="175">
        <f>BK86</f>
        <v>0</v>
      </c>
      <c r="K86" s="161"/>
      <c r="L86" s="166"/>
      <c r="M86" s="167"/>
      <c r="N86" s="168"/>
      <c r="O86" s="168"/>
      <c r="P86" s="169">
        <f>SUM(P87:P106)</f>
        <v>0</v>
      </c>
      <c r="Q86" s="168"/>
      <c r="R86" s="169">
        <f>SUM(R87:R106)</f>
        <v>0</v>
      </c>
      <c r="S86" s="168"/>
      <c r="T86" s="170">
        <f>SUM(T87:T106)</f>
        <v>0</v>
      </c>
      <c r="AR86" s="171" t="s">
        <v>159</v>
      </c>
      <c r="AT86" s="172" t="s">
        <v>71</v>
      </c>
      <c r="AU86" s="172" t="s">
        <v>80</v>
      </c>
      <c r="AY86" s="171" t="s">
        <v>124</v>
      </c>
      <c r="BK86" s="173">
        <f>SUM(BK87:BK106)</f>
        <v>0</v>
      </c>
    </row>
    <row r="87" spans="1:65" s="2" customFormat="1" ht="16.5" customHeight="1">
      <c r="A87" s="37"/>
      <c r="B87" s="38"/>
      <c r="C87" s="176" t="s">
        <v>80</v>
      </c>
      <c r="D87" s="176" t="s">
        <v>128</v>
      </c>
      <c r="E87" s="177" t="s">
        <v>932</v>
      </c>
      <c r="F87" s="178" t="s">
        <v>933</v>
      </c>
      <c r="G87" s="179" t="s">
        <v>872</v>
      </c>
      <c r="H87" s="180">
        <v>1</v>
      </c>
      <c r="I87" s="181"/>
      <c r="J87" s="182">
        <f>ROUND(I87*H87,2)</f>
        <v>0</v>
      </c>
      <c r="K87" s="178" t="s">
        <v>140</v>
      </c>
      <c r="L87" s="42"/>
      <c r="M87" s="183" t="s">
        <v>19</v>
      </c>
      <c r="N87" s="184" t="s">
        <v>43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873</v>
      </c>
      <c r="AT87" s="187" t="s">
        <v>128</v>
      </c>
      <c r="AU87" s="187" t="s">
        <v>82</v>
      </c>
      <c r="AY87" s="20" t="s">
        <v>124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80</v>
      </c>
      <c r="BK87" s="188">
        <f>ROUND(I87*H87,2)</f>
        <v>0</v>
      </c>
      <c r="BL87" s="20" t="s">
        <v>873</v>
      </c>
      <c r="BM87" s="187" t="s">
        <v>934</v>
      </c>
    </row>
    <row r="88" spans="1:65" s="2" customFormat="1" ht="11.25">
      <c r="A88" s="37"/>
      <c r="B88" s="38"/>
      <c r="C88" s="39"/>
      <c r="D88" s="189" t="s">
        <v>136</v>
      </c>
      <c r="E88" s="39"/>
      <c r="F88" s="190" t="s">
        <v>933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136</v>
      </c>
      <c r="AU88" s="20" t="s">
        <v>82</v>
      </c>
    </row>
    <row r="89" spans="1:65" s="2" customFormat="1" ht="11.25">
      <c r="A89" s="37"/>
      <c r="B89" s="38"/>
      <c r="C89" s="39"/>
      <c r="D89" s="194" t="s">
        <v>143</v>
      </c>
      <c r="E89" s="39"/>
      <c r="F89" s="195" t="s">
        <v>935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143</v>
      </c>
      <c r="AU89" s="20" t="s">
        <v>82</v>
      </c>
    </row>
    <row r="90" spans="1:65" s="2" customFormat="1" ht="16.5" customHeight="1">
      <c r="A90" s="37"/>
      <c r="B90" s="38"/>
      <c r="C90" s="176" t="s">
        <v>82</v>
      </c>
      <c r="D90" s="176" t="s">
        <v>128</v>
      </c>
      <c r="E90" s="177" t="s">
        <v>936</v>
      </c>
      <c r="F90" s="178" t="s">
        <v>937</v>
      </c>
      <c r="G90" s="179" t="s">
        <v>872</v>
      </c>
      <c r="H90" s="180">
        <v>1</v>
      </c>
      <c r="I90" s="181"/>
      <c r="J90" s="182">
        <f>ROUND(I90*H90,2)</f>
        <v>0</v>
      </c>
      <c r="K90" s="178" t="s">
        <v>140</v>
      </c>
      <c r="L90" s="42"/>
      <c r="M90" s="183" t="s">
        <v>19</v>
      </c>
      <c r="N90" s="184" t="s">
        <v>43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133</v>
      </c>
      <c r="AT90" s="187" t="s">
        <v>128</v>
      </c>
      <c r="AU90" s="187" t="s">
        <v>82</v>
      </c>
      <c r="AY90" s="20" t="s">
        <v>124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80</v>
      </c>
      <c r="BK90" s="188">
        <f>ROUND(I90*H90,2)</f>
        <v>0</v>
      </c>
      <c r="BL90" s="20" t="s">
        <v>133</v>
      </c>
      <c r="BM90" s="187" t="s">
        <v>938</v>
      </c>
    </row>
    <row r="91" spans="1:65" s="2" customFormat="1" ht="11.25">
      <c r="A91" s="37"/>
      <c r="B91" s="38"/>
      <c r="C91" s="39"/>
      <c r="D91" s="189" t="s">
        <v>136</v>
      </c>
      <c r="E91" s="39"/>
      <c r="F91" s="190" t="s">
        <v>937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136</v>
      </c>
      <c r="AU91" s="20" t="s">
        <v>82</v>
      </c>
    </row>
    <row r="92" spans="1:65" s="2" customFormat="1" ht="11.25">
      <c r="A92" s="37"/>
      <c r="B92" s="38"/>
      <c r="C92" s="39"/>
      <c r="D92" s="194" t="s">
        <v>143</v>
      </c>
      <c r="E92" s="39"/>
      <c r="F92" s="195" t="s">
        <v>939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143</v>
      </c>
      <c r="AU92" s="20" t="s">
        <v>82</v>
      </c>
    </row>
    <row r="93" spans="1:65" s="2" customFormat="1" ht="16.5" customHeight="1">
      <c r="A93" s="37"/>
      <c r="B93" s="38"/>
      <c r="C93" s="176" t="s">
        <v>134</v>
      </c>
      <c r="D93" s="176" t="s">
        <v>128</v>
      </c>
      <c r="E93" s="177" t="s">
        <v>940</v>
      </c>
      <c r="F93" s="178" t="s">
        <v>941</v>
      </c>
      <c r="G93" s="179" t="s">
        <v>872</v>
      </c>
      <c r="H93" s="180">
        <v>1</v>
      </c>
      <c r="I93" s="181"/>
      <c r="J93" s="182">
        <f>ROUND(I93*H93,2)</f>
        <v>0</v>
      </c>
      <c r="K93" s="178" t="s">
        <v>140</v>
      </c>
      <c r="L93" s="42"/>
      <c r="M93" s="183" t="s">
        <v>19</v>
      </c>
      <c r="N93" s="184" t="s">
        <v>43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133</v>
      </c>
      <c r="AT93" s="187" t="s">
        <v>128</v>
      </c>
      <c r="AU93" s="187" t="s">
        <v>82</v>
      </c>
      <c r="AY93" s="20" t="s">
        <v>124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80</v>
      </c>
      <c r="BK93" s="188">
        <f>ROUND(I93*H93,2)</f>
        <v>0</v>
      </c>
      <c r="BL93" s="20" t="s">
        <v>133</v>
      </c>
      <c r="BM93" s="187" t="s">
        <v>942</v>
      </c>
    </row>
    <row r="94" spans="1:65" s="2" customFormat="1" ht="11.25">
      <c r="A94" s="37"/>
      <c r="B94" s="38"/>
      <c r="C94" s="39"/>
      <c r="D94" s="189" t="s">
        <v>136</v>
      </c>
      <c r="E94" s="39"/>
      <c r="F94" s="190" t="s">
        <v>941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136</v>
      </c>
      <c r="AU94" s="20" t="s">
        <v>82</v>
      </c>
    </row>
    <row r="95" spans="1:65" s="2" customFormat="1" ht="11.25">
      <c r="A95" s="37"/>
      <c r="B95" s="38"/>
      <c r="C95" s="39"/>
      <c r="D95" s="194" t="s">
        <v>143</v>
      </c>
      <c r="E95" s="39"/>
      <c r="F95" s="195" t="s">
        <v>943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143</v>
      </c>
      <c r="AU95" s="20" t="s">
        <v>82</v>
      </c>
    </row>
    <row r="96" spans="1:65" s="2" customFormat="1" ht="16.5" customHeight="1">
      <c r="A96" s="37"/>
      <c r="B96" s="38"/>
      <c r="C96" s="176" t="s">
        <v>133</v>
      </c>
      <c r="D96" s="176" t="s">
        <v>128</v>
      </c>
      <c r="E96" s="177" t="s">
        <v>944</v>
      </c>
      <c r="F96" s="178" t="s">
        <v>945</v>
      </c>
      <c r="G96" s="179" t="s">
        <v>872</v>
      </c>
      <c r="H96" s="180">
        <v>1</v>
      </c>
      <c r="I96" s="181"/>
      <c r="J96" s="182">
        <f>ROUND(I96*H96,2)</f>
        <v>0</v>
      </c>
      <c r="K96" s="178" t="s">
        <v>140</v>
      </c>
      <c r="L96" s="42"/>
      <c r="M96" s="183" t="s">
        <v>19</v>
      </c>
      <c r="N96" s="184" t="s">
        <v>43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873</v>
      </c>
      <c r="AT96" s="187" t="s">
        <v>128</v>
      </c>
      <c r="AU96" s="187" t="s">
        <v>82</v>
      </c>
      <c r="AY96" s="20" t="s">
        <v>124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80</v>
      </c>
      <c r="BK96" s="188">
        <f>ROUND(I96*H96,2)</f>
        <v>0</v>
      </c>
      <c r="BL96" s="20" t="s">
        <v>873</v>
      </c>
      <c r="BM96" s="187" t="s">
        <v>946</v>
      </c>
    </row>
    <row r="97" spans="1:65" s="2" customFormat="1" ht="11.25">
      <c r="A97" s="37"/>
      <c r="B97" s="38"/>
      <c r="C97" s="39"/>
      <c r="D97" s="189" t="s">
        <v>136</v>
      </c>
      <c r="E97" s="39"/>
      <c r="F97" s="190" t="s">
        <v>945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136</v>
      </c>
      <c r="AU97" s="20" t="s">
        <v>82</v>
      </c>
    </row>
    <row r="98" spans="1:65" s="2" customFormat="1" ht="11.25">
      <c r="A98" s="37"/>
      <c r="B98" s="38"/>
      <c r="C98" s="39"/>
      <c r="D98" s="194" t="s">
        <v>143</v>
      </c>
      <c r="E98" s="39"/>
      <c r="F98" s="195" t="s">
        <v>947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143</v>
      </c>
      <c r="AU98" s="20" t="s">
        <v>82</v>
      </c>
    </row>
    <row r="99" spans="1:65" s="2" customFormat="1" ht="19.5">
      <c r="A99" s="37"/>
      <c r="B99" s="38"/>
      <c r="C99" s="39"/>
      <c r="D99" s="189" t="s">
        <v>196</v>
      </c>
      <c r="E99" s="39"/>
      <c r="F99" s="229" t="s">
        <v>948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196</v>
      </c>
      <c r="AU99" s="20" t="s">
        <v>82</v>
      </c>
    </row>
    <row r="100" spans="1:65" s="2" customFormat="1" ht="16.5" customHeight="1">
      <c r="A100" s="37"/>
      <c r="B100" s="38"/>
      <c r="C100" s="176" t="s">
        <v>159</v>
      </c>
      <c r="D100" s="176" t="s">
        <v>128</v>
      </c>
      <c r="E100" s="177" t="s">
        <v>949</v>
      </c>
      <c r="F100" s="178" t="s">
        <v>950</v>
      </c>
      <c r="G100" s="179" t="s">
        <v>872</v>
      </c>
      <c r="H100" s="180">
        <v>1</v>
      </c>
      <c r="I100" s="181"/>
      <c r="J100" s="182">
        <f>ROUND(I100*H100,2)</f>
        <v>0</v>
      </c>
      <c r="K100" s="178" t="s">
        <v>140</v>
      </c>
      <c r="L100" s="42"/>
      <c r="M100" s="183" t="s">
        <v>19</v>
      </c>
      <c r="N100" s="184" t="s">
        <v>43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133</v>
      </c>
      <c r="AT100" s="187" t="s">
        <v>128</v>
      </c>
      <c r="AU100" s="187" t="s">
        <v>82</v>
      </c>
      <c r="AY100" s="20" t="s">
        <v>124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80</v>
      </c>
      <c r="BK100" s="188">
        <f>ROUND(I100*H100,2)</f>
        <v>0</v>
      </c>
      <c r="BL100" s="20" t="s">
        <v>133</v>
      </c>
      <c r="BM100" s="187" t="s">
        <v>951</v>
      </c>
    </row>
    <row r="101" spans="1:65" s="2" customFormat="1" ht="11.25">
      <c r="A101" s="37"/>
      <c r="B101" s="38"/>
      <c r="C101" s="39"/>
      <c r="D101" s="189" t="s">
        <v>136</v>
      </c>
      <c r="E101" s="39"/>
      <c r="F101" s="190" t="s">
        <v>950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136</v>
      </c>
      <c r="AU101" s="20" t="s">
        <v>82</v>
      </c>
    </row>
    <row r="102" spans="1:65" s="2" customFormat="1" ht="11.25">
      <c r="A102" s="37"/>
      <c r="B102" s="38"/>
      <c r="C102" s="39"/>
      <c r="D102" s="194" t="s">
        <v>143</v>
      </c>
      <c r="E102" s="39"/>
      <c r="F102" s="195" t="s">
        <v>952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143</v>
      </c>
      <c r="AU102" s="20" t="s">
        <v>82</v>
      </c>
    </row>
    <row r="103" spans="1:65" s="2" customFormat="1" ht="16.5" customHeight="1">
      <c r="A103" s="37"/>
      <c r="B103" s="38"/>
      <c r="C103" s="176" t="s">
        <v>168</v>
      </c>
      <c r="D103" s="176" t="s">
        <v>128</v>
      </c>
      <c r="E103" s="177" t="s">
        <v>953</v>
      </c>
      <c r="F103" s="178" t="s">
        <v>954</v>
      </c>
      <c r="G103" s="179" t="s">
        <v>872</v>
      </c>
      <c r="H103" s="180">
        <v>1</v>
      </c>
      <c r="I103" s="181"/>
      <c r="J103" s="182">
        <f>ROUND(I103*H103,2)</f>
        <v>0</v>
      </c>
      <c r="K103" s="178" t="s">
        <v>140</v>
      </c>
      <c r="L103" s="42"/>
      <c r="M103" s="183" t="s">
        <v>19</v>
      </c>
      <c r="N103" s="184" t="s">
        <v>43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873</v>
      </c>
      <c r="AT103" s="187" t="s">
        <v>128</v>
      </c>
      <c r="AU103" s="187" t="s">
        <v>82</v>
      </c>
      <c r="AY103" s="20" t="s">
        <v>124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80</v>
      </c>
      <c r="BK103" s="188">
        <f>ROUND(I103*H103,2)</f>
        <v>0</v>
      </c>
      <c r="BL103" s="20" t="s">
        <v>873</v>
      </c>
      <c r="BM103" s="187" t="s">
        <v>955</v>
      </c>
    </row>
    <row r="104" spans="1:65" s="2" customFormat="1" ht="11.25">
      <c r="A104" s="37"/>
      <c r="B104" s="38"/>
      <c r="C104" s="39"/>
      <c r="D104" s="189" t="s">
        <v>136</v>
      </c>
      <c r="E104" s="39"/>
      <c r="F104" s="190" t="s">
        <v>954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136</v>
      </c>
      <c r="AU104" s="20" t="s">
        <v>82</v>
      </c>
    </row>
    <row r="105" spans="1:65" s="2" customFormat="1" ht="11.25">
      <c r="A105" s="37"/>
      <c r="B105" s="38"/>
      <c r="C105" s="39"/>
      <c r="D105" s="194" t="s">
        <v>143</v>
      </c>
      <c r="E105" s="39"/>
      <c r="F105" s="195" t="s">
        <v>956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143</v>
      </c>
      <c r="AU105" s="20" t="s">
        <v>82</v>
      </c>
    </row>
    <row r="106" spans="1:65" s="2" customFormat="1" ht="19.5">
      <c r="A106" s="37"/>
      <c r="B106" s="38"/>
      <c r="C106" s="39"/>
      <c r="D106" s="189" t="s">
        <v>196</v>
      </c>
      <c r="E106" s="39"/>
      <c r="F106" s="229" t="s">
        <v>957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196</v>
      </c>
      <c r="AU106" s="20" t="s">
        <v>82</v>
      </c>
    </row>
    <row r="107" spans="1:65" s="12" customFormat="1" ht="22.9" customHeight="1">
      <c r="B107" s="160"/>
      <c r="C107" s="161"/>
      <c r="D107" s="162" t="s">
        <v>71</v>
      </c>
      <c r="E107" s="174" t="s">
        <v>958</v>
      </c>
      <c r="F107" s="174" t="s">
        <v>959</v>
      </c>
      <c r="G107" s="161"/>
      <c r="H107" s="161"/>
      <c r="I107" s="164"/>
      <c r="J107" s="175">
        <f>BK107</f>
        <v>0</v>
      </c>
      <c r="K107" s="161"/>
      <c r="L107" s="166"/>
      <c r="M107" s="167"/>
      <c r="N107" s="168"/>
      <c r="O107" s="168"/>
      <c r="P107" s="169">
        <f>SUM(P108:P137)</f>
        <v>0</v>
      </c>
      <c r="Q107" s="168"/>
      <c r="R107" s="169">
        <f>SUM(R108:R137)</f>
        <v>0</v>
      </c>
      <c r="S107" s="168"/>
      <c r="T107" s="170">
        <f>SUM(T108:T137)</f>
        <v>90</v>
      </c>
      <c r="AR107" s="171" t="s">
        <v>159</v>
      </c>
      <c r="AT107" s="172" t="s">
        <v>71</v>
      </c>
      <c r="AU107" s="172" t="s">
        <v>80</v>
      </c>
      <c r="AY107" s="171" t="s">
        <v>124</v>
      </c>
      <c r="BK107" s="173">
        <f>SUM(BK108:BK137)</f>
        <v>0</v>
      </c>
    </row>
    <row r="108" spans="1:65" s="2" customFormat="1" ht="16.5" customHeight="1">
      <c r="A108" s="37"/>
      <c r="B108" s="38"/>
      <c r="C108" s="176" t="s">
        <v>178</v>
      </c>
      <c r="D108" s="176" t="s">
        <v>128</v>
      </c>
      <c r="E108" s="177" t="s">
        <v>960</v>
      </c>
      <c r="F108" s="178" t="s">
        <v>959</v>
      </c>
      <c r="G108" s="179" t="s">
        <v>872</v>
      </c>
      <c r="H108" s="180">
        <v>1</v>
      </c>
      <c r="I108" s="181"/>
      <c r="J108" s="182">
        <f>ROUND(I108*H108,2)</f>
        <v>0</v>
      </c>
      <c r="K108" s="178" t="s">
        <v>140</v>
      </c>
      <c r="L108" s="42"/>
      <c r="M108" s="183" t="s">
        <v>19</v>
      </c>
      <c r="N108" s="184" t="s">
        <v>43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133</v>
      </c>
      <c r="AT108" s="187" t="s">
        <v>128</v>
      </c>
      <c r="AU108" s="187" t="s">
        <v>82</v>
      </c>
      <c r="AY108" s="20" t="s">
        <v>124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80</v>
      </c>
      <c r="BK108" s="188">
        <f>ROUND(I108*H108,2)</f>
        <v>0</v>
      </c>
      <c r="BL108" s="20" t="s">
        <v>133</v>
      </c>
      <c r="BM108" s="187" t="s">
        <v>961</v>
      </c>
    </row>
    <row r="109" spans="1:65" s="2" customFormat="1" ht="11.25">
      <c r="A109" s="37"/>
      <c r="B109" s="38"/>
      <c r="C109" s="39"/>
      <c r="D109" s="189" t="s">
        <v>136</v>
      </c>
      <c r="E109" s="39"/>
      <c r="F109" s="190" t="s">
        <v>959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136</v>
      </c>
      <c r="AU109" s="20" t="s">
        <v>82</v>
      </c>
    </row>
    <row r="110" spans="1:65" s="2" customFormat="1" ht="11.25">
      <c r="A110" s="37"/>
      <c r="B110" s="38"/>
      <c r="C110" s="39"/>
      <c r="D110" s="194" t="s">
        <v>143</v>
      </c>
      <c r="E110" s="39"/>
      <c r="F110" s="195" t="s">
        <v>962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143</v>
      </c>
      <c r="AU110" s="20" t="s">
        <v>82</v>
      </c>
    </row>
    <row r="111" spans="1:65" s="2" customFormat="1" ht="16.5" customHeight="1">
      <c r="A111" s="37"/>
      <c r="B111" s="38"/>
      <c r="C111" s="176" t="s">
        <v>185</v>
      </c>
      <c r="D111" s="176" t="s">
        <v>128</v>
      </c>
      <c r="E111" s="177" t="s">
        <v>963</v>
      </c>
      <c r="F111" s="178" t="s">
        <v>964</v>
      </c>
      <c r="G111" s="179" t="s">
        <v>872</v>
      </c>
      <c r="H111" s="180">
        <v>1</v>
      </c>
      <c r="I111" s="181"/>
      <c r="J111" s="182">
        <f>ROUND(I111*H111,2)</f>
        <v>0</v>
      </c>
      <c r="K111" s="178" t="s">
        <v>140</v>
      </c>
      <c r="L111" s="42"/>
      <c r="M111" s="183" t="s">
        <v>19</v>
      </c>
      <c r="N111" s="184" t="s">
        <v>43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873</v>
      </c>
      <c r="AT111" s="187" t="s">
        <v>128</v>
      </c>
      <c r="AU111" s="187" t="s">
        <v>82</v>
      </c>
      <c r="AY111" s="20" t="s">
        <v>124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80</v>
      </c>
      <c r="BK111" s="188">
        <f>ROUND(I111*H111,2)</f>
        <v>0</v>
      </c>
      <c r="BL111" s="20" t="s">
        <v>873</v>
      </c>
      <c r="BM111" s="187" t="s">
        <v>965</v>
      </c>
    </row>
    <row r="112" spans="1:65" s="2" customFormat="1" ht="11.25">
      <c r="A112" s="37"/>
      <c r="B112" s="38"/>
      <c r="C112" s="39"/>
      <c r="D112" s="189" t="s">
        <v>136</v>
      </c>
      <c r="E112" s="39"/>
      <c r="F112" s="190" t="s">
        <v>964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136</v>
      </c>
      <c r="AU112" s="20" t="s">
        <v>82</v>
      </c>
    </row>
    <row r="113" spans="1:65" s="2" customFormat="1" ht="11.25">
      <c r="A113" s="37"/>
      <c r="B113" s="38"/>
      <c r="C113" s="39"/>
      <c r="D113" s="194" t="s">
        <v>143</v>
      </c>
      <c r="E113" s="39"/>
      <c r="F113" s="195" t="s">
        <v>966</v>
      </c>
      <c r="G113" s="39"/>
      <c r="H113" s="39"/>
      <c r="I113" s="191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143</v>
      </c>
      <c r="AU113" s="20" t="s">
        <v>82</v>
      </c>
    </row>
    <row r="114" spans="1:65" s="2" customFormat="1" ht="16.5" customHeight="1">
      <c r="A114" s="37"/>
      <c r="B114" s="38"/>
      <c r="C114" s="176" t="s">
        <v>191</v>
      </c>
      <c r="D114" s="176" t="s">
        <v>128</v>
      </c>
      <c r="E114" s="177" t="s">
        <v>967</v>
      </c>
      <c r="F114" s="178" t="s">
        <v>968</v>
      </c>
      <c r="G114" s="179" t="s">
        <v>872</v>
      </c>
      <c r="H114" s="180">
        <v>1</v>
      </c>
      <c r="I114" s="181"/>
      <c r="J114" s="182">
        <f>ROUND(I114*H114,2)</f>
        <v>0</v>
      </c>
      <c r="K114" s="178" t="s">
        <v>140</v>
      </c>
      <c r="L114" s="42"/>
      <c r="M114" s="183" t="s">
        <v>19</v>
      </c>
      <c r="N114" s="184" t="s">
        <v>43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873</v>
      </c>
      <c r="AT114" s="187" t="s">
        <v>128</v>
      </c>
      <c r="AU114" s="187" t="s">
        <v>82</v>
      </c>
      <c r="AY114" s="20" t="s">
        <v>124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80</v>
      </c>
      <c r="BK114" s="188">
        <f>ROUND(I114*H114,2)</f>
        <v>0</v>
      </c>
      <c r="BL114" s="20" t="s">
        <v>873</v>
      </c>
      <c r="BM114" s="187" t="s">
        <v>969</v>
      </c>
    </row>
    <row r="115" spans="1:65" s="2" customFormat="1" ht="11.25">
      <c r="A115" s="37"/>
      <c r="B115" s="38"/>
      <c r="C115" s="39"/>
      <c r="D115" s="189" t="s">
        <v>136</v>
      </c>
      <c r="E115" s="39"/>
      <c r="F115" s="190" t="s">
        <v>968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136</v>
      </c>
      <c r="AU115" s="20" t="s">
        <v>82</v>
      </c>
    </row>
    <row r="116" spans="1:65" s="2" customFormat="1" ht="11.25">
      <c r="A116" s="37"/>
      <c r="B116" s="38"/>
      <c r="C116" s="39"/>
      <c r="D116" s="194" t="s">
        <v>143</v>
      </c>
      <c r="E116" s="39"/>
      <c r="F116" s="195" t="s">
        <v>970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143</v>
      </c>
      <c r="AU116" s="20" t="s">
        <v>82</v>
      </c>
    </row>
    <row r="117" spans="1:65" s="2" customFormat="1" ht="16.5" customHeight="1">
      <c r="A117" s="37"/>
      <c r="B117" s="38"/>
      <c r="C117" s="176" t="s">
        <v>198</v>
      </c>
      <c r="D117" s="176" t="s">
        <v>128</v>
      </c>
      <c r="E117" s="177" t="s">
        <v>971</v>
      </c>
      <c r="F117" s="178" t="s">
        <v>972</v>
      </c>
      <c r="G117" s="179" t="s">
        <v>153</v>
      </c>
      <c r="H117" s="180">
        <v>3000</v>
      </c>
      <c r="I117" s="181"/>
      <c r="J117" s="182">
        <f>ROUND(I117*H117,2)</f>
        <v>0</v>
      </c>
      <c r="K117" s="178" t="s">
        <v>140</v>
      </c>
      <c r="L117" s="42"/>
      <c r="M117" s="183" t="s">
        <v>19</v>
      </c>
      <c r="N117" s="184" t="s">
        <v>43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0.01</v>
      </c>
      <c r="T117" s="186">
        <f>S117*H117</f>
        <v>30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873</v>
      </c>
      <c r="AT117" s="187" t="s">
        <v>128</v>
      </c>
      <c r="AU117" s="187" t="s">
        <v>82</v>
      </c>
      <c r="AY117" s="20" t="s">
        <v>124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80</v>
      </c>
      <c r="BK117" s="188">
        <f>ROUND(I117*H117,2)</f>
        <v>0</v>
      </c>
      <c r="BL117" s="20" t="s">
        <v>873</v>
      </c>
      <c r="BM117" s="187" t="s">
        <v>973</v>
      </c>
    </row>
    <row r="118" spans="1:65" s="2" customFormat="1" ht="19.5">
      <c r="A118" s="37"/>
      <c r="B118" s="38"/>
      <c r="C118" s="39"/>
      <c r="D118" s="189" t="s">
        <v>136</v>
      </c>
      <c r="E118" s="39"/>
      <c r="F118" s="190" t="s">
        <v>974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136</v>
      </c>
      <c r="AU118" s="20" t="s">
        <v>82</v>
      </c>
    </row>
    <row r="119" spans="1:65" s="2" customFormat="1" ht="11.25">
      <c r="A119" s="37"/>
      <c r="B119" s="38"/>
      <c r="C119" s="39"/>
      <c r="D119" s="194" t="s">
        <v>143</v>
      </c>
      <c r="E119" s="39"/>
      <c r="F119" s="195" t="s">
        <v>975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143</v>
      </c>
      <c r="AU119" s="20" t="s">
        <v>82</v>
      </c>
    </row>
    <row r="120" spans="1:65" s="13" customFormat="1" ht="11.25">
      <c r="B120" s="196"/>
      <c r="C120" s="197"/>
      <c r="D120" s="189" t="s">
        <v>157</v>
      </c>
      <c r="E120" s="198" t="s">
        <v>19</v>
      </c>
      <c r="F120" s="199" t="s">
        <v>976</v>
      </c>
      <c r="G120" s="197"/>
      <c r="H120" s="200">
        <v>2100</v>
      </c>
      <c r="I120" s="201"/>
      <c r="J120" s="197"/>
      <c r="K120" s="197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157</v>
      </c>
      <c r="AU120" s="206" t="s">
        <v>82</v>
      </c>
      <c r="AV120" s="13" t="s">
        <v>82</v>
      </c>
      <c r="AW120" s="13" t="s">
        <v>33</v>
      </c>
      <c r="AX120" s="13" t="s">
        <v>72</v>
      </c>
      <c r="AY120" s="206" t="s">
        <v>124</v>
      </c>
    </row>
    <row r="121" spans="1:65" s="13" customFormat="1" ht="11.25">
      <c r="B121" s="196"/>
      <c r="C121" s="197"/>
      <c r="D121" s="189" t="s">
        <v>157</v>
      </c>
      <c r="E121" s="198" t="s">
        <v>19</v>
      </c>
      <c r="F121" s="199" t="s">
        <v>977</v>
      </c>
      <c r="G121" s="197"/>
      <c r="H121" s="200">
        <v>900</v>
      </c>
      <c r="I121" s="201"/>
      <c r="J121" s="197"/>
      <c r="K121" s="197"/>
      <c r="L121" s="202"/>
      <c r="M121" s="203"/>
      <c r="N121" s="204"/>
      <c r="O121" s="204"/>
      <c r="P121" s="204"/>
      <c r="Q121" s="204"/>
      <c r="R121" s="204"/>
      <c r="S121" s="204"/>
      <c r="T121" s="205"/>
      <c r="AT121" s="206" t="s">
        <v>157</v>
      </c>
      <c r="AU121" s="206" t="s">
        <v>82</v>
      </c>
      <c r="AV121" s="13" t="s">
        <v>82</v>
      </c>
      <c r="AW121" s="13" t="s">
        <v>33</v>
      </c>
      <c r="AX121" s="13" t="s">
        <v>72</v>
      </c>
      <c r="AY121" s="206" t="s">
        <v>124</v>
      </c>
    </row>
    <row r="122" spans="1:65" s="15" customFormat="1" ht="11.25">
      <c r="B122" s="218"/>
      <c r="C122" s="219"/>
      <c r="D122" s="189" t="s">
        <v>157</v>
      </c>
      <c r="E122" s="220" t="s">
        <v>19</v>
      </c>
      <c r="F122" s="221" t="s">
        <v>177</v>
      </c>
      <c r="G122" s="219"/>
      <c r="H122" s="222">
        <v>3000</v>
      </c>
      <c r="I122" s="223"/>
      <c r="J122" s="219"/>
      <c r="K122" s="219"/>
      <c r="L122" s="224"/>
      <c r="M122" s="225"/>
      <c r="N122" s="226"/>
      <c r="O122" s="226"/>
      <c r="P122" s="226"/>
      <c r="Q122" s="226"/>
      <c r="R122" s="226"/>
      <c r="S122" s="226"/>
      <c r="T122" s="227"/>
      <c r="AT122" s="228" t="s">
        <v>157</v>
      </c>
      <c r="AU122" s="228" t="s">
        <v>82</v>
      </c>
      <c r="AV122" s="15" t="s">
        <v>133</v>
      </c>
      <c r="AW122" s="15" t="s">
        <v>33</v>
      </c>
      <c r="AX122" s="15" t="s">
        <v>80</v>
      </c>
      <c r="AY122" s="228" t="s">
        <v>124</v>
      </c>
    </row>
    <row r="123" spans="1:65" s="2" customFormat="1" ht="24.2" customHeight="1">
      <c r="A123" s="37"/>
      <c r="B123" s="38"/>
      <c r="C123" s="176" t="s">
        <v>126</v>
      </c>
      <c r="D123" s="176" t="s">
        <v>128</v>
      </c>
      <c r="E123" s="177" t="s">
        <v>978</v>
      </c>
      <c r="F123" s="178" t="s">
        <v>979</v>
      </c>
      <c r="G123" s="179" t="s">
        <v>153</v>
      </c>
      <c r="H123" s="180">
        <v>3000</v>
      </c>
      <c r="I123" s="181"/>
      <c r="J123" s="182">
        <f>ROUND(I123*H123,2)</f>
        <v>0</v>
      </c>
      <c r="K123" s="178" t="s">
        <v>140</v>
      </c>
      <c r="L123" s="42"/>
      <c r="M123" s="183" t="s">
        <v>19</v>
      </c>
      <c r="N123" s="184" t="s">
        <v>43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0.02</v>
      </c>
      <c r="T123" s="186">
        <f>S123*H123</f>
        <v>60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873</v>
      </c>
      <c r="AT123" s="187" t="s">
        <v>128</v>
      </c>
      <c r="AU123" s="187" t="s">
        <v>82</v>
      </c>
      <c r="AY123" s="20" t="s">
        <v>124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80</v>
      </c>
      <c r="BK123" s="188">
        <f>ROUND(I123*H123,2)</f>
        <v>0</v>
      </c>
      <c r="BL123" s="20" t="s">
        <v>873</v>
      </c>
      <c r="BM123" s="187" t="s">
        <v>980</v>
      </c>
    </row>
    <row r="124" spans="1:65" s="2" customFormat="1" ht="39">
      <c r="A124" s="37"/>
      <c r="B124" s="38"/>
      <c r="C124" s="39"/>
      <c r="D124" s="189" t="s">
        <v>136</v>
      </c>
      <c r="E124" s="39"/>
      <c r="F124" s="190" t="s">
        <v>981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136</v>
      </c>
      <c r="AU124" s="20" t="s">
        <v>82</v>
      </c>
    </row>
    <row r="125" spans="1:65" s="2" customFormat="1" ht="11.25">
      <c r="A125" s="37"/>
      <c r="B125" s="38"/>
      <c r="C125" s="39"/>
      <c r="D125" s="194" t="s">
        <v>143</v>
      </c>
      <c r="E125" s="39"/>
      <c r="F125" s="195" t="s">
        <v>982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143</v>
      </c>
      <c r="AU125" s="20" t="s">
        <v>82</v>
      </c>
    </row>
    <row r="126" spans="1:65" s="13" customFormat="1" ht="11.25">
      <c r="B126" s="196"/>
      <c r="C126" s="197"/>
      <c r="D126" s="189" t="s">
        <v>157</v>
      </c>
      <c r="E126" s="198" t="s">
        <v>19</v>
      </c>
      <c r="F126" s="199" t="s">
        <v>976</v>
      </c>
      <c r="G126" s="197"/>
      <c r="H126" s="200">
        <v>2100</v>
      </c>
      <c r="I126" s="201"/>
      <c r="J126" s="197"/>
      <c r="K126" s="197"/>
      <c r="L126" s="202"/>
      <c r="M126" s="203"/>
      <c r="N126" s="204"/>
      <c r="O126" s="204"/>
      <c r="P126" s="204"/>
      <c r="Q126" s="204"/>
      <c r="R126" s="204"/>
      <c r="S126" s="204"/>
      <c r="T126" s="205"/>
      <c r="AT126" s="206" t="s">
        <v>157</v>
      </c>
      <c r="AU126" s="206" t="s">
        <v>82</v>
      </c>
      <c r="AV126" s="13" t="s">
        <v>82</v>
      </c>
      <c r="AW126" s="13" t="s">
        <v>33</v>
      </c>
      <c r="AX126" s="13" t="s">
        <v>72</v>
      </c>
      <c r="AY126" s="206" t="s">
        <v>124</v>
      </c>
    </row>
    <row r="127" spans="1:65" s="13" customFormat="1" ht="11.25">
      <c r="B127" s="196"/>
      <c r="C127" s="197"/>
      <c r="D127" s="189" t="s">
        <v>157</v>
      </c>
      <c r="E127" s="198" t="s">
        <v>19</v>
      </c>
      <c r="F127" s="199" t="s">
        <v>977</v>
      </c>
      <c r="G127" s="197"/>
      <c r="H127" s="200">
        <v>900</v>
      </c>
      <c r="I127" s="201"/>
      <c r="J127" s="197"/>
      <c r="K127" s="197"/>
      <c r="L127" s="202"/>
      <c r="M127" s="203"/>
      <c r="N127" s="204"/>
      <c r="O127" s="204"/>
      <c r="P127" s="204"/>
      <c r="Q127" s="204"/>
      <c r="R127" s="204"/>
      <c r="S127" s="204"/>
      <c r="T127" s="205"/>
      <c r="AT127" s="206" t="s">
        <v>157</v>
      </c>
      <c r="AU127" s="206" t="s">
        <v>82</v>
      </c>
      <c r="AV127" s="13" t="s">
        <v>82</v>
      </c>
      <c r="AW127" s="13" t="s">
        <v>33</v>
      </c>
      <c r="AX127" s="13" t="s">
        <v>72</v>
      </c>
      <c r="AY127" s="206" t="s">
        <v>124</v>
      </c>
    </row>
    <row r="128" spans="1:65" s="15" customFormat="1" ht="11.25">
      <c r="B128" s="218"/>
      <c r="C128" s="219"/>
      <c r="D128" s="189" t="s">
        <v>157</v>
      </c>
      <c r="E128" s="220" t="s">
        <v>19</v>
      </c>
      <c r="F128" s="221" t="s">
        <v>177</v>
      </c>
      <c r="G128" s="219"/>
      <c r="H128" s="222">
        <v>3000</v>
      </c>
      <c r="I128" s="223"/>
      <c r="J128" s="219"/>
      <c r="K128" s="219"/>
      <c r="L128" s="224"/>
      <c r="M128" s="225"/>
      <c r="N128" s="226"/>
      <c r="O128" s="226"/>
      <c r="P128" s="226"/>
      <c r="Q128" s="226"/>
      <c r="R128" s="226"/>
      <c r="S128" s="226"/>
      <c r="T128" s="227"/>
      <c r="AT128" s="228" t="s">
        <v>157</v>
      </c>
      <c r="AU128" s="228" t="s">
        <v>82</v>
      </c>
      <c r="AV128" s="15" t="s">
        <v>133</v>
      </c>
      <c r="AW128" s="15" t="s">
        <v>33</v>
      </c>
      <c r="AX128" s="15" t="s">
        <v>80</v>
      </c>
      <c r="AY128" s="228" t="s">
        <v>124</v>
      </c>
    </row>
    <row r="129" spans="1:65" s="2" customFormat="1" ht="16.5" customHeight="1">
      <c r="A129" s="37"/>
      <c r="B129" s="38"/>
      <c r="C129" s="176" t="s">
        <v>8</v>
      </c>
      <c r="D129" s="176" t="s">
        <v>128</v>
      </c>
      <c r="E129" s="177" t="s">
        <v>983</v>
      </c>
      <c r="F129" s="178" t="s">
        <v>984</v>
      </c>
      <c r="G129" s="179" t="s">
        <v>872</v>
      </c>
      <c r="H129" s="180">
        <v>1</v>
      </c>
      <c r="I129" s="181"/>
      <c r="J129" s="182">
        <f>ROUND(I129*H129,2)</f>
        <v>0</v>
      </c>
      <c r="K129" s="178" t="s">
        <v>140</v>
      </c>
      <c r="L129" s="42"/>
      <c r="M129" s="183" t="s">
        <v>19</v>
      </c>
      <c r="N129" s="184" t="s">
        <v>43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133</v>
      </c>
      <c r="AT129" s="187" t="s">
        <v>128</v>
      </c>
      <c r="AU129" s="187" t="s">
        <v>82</v>
      </c>
      <c r="AY129" s="20" t="s">
        <v>124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80</v>
      </c>
      <c r="BK129" s="188">
        <f>ROUND(I129*H129,2)</f>
        <v>0</v>
      </c>
      <c r="BL129" s="20" t="s">
        <v>133</v>
      </c>
      <c r="BM129" s="187" t="s">
        <v>985</v>
      </c>
    </row>
    <row r="130" spans="1:65" s="2" customFormat="1" ht="11.25">
      <c r="A130" s="37"/>
      <c r="B130" s="38"/>
      <c r="C130" s="39"/>
      <c r="D130" s="189" t="s">
        <v>136</v>
      </c>
      <c r="E130" s="39"/>
      <c r="F130" s="190" t="s">
        <v>984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136</v>
      </c>
      <c r="AU130" s="20" t="s">
        <v>82</v>
      </c>
    </row>
    <row r="131" spans="1:65" s="2" customFormat="1" ht="11.25">
      <c r="A131" s="37"/>
      <c r="B131" s="38"/>
      <c r="C131" s="39"/>
      <c r="D131" s="194" t="s">
        <v>143</v>
      </c>
      <c r="E131" s="39"/>
      <c r="F131" s="195" t="s">
        <v>986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143</v>
      </c>
      <c r="AU131" s="20" t="s">
        <v>82</v>
      </c>
    </row>
    <row r="132" spans="1:65" s="2" customFormat="1" ht="16.5" customHeight="1">
      <c r="A132" s="37"/>
      <c r="B132" s="38"/>
      <c r="C132" s="176" t="s">
        <v>220</v>
      </c>
      <c r="D132" s="176" t="s">
        <v>128</v>
      </c>
      <c r="E132" s="177" t="s">
        <v>987</v>
      </c>
      <c r="F132" s="178" t="s">
        <v>988</v>
      </c>
      <c r="G132" s="179" t="s">
        <v>872</v>
      </c>
      <c r="H132" s="180">
        <v>1</v>
      </c>
      <c r="I132" s="181"/>
      <c r="J132" s="182">
        <f>ROUND(I132*H132,2)</f>
        <v>0</v>
      </c>
      <c r="K132" s="178" t="s">
        <v>140</v>
      </c>
      <c r="L132" s="42"/>
      <c r="M132" s="183" t="s">
        <v>19</v>
      </c>
      <c r="N132" s="184" t="s">
        <v>43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873</v>
      </c>
      <c r="AT132" s="187" t="s">
        <v>128</v>
      </c>
      <c r="AU132" s="187" t="s">
        <v>82</v>
      </c>
      <c r="AY132" s="20" t="s">
        <v>124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80</v>
      </c>
      <c r="BK132" s="188">
        <f>ROUND(I132*H132,2)</f>
        <v>0</v>
      </c>
      <c r="BL132" s="20" t="s">
        <v>873</v>
      </c>
      <c r="BM132" s="187" t="s">
        <v>989</v>
      </c>
    </row>
    <row r="133" spans="1:65" s="2" customFormat="1" ht="11.25">
      <c r="A133" s="37"/>
      <c r="B133" s="38"/>
      <c r="C133" s="39"/>
      <c r="D133" s="189" t="s">
        <v>136</v>
      </c>
      <c r="E133" s="39"/>
      <c r="F133" s="190" t="s">
        <v>988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136</v>
      </c>
      <c r="AU133" s="20" t="s">
        <v>82</v>
      </c>
    </row>
    <row r="134" spans="1:65" s="2" customFormat="1" ht="11.25">
      <c r="A134" s="37"/>
      <c r="B134" s="38"/>
      <c r="C134" s="39"/>
      <c r="D134" s="194" t="s">
        <v>143</v>
      </c>
      <c r="E134" s="39"/>
      <c r="F134" s="195" t="s">
        <v>990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143</v>
      </c>
      <c r="AU134" s="20" t="s">
        <v>82</v>
      </c>
    </row>
    <row r="135" spans="1:65" s="2" customFormat="1" ht="16.5" customHeight="1">
      <c r="A135" s="37"/>
      <c r="B135" s="38"/>
      <c r="C135" s="176" t="s">
        <v>227</v>
      </c>
      <c r="D135" s="176" t="s">
        <v>128</v>
      </c>
      <c r="E135" s="177" t="s">
        <v>991</v>
      </c>
      <c r="F135" s="178" t="s">
        <v>992</v>
      </c>
      <c r="G135" s="179" t="s">
        <v>872</v>
      </c>
      <c r="H135" s="180">
        <v>1</v>
      </c>
      <c r="I135" s="181"/>
      <c r="J135" s="182">
        <f>ROUND(I135*H135,2)</f>
        <v>0</v>
      </c>
      <c r="K135" s="178" t="s">
        <v>140</v>
      </c>
      <c r="L135" s="42"/>
      <c r="M135" s="183" t="s">
        <v>19</v>
      </c>
      <c r="N135" s="184" t="s">
        <v>43</v>
      </c>
      <c r="O135" s="67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873</v>
      </c>
      <c r="AT135" s="187" t="s">
        <v>128</v>
      </c>
      <c r="AU135" s="187" t="s">
        <v>82</v>
      </c>
      <c r="AY135" s="20" t="s">
        <v>124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80</v>
      </c>
      <c r="BK135" s="188">
        <f>ROUND(I135*H135,2)</f>
        <v>0</v>
      </c>
      <c r="BL135" s="20" t="s">
        <v>873</v>
      </c>
      <c r="BM135" s="187" t="s">
        <v>993</v>
      </c>
    </row>
    <row r="136" spans="1:65" s="2" customFormat="1" ht="11.25">
      <c r="A136" s="37"/>
      <c r="B136" s="38"/>
      <c r="C136" s="39"/>
      <c r="D136" s="189" t="s">
        <v>136</v>
      </c>
      <c r="E136" s="39"/>
      <c r="F136" s="190" t="s">
        <v>992</v>
      </c>
      <c r="G136" s="39"/>
      <c r="H136" s="39"/>
      <c r="I136" s="191"/>
      <c r="J136" s="39"/>
      <c r="K136" s="39"/>
      <c r="L136" s="42"/>
      <c r="M136" s="192"/>
      <c r="N136" s="193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136</v>
      </c>
      <c r="AU136" s="20" t="s">
        <v>82</v>
      </c>
    </row>
    <row r="137" spans="1:65" s="2" customFormat="1" ht="11.25">
      <c r="A137" s="37"/>
      <c r="B137" s="38"/>
      <c r="C137" s="39"/>
      <c r="D137" s="194" t="s">
        <v>143</v>
      </c>
      <c r="E137" s="39"/>
      <c r="F137" s="195" t="s">
        <v>994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143</v>
      </c>
      <c r="AU137" s="20" t="s">
        <v>82</v>
      </c>
    </row>
    <row r="138" spans="1:65" s="12" customFormat="1" ht="22.9" customHeight="1">
      <c r="B138" s="160"/>
      <c r="C138" s="161"/>
      <c r="D138" s="162" t="s">
        <v>71</v>
      </c>
      <c r="E138" s="174" t="s">
        <v>995</v>
      </c>
      <c r="F138" s="174" t="s">
        <v>996</v>
      </c>
      <c r="G138" s="161"/>
      <c r="H138" s="161"/>
      <c r="I138" s="164"/>
      <c r="J138" s="175">
        <f>BK138</f>
        <v>0</v>
      </c>
      <c r="K138" s="161"/>
      <c r="L138" s="166"/>
      <c r="M138" s="167"/>
      <c r="N138" s="168"/>
      <c r="O138" s="168"/>
      <c r="P138" s="169">
        <f>SUM(P139:P142)</f>
        <v>0</v>
      </c>
      <c r="Q138" s="168"/>
      <c r="R138" s="169">
        <f>SUM(R139:R142)</f>
        <v>0</v>
      </c>
      <c r="S138" s="168"/>
      <c r="T138" s="170">
        <f>SUM(T139:T142)</f>
        <v>0</v>
      </c>
      <c r="AR138" s="171" t="s">
        <v>159</v>
      </c>
      <c r="AT138" s="172" t="s">
        <v>71</v>
      </c>
      <c r="AU138" s="172" t="s">
        <v>80</v>
      </c>
      <c r="AY138" s="171" t="s">
        <v>124</v>
      </c>
      <c r="BK138" s="173">
        <f>SUM(BK139:BK142)</f>
        <v>0</v>
      </c>
    </row>
    <row r="139" spans="1:65" s="2" customFormat="1" ht="16.5" customHeight="1">
      <c r="A139" s="37"/>
      <c r="B139" s="38"/>
      <c r="C139" s="176" t="s">
        <v>235</v>
      </c>
      <c r="D139" s="176" t="s">
        <v>128</v>
      </c>
      <c r="E139" s="177" t="s">
        <v>997</v>
      </c>
      <c r="F139" s="178" t="s">
        <v>998</v>
      </c>
      <c r="G139" s="179" t="s">
        <v>872</v>
      </c>
      <c r="H139" s="180">
        <v>1</v>
      </c>
      <c r="I139" s="181"/>
      <c r="J139" s="182">
        <f>ROUND(I139*H139,2)</f>
        <v>0</v>
      </c>
      <c r="K139" s="178" t="s">
        <v>140</v>
      </c>
      <c r="L139" s="42"/>
      <c r="M139" s="183" t="s">
        <v>19</v>
      </c>
      <c r="N139" s="184" t="s">
        <v>43</v>
      </c>
      <c r="O139" s="67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873</v>
      </c>
      <c r="AT139" s="187" t="s">
        <v>128</v>
      </c>
      <c r="AU139" s="187" t="s">
        <v>82</v>
      </c>
      <c r="AY139" s="20" t="s">
        <v>124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20" t="s">
        <v>80</v>
      </c>
      <c r="BK139" s="188">
        <f>ROUND(I139*H139,2)</f>
        <v>0</v>
      </c>
      <c r="BL139" s="20" t="s">
        <v>873</v>
      </c>
      <c r="BM139" s="187" t="s">
        <v>999</v>
      </c>
    </row>
    <row r="140" spans="1:65" s="2" customFormat="1" ht="11.25">
      <c r="A140" s="37"/>
      <c r="B140" s="38"/>
      <c r="C140" s="39"/>
      <c r="D140" s="189" t="s">
        <v>136</v>
      </c>
      <c r="E140" s="39"/>
      <c r="F140" s="190" t="s">
        <v>998</v>
      </c>
      <c r="G140" s="39"/>
      <c r="H140" s="39"/>
      <c r="I140" s="191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136</v>
      </c>
      <c r="AU140" s="20" t="s">
        <v>82</v>
      </c>
    </row>
    <row r="141" spans="1:65" s="2" customFormat="1" ht="11.25">
      <c r="A141" s="37"/>
      <c r="B141" s="38"/>
      <c r="C141" s="39"/>
      <c r="D141" s="194" t="s">
        <v>143</v>
      </c>
      <c r="E141" s="39"/>
      <c r="F141" s="195" t="s">
        <v>1000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143</v>
      </c>
      <c r="AU141" s="20" t="s">
        <v>82</v>
      </c>
    </row>
    <row r="142" spans="1:65" s="2" customFormat="1" ht="19.5">
      <c r="A142" s="37"/>
      <c r="B142" s="38"/>
      <c r="C142" s="39"/>
      <c r="D142" s="189" t="s">
        <v>196</v>
      </c>
      <c r="E142" s="39"/>
      <c r="F142" s="229" t="s">
        <v>1001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196</v>
      </c>
      <c r="AU142" s="20" t="s">
        <v>82</v>
      </c>
    </row>
    <row r="143" spans="1:65" s="12" customFormat="1" ht="22.9" customHeight="1">
      <c r="B143" s="160"/>
      <c r="C143" s="161"/>
      <c r="D143" s="162" t="s">
        <v>71</v>
      </c>
      <c r="E143" s="174" t="s">
        <v>1002</v>
      </c>
      <c r="F143" s="174" t="s">
        <v>1003</v>
      </c>
      <c r="G143" s="161"/>
      <c r="H143" s="161"/>
      <c r="I143" s="164"/>
      <c r="J143" s="175">
        <f>BK143</f>
        <v>0</v>
      </c>
      <c r="K143" s="161"/>
      <c r="L143" s="166"/>
      <c r="M143" s="167"/>
      <c r="N143" s="168"/>
      <c r="O143" s="168"/>
      <c r="P143" s="169">
        <f>SUM(P144:P147)</f>
        <v>0</v>
      </c>
      <c r="Q143" s="168"/>
      <c r="R143" s="169">
        <f>SUM(R144:R147)</f>
        <v>0</v>
      </c>
      <c r="S143" s="168"/>
      <c r="T143" s="170">
        <f>SUM(T144:T147)</f>
        <v>0</v>
      </c>
      <c r="AR143" s="171" t="s">
        <v>159</v>
      </c>
      <c r="AT143" s="172" t="s">
        <v>71</v>
      </c>
      <c r="AU143" s="172" t="s">
        <v>80</v>
      </c>
      <c r="AY143" s="171" t="s">
        <v>124</v>
      </c>
      <c r="BK143" s="173">
        <f>SUM(BK144:BK147)</f>
        <v>0</v>
      </c>
    </row>
    <row r="144" spans="1:65" s="2" customFormat="1" ht="16.5" customHeight="1">
      <c r="A144" s="37"/>
      <c r="B144" s="38"/>
      <c r="C144" s="176" t="s">
        <v>242</v>
      </c>
      <c r="D144" s="176" t="s">
        <v>128</v>
      </c>
      <c r="E144" s="177" t="s">
        <v>1004</v>
      </c>
      <c r="F144" s="178" t="s">
        <v>1005</v>
      </c>
      <c r="G144" s="179" t="s">
        <v>872</v>
      </c>
      <c r="H144" s="180">
        <v>1</v>
      </c>
      <c r="I144" s="181"/>
      <c r="J144" s="182">
        <f>ROUND(I144*H144,2)</f>
        <v>0</v>
      </c>
      <c r="K144" s="178" t="s">
        <v>140</v>
      </c>
      <c r="L144" s="42"/>
      <c r="M144" s="183" t="s">
        <v>19</v>
      </c>
      <c r="N144" s="184" t="s">
        <v>43</v>
      </c>
      <c r="O144" s="67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873</v>
      </c>
      <c r="AT144" s="187" t="s">
        <v>128</v>
      </c>
      <c r="AU144" s="187" t="s">
        <v>82</v>
      </c>
      <c r="AY144" s="20" t="s">
        <v>124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20" t="s">
        <v>80</v>
      </c>
      <c r="BK144" s="188">
        <f>ROUND(I144*H144,2)</f>
        <v>0</v>
      </c>
      <c r="BL144" s="20" t="s">
        <v>873</v>
      </c>
      <c r="BM144" s="187" t="s">
        <v>1006</v>
      </c>
    </row>
    <row r="145" spans="1:47" s="2" customFormat="1" ht="11.25">
      <c r="A145" s="37"/>
      <c r="B145" s="38"/>
      <c r="C145" s="39"/>
      <c r="D145" s="189" t="s">
        <v>136</v>
      </c>
      <c r="E145" s="39"/>
      <c r="F145" s="190" t="s">
        <v>1005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136</v>
      </c>
      <c r="AU145" s="20" t="s">
        <v>82</v>
      </c>
    </row>
    <row r="146" spans="1:47" s="2" customFormat="1" ht="11.25">
      <c r="A146" s="37"/>
      <c r="B146" s="38"/>
      <c r="C146" s="39"/>
      <c r="D146" s="194" t="s">
        <v>143</v>
      </c>
      <c r="E146" s="39"/>
      <c r="F146" s="195" t="s">
        <v>1007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143</v>
      </c>
      <c r="AU146" s="20" t="s">
        <v>82</v>
      </c>
    </row>
    <row r="147" spans="1:47" s="2" customFormat="1" ht="29.25">
      <c r="A147" s="37"/>
      <c r="B147" s="38"/>
      <c r="C147" s="39"/>
      <c r="D147" s="189" t="s">
        <v>196</v>
      </c>
      <c r="E147" s="39"/>
      <c r="F147" s="229" t="s">
        <v>1008</v>
      </c>
      <c r="G147" s="39"/>
      <c r="H147" s="39"/>
      <c r="I147" s="191"/>
      <c r="J147" s="39"/>
      <c r="K147" s="39"/>
      <c r="L147" s="42"/>
      <c r="M147" s="250"/>
      <c r="N147" s="251"/>
      <c r="O147" s="252"/>
      <c r="P147" s="252"/>
      <c r="Q147" s="252"/>
      <c r="R147" s="252"/>
      <c r="S147" s="252"/>
      <c r="T147" s="253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196</v>
      </c>
      <c r="AU147" s="20" t="s">
        <v>82</v>
      </c>
    </row>
    <row r="148" spans="1:47" s="2" customFormat="1" ht="6.95" customHeight="1">
      <c r="A148" s="37"/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42"/>
      <c r="M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</sheetData>
  <sheetProtection algorithmName="SHA-512" hashValue="N/SsjcQijMBX9+N/62OGQZ13H80IEArjDq2oV/ecUF3BEsSqdaXn5HIC2K+lLUhR/28lIyeHB31XeZnPLBec4Q==" saltValue="6JSb4SjDFtOQKusv05fdXIEIhGxim9/cSVF8XurV6m315La7TEleW8FfNyrj8D4WGg/NMjSmuC3SngJbVgzQkQ==" spinCount="100000" sheet="1" objects="1" scenarios="1" formatColumns="0" formatRows="0" autoFilter="0"/>
  <autoFilter ref="C83:K147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/>
    <hyperlink ref="F92" r:id="rId2"/>
    <hyperlink ref="F95" r:id="rId3"/>
    <hyperlink ref="F98" r:id="rId4"/>
    <hyperlink ref="F102" r:id="rId5"/>
    <hyperlink ref="F105" r:id="rId6"/>
    <hyperlink ref="F110" r:id="rId7"/>
    <hyperlink ref="F113" r:id="rId8"/>
    <hyperlink ref="F116" r:id="rId9"/>
    <hyperlink ref="F119" r:id="rId10"/>
    <hyperlink ref="F125" r:id="rId11"/>
    <hyperlink ref="F131" r:id="rId12"/>
    <hyperlink ref="F134" r:id="rId13"/>
    <hyperlink ref="F137" r:id="rId14"/>
    <hyperlink ref="F141" r:id="rId15"/>
    <hyperlink ref="F146" r:id="rId1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4" customWidth="1"/>
    <col min="2" max="2" width="1.6640625" style="254" customWidth="1"/>
    <col min="3" max="4" width="5" style="254" customWidth="1"/>
    <col min="5" max="5" width="11.6640625" style="254" customWidth="1"/>
    <col min="6" max="6" width="9.1640625" style="254" customWidth="1"/>
    <col min="7" max="7" width="5" style="254" customWidth="1"/>
    <col min="8" max="8" width="77.83203125" style="254" customWidth="1"/>
    <col min="9" max="10" width="20" style="254" customWidth="1"/>
    <col min="11" max="11" width="1.6640625" style="254" customWidth="1"/>
  </cols>
  <sheetData>
    <row r="1" spans="2:11" s="1" customFormat="1" ht="37.5" customHeight="1"/>
    <row r="2" spans="2:11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7" customFormat="1" ht="45" customHeight="1">
      <c r="B3" s="258"/>
      <c r="C3" s="393" t="s">
        <v>1009</v>
      </c>
      <c r="D3" s="393"/>
      <c r="E3" s="393"/>
      <c r="F3" s="393"/>
      <c r="G3" s="393"/>
      <c r="H3" s="393"/>
      <c r="I3" s="393"/>
      <c r="J3" s="393"/>
      <c r="K3" s="259"/>
    </row>
    <row r="4" spans="2:11" s="1" customFormat="1" ht="25.5" customHeight="1">
      <c r="B4" s="260"/>
      <c r="C4" s="392" t="s">
        <v>1010</v>
      </c>
      <c r="D4" s="392"/>
      <c r="E4" s="392"/>
      <c r="F4" s="392"/>
      <c r="G4" s="392"/>
      <c r="H4" s="392"/>
      <c r="I4" s="392"/>
      <c r="J4" s="392"/>
      <c r="K4" s="261"/>
    </row>
    <row r="5" spans="2:11" s="1" customFormat="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s="1" customFormat="1" ht="15" customHeight="1">
      <c r="B6" s="260"/>
      <c r="C6" s="391" t="s">
        <v>1011</v>
      </c>
      <c r="D6" s="391"/>
      <c r="E6" s="391"/>
      <c r="F6" s="391"/>
      <c r="G6" s="391"/>
      <c r="H6" s="391"/>
      <c r="I6" s="391"/>
      <c r="J6" s="391"/>
      <c r="K6" s="261"/>
    </row>
    <row r="7" spans="2:11" s="1" customFormat="1" ht="15" customHeight="1">
      <c r="B7" s="264"/>
      <c r="C7" s="391" t="s">
        <v>1012</v>
      </c>
      <c r="D7" s="391"/>
      <c r="E7" s="391"/>
      <c r="F7" s="391"/>
      <c r="G7" s="391"/>
      <c r="H7" s="391"/>
      <c r="I7" s="391"/>
      <c r="J7" s="391"/>
      <c r="K7" s="261"/>
    </row>
    <row r="8" spans="2:11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s="1" customFormat="1" ht="15" customHeight="1">
      <c r="B9" s="264"/>
      <c r="C9" s="391" t="s">
        <v>1013</v>
      </c>
      <c r="D9" s="391"/>
      <c r="E9" s="391"/>
      <c r="F9" s="391"/>
      <c r="G9" s="391"/>
      <c r="H9" s="391"/>
      <c r="I9" s="391"/>
      <c r="J9" s="391"/>
      <c r="K9" s="261"/>
    </row>
    <row r="10" spans="2:11" s="1" customFormat="1" ht="15" customHeight="1">
      <c r="B10" s="264"/>
      <c r="C10" s="263"/>
      <c r="D10" s="391" t="s">
        <v>1014</v>
      </c>
      <c r="E10" s="391"/>
      <c r="F10" s="391"/>
      <c r="G10" s="391"/>
      <c r="H10" s="391"/>
      <c r="I10" s="391"/>
      <c r="J10" s="391"/>
      <c r="K10" s="261"/>
    </row>
    <row r="11" spans="2:11" s="1" customFormat="1" ht="15" customHeight="1">
      <c r="B11" s="264"/>
      <c r="C11" s="265"/>
      <c r="D11" s="391" t="s">
        <v>1015</v>
      </c>
      <c r="E11" s="391"/>
      <c r="F11" s="391"/>
      <c r="G11" s="391"/>
      <c r="H11" s="391"/>
      <c r="I11" s="391"/>
      <c r="J11" s="391"/>
      <c r="K11" s="261"/>
    </row>
    <row r="12" spans="2:11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pans="2:11" s="1" customFormat="1" ht="15" customHeight="1">
      <c r="B13" s="264"/>
      <c r="C13" s="265"/>
      <c r="D13" s="266" t="s">
        <v>1016</v>
      </c>
      <c r="E13" s="263"/>
      <c r="F13" s="263"/>
      <c r="G13" s="263"/>
      <c r="H13" s="263"/>
      <c r="I13" s="263"/>
      <c r="J13" s="263"/>
      <c r="K13" s="261"/>
    </row>
    <row r="14" spans="2:11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pans="2:11" s="1" customFormat="1" ht="15" customHeight="1">
      <c r="B15" s="264"/>
      <c r="C15" s="265"/>
      <c r="D15" s="391" t="s">
        <v>1017</v>
      </c>
      <c r="E15" s="391"/>
      <c r="F15" s="391"/>
      <c r="G15" s="391"/>
      <c r="H15" s="391"/>
      <c r="I15" s="391"/>
      <c r="J15" s="391"/>
      <c r="K15" s="261"/>
    </row>
    <row r="16" spans="2:11" s="1" customFormat="1" ht="15" customHeight="1">
      <c r="B16" s="264"/>
      <c r="C16" s="265"/>
      <c r="D16" s="391" t="s">
        <v>1018</v>
      </c>
      <c r="E16" s="391"/>
      <c r="F16" s="391"/>
      <c r="G16" s="391"/>
      <c r="H16" s="391"/>
      <c r="I16" s="391"/>
      <c r="J16" s="391"/>
      <c r="K16" s="261"/>
    </row>
    <row r="17" spans="2:11" s="1" customFormat="1" ht="15" customHeight="1">
      <c r="B17" s="264"/>
      <c r="C17" s="265"/>
      <c r="D17" s="391" t="s">
        <v>1019</v>
      </c>
      <c r="E17" s="391"/>
      <c r="F17" s="391"/>
      <c r="G17" s="391"/>
      <c r="H17" s="391"/>
      <c r="I17" s="391"/>
      <c r="J17" s="391"/>
      <c r="K17" s="261"/>
    </row>
    <row r="18" spans="2:11" s="1" customFormat="1" ht="15" customHeight="1">
      <c r="B18" s="264"/>
      <c r="C18" s="265"/>
      <c r="D18" s="265"/>
      <c r="E18" s="267" t="s">
        <v>79</v>
      </c>
      <c r="F18" s="391" t="s">
        <v>1020</v>
      </c>
      <c r="G18" s="391"/>
      <c r="H18" s="391"/>
      <c r="I18" s="391"/>
      <c r="J18" s="391"/>
      <c r="K18" s="261"/>
    </row>
    <row r="19" spans="2:11" s="1" customFormat="1" ht="15" customHeight="1">
      <c r="B19" s="264"/>
      <c r="C19" s="265"/>
      <c r="D19" s="265"/>
      <c r="E19" s="267" t="s">
        <v>1021</v>
      </c>
      <c r="F19" s="391" t="s">
        <v>1022</v>
      </c>
      <c r="G19" s="391"/>
      <c r="H19" s="391"/>
      <c r="I19" s="391"/>
      <c r="J19" s="391"/>
      <c r="K19" s="261"/>
    </row>
    <row r="20" spans="2:11" s="1" customFormat="1" ht="15" customHeight="1">
      <c r="B20" s="264"/>
      <c r="C20" s="265"/>
      <c r="D20" s="265"/>
      <c r="E20" s="267" t="s">
        <v>1023</v>
      </c>
      <c r="F20" s="391" t="s">
        <v>1024</v>
      </c>
      <c r="G20" s="391"/>
      <c r="H20" s="391"/>
      <c r="I20" s="391"/>
      <c r="J20" s="391"/>
      <c r="K20" s="261"/>
    </row>
    <row r="21" spans="2:11" s="1" customFormat="1" ht="15" customHeight="1">
      <c r="B21" s="264"/>
      <c r="C21" s="265"/>
      <c r="D21" s="265"/>
      <c r="E21" s="267" t="s">
        <v>86</v>
      </c>
      <c r="F21" s="391" t="s">
        <v>87</v>
      </c>
      <c r="G21" s="391"/>
      <c r="H21" s="391"/>
      <c r="I21" s="391"/>
      <c r="J21" s="391"/>
      <c r="K21" s="261"/>
    </row>
    <row r="22" spans="2:11" s="1" customFormat="1" ht="15" customHeight="1">
      <c r="B22" s="264"/>
      <c r="C22" s="265"/>
      <c r="D22" s="265"/>
      <c r="E22" s="267" t="s">
        <v>867</v>
      </c>
      <c r="F22" s="391" t="s">
        <v>868</v>
      </c>
      <c r="G22" s="391"/>
      <c r="H22" s="391"/>
      <c r="I22" s="391"/>
      <c r="J22" s="391"/>
      <c r="K22" s="261"/>
    </row>
    <row r="23" spans="2:11" s="1" customFormat="1" ht="15" customHeight="1">
      <c r="B23" s="264"/>
      <c r="C23" s="265"/>
      <c r="D23" s="265"/>
      <c r="E23" s="267" t="s">
        <v>1025</v>
      </c>
      <c r="F23" s="391" t="s">
        <v>1026</v>
      </c>
      <c r="G23" s="391"/>
      <c r="H23" s="391"/>
      <c r="I23" s="391"/>
      <c r="J23" s="391"/>
      <c r="K23" s="261"/>
    </row>
    <row r="24" spans="2:11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pans="2:11" s="1" customFormat="1" ht="15" customHeight="1">
      <c r="B25" s="264"/>
      <c r="C25" s="391" t="s">
        <v>1027</v>
      </c>
      <c r="D25" s="391"/>
      <c r="E25" s="391"/>
      <c r="F25" s="391"/>
      <c r="G25" s="391"/>
      <c r="H25" s="391"/>
      <c r="I25" s="391"/>
      <c r="J25" s="391"/>
      <c r="K25" s="261"/>
    </row>
    <row r="26" spans="2:11" s="1" customFormat="1" ht="15" customHeight="1">
      <c r="B26" s="264"/>
      <c r="C26" s="391" t="s">
        <v>1028</v>
      </c>
      <c r="D26" s="391"/>
      <c r="E26" s="391"/>
      <c r="F26" s="391"/>
      <c r="G26" s="391"/>
      <c r="H26" s="391"/>
      <c r="I26" s="391"/>
      <c r="J26" s="391"/>
      <c r="K26" s="261"/>
    </row>
    <row r="27" spans="2:11" s="1" customFormat="1" ht="15" customHeight="1">
      <c r="B27" s="264"/>
      <c r="C27" s="263"/>
      <c r="D27" s="391" t="s">
        <v>1029</v>
      </c>
      <c r="E27" s="391"/>
      <c r="F27" s="391"/>
      <c r="G27" s="391"/>
      <c r="H27" s="391"/>
      <c r="I27" s="391"/>
      <c r="J27" s="391"/>
      <c r="K27" s="261"/>
    </row>
    <row r="28" spans="2:11" s="1" customFormat="1" ht="15" customHeight="1">
      <c r="B28" s="264"/>
      <c r="C28" s="265"/>
      <c r="D28" s="391" t="s">
        <v>1030</v>
      </c>
      <c r="E28" s="391"/>
      <c r="F28" s="391"/>
      <c r="G28" s="391"/>
      <c r="H28" s="391"/>
      <c r="I28" s="391"/>
      <c r="J28" s="391"/>
      <c r="K28" s="261"/>
    </row>
    <row r="29" spans="2:11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pans="2:11" s="1" customFormat="1" ht="15" customHeight="1">
      <c r="B30" s="264"/>
      <c r="C30" s="265"/>
      <c r="D30" s="391" t="s">
        <v>1031</v>
      </c>
      <c r="E30" s="391"/>
      <c r="F30" s="391"/>
      <c r="G30" s="391"/>
      <c r="H30" s="391"/>
      <c r="I30" s="391"/>
      <c r="J30" s="391"/>
      <c r="K30" s="261"/>
    </row>
    <row r="31" spans="2:11" s="1" customFormat="1" ht="15" customHeight="1">
      <c r="B31" s="264"/>
      <c r="C31" s="265"/>
      <c r="D31" s="391" t="s">
        <v>1032</v>
      </c>
      <c r="E31" s="391"/>
      <c r="F31" s="391"/>
      <c r="G31" s="391"/>
      <c r="H31" s="391"/>
      <c r="I31" s="391"/>
      <c r="J31" s="391"/>
      <c r="K31" s="261"/>
    </row>
    <row r="32" spans="2:11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pans="2:11" s="1" customFormat="1" ht="15" customHeight="1">
      <c r="B33" s="264"/>
      <c r="C33" s="265"/>
      <c r="D33" s="391" t="s">
        <v>1033</v>
      </c>
      <c r="E33" s="391"/>
      <c r="F33" s="391"/>
      <c r="G33" s="391"/>
      <c r="H33" s="391"/>
      <c r="I33" s="391"/>
      <c r="J33" s="391"/>
      <c r="K33" s="261"/>
    </row>
    <row r="34" spans="2:11" s="1" customFormat="1" ht="15" customHeight="1">
      <c r="B34" s="264"/>
      <c r="C34" s="265"/>
      <c r="D34" s="391" t="s">
        <v>1034</v>
      </c>
      <c r="E34" s="391"/>
      <c r="F34" s="391"/>
      <c r="G34" s="391"/>
      <c r="H34" s="391"/>
      <c r="I34" s="391"/>
      <c r="J34" s="391"/>
      <c r="K34" s="261"/>
    </row>
    <row r="35" spans="2:11" s="1" customFormat="1" ht="15" customHeight="1">
      <c r="B35" s="264"/>
      <c r="C35" s="265"/>
      <c r="D35" s="391" t="s">
        <v>1035</v>
      </c>
      <c r="E35" s="391"/>
      <c r="F35" s="391"/>
      <c r="G35" s="391"/>
      <c r="H35" s="391"/>
      <c r="I35" s="391"/>
      <c r="J35" s="391"/>
      <c r="K35" s="261"/>
    </row>
    <row r="36" spans="2:11" s="1" customFormat="1" ht="15" customHeight="1">
      <c r="B36" s="264"/>
      <c r="C36" s="265"/>
      <c r="D36" s="263"/>
      <c r="E36" s="266" t="s">
        <v>110</v>
      </c>
      <c r="F36" s="263"/>
      <c r="G36" s="391" t="s">
        <v>1036</v>
      </c>
      <c r="H36" s="391"/>
      <c r="I36" s="391"/>
      <c r="J36" s="391"/>
      <c r="K36" s="261"/>
    </row>
    <row r="37" spans="2:11" s="1" customFormat="1" ht="30.75" customHeight="1">
      <c r="B37" s="264"/>
      <c r="C37" s="265"/>
      <c r="D37" s="263"/>
      <c r="E37" s="266" t="s">
        <v>1037</v>
      </c>
      <c r="F37" s="263"/>
      <c r="G37" s="391" t="s">
        <v>1038</v>
      </c>
      <c r="H37" s="391"/>
      <c r="I37" s="391"/>
      <c r="J37" s="391"/>
      <c r="K37" s="261"/>
    </row>
    <row r="38" spans="2:11" s="1" customFormat="1" ht="15" customHeight="1">
      <c r="B38" s="264"/>
      <c r="C38" s="265"/>
      <c r="D38" s="263"/>
      <c r="E38" s="266" t="s">
        <v>53</v>
      </c>
      <c r="F38" s="263"/>
      <c r="G38" s="391" t="s">
        <v>1039</v>
      </c>
      <c r="H38" s="391"/>
      <c r="I38" s="391"/>
      <c r="J38" s="391"/>
      <c r="K38" s="261"/>
    </row>
    <row r="39" spans="2:11" s="1" customFormat="1" ht="15" customHeight="1">
      <c r="B39" s="264"/>
      <c r="C39" s="265"/>
      <c r="D39" s="263"/>
      <c r="E39" s="266" t="s">
        <v>54</v>
      </c>
      <c r="F39" s="263"/>
      <c r="G39" s="391" t="s">
        <v>1040</v>
      </c>
      <c r="H39" s="391"/>
      <c r="I39" s="391"/>
      <c r="J39" s="391"/>
      <c r="K39" s="261"/>
    </row>
    <row r="40" spans="2:11" s="1" customFormat="1" ht="15" customHeight="1">
      <c r="B40" s="264"/>
      <c r="C40" s="265"/>
      <c r="D40" s="263"/>
      <c r="E40" s="266" t="s">
        <v>111</v>
      </c>
      <c r="F40" s="263"/>
      <c r="G40" s="391" t="s">
        <v>1041</v>
      </c>
      <c r="H40" s="391"/>
      <c r="I40" s="391"/>
      <c r="J40" s="391"/>
      <c r="K40" s="261"/>
    </row>
    <row r="41" spans="2:11" s="1" customFormat="1" ht="15" customHeight="1">
      <c r="B41" s="264"/>
      <c r="C41" s="265"/>
      <c r="D41" s="263"/>
      <c r="E41" s="266" t="s">
        <v>112</v>
      </c>
      <c r="F41" s="263"/>
      <c r="G41" s="391" t="s">
        <v>1042</v>
      </c>
      <c r="H41" s="391"/>
      <c r="I41" s="391"/>
      <c r="J41" s="391"/>
      <c r="K41" s="261"/>
    </row>
    <row r="42" spans="2:11" s="1" customFormat="1" ht="15" customHeight="1">
      <c r="B42" s="264"/>
      <c r="C42" s="265"/>
      <c r="D42" s="263"/>
      <c r="E42" s="266" t="s">
        <v>1043</v>
      </c>
      <c r="F42" s="263"/>
      <c r="G42" s="391" t="s">
        <v>1044</v>
      </c>
      <c r="H42" s="391"/>
      <c r="I42" s="391"/>
      <c r="J42" s="391"/>
      <c r="K42" s="261"/>
    </row>
    <row r="43" spans="2:11" s="1" customFormat="1" ht="15" customHeight="1">
      <c r="B43" s="264"/>
      <c r="C43" s="265"/>
      <c r="D43" s="263"/>
      <c r="E43" s="266"/>
      <c r="F43" s="263"/>
      <c r="G43" s="391" t="s">
        <v>1045</v>
      </c>
      <c r="H43" s="391"/>
      <c r="I43" s="391"/>
      <c r="J43" s="391"/>
      <c r="K43" s="261"/>
    </row>
    <row r="44" spans="2:11" s="1" customFormat="1" ht="15" customHeight="1">
      <c r="B44" s="264"/>
      <c r="C44" s="265"/>
      <c r="D44" s="263"/>
      <c r="E44" s="266" t="s">
        <v>1046</v>
      </c>
      <c r="F44" s="263"/>
      <c r="G44" s="391" t="s">
        <v>1047</v>
      </c>
      <c r="H44" s="391"/>
      <c r="I44" s="391"/>
      <c r="J44" s="391"/>
      <c r="K44" s="261"/>
    </row>
    <row r="45" spans="2:11" s="1" customFormat="1" ht="15" customHeight="1">
      <c r="B45" s="264"/>
      <c r="C45" s="265"/>
      <c r="D45" s="263"/>
      <c r="E45" s="266" t="s">
        <v>114</v>
      </c>
      <c r="F45" s="263"/>
      <c r="G45" s="391" t="s">
        <v>1048</v>
      </c>
      <c r="H45" s="391"/>
      <c r="I45" s="391"/>
      <c r="J45" s="391"/>
      <c r="K45" s="261"/>
    </row>
    <row r="46" spans="2:11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pans="2:11" s="1" customFormat="1" ht="15" customHeight="1">
      <c r="B47" s="264"/>
      <c r="C47" s="265"/>
      <c r="D47" s="391" t="s">
        <v>1049</v>
      </c>
      <c r="E47" s="391"/>
      <c r="F47" s="391"/>
      <c r="G47" s="391"/>
      <c r="H47" s="391"/>
      <c r="I47" s="391"/>
      <c r="J47" s="391"/>
      <c r="K47" s="261"/>
    </row>
    <row r="48" spans="2:11" s="1" customFormat="1" ht="15" customHeight="1">
      <c r="B48" s="264"/>
      <c r="C48" s="265"/>
      <c r="D48" s="265"/>
      <c r="E48" s="391" t="s">
        <v>1050</v>
      </c>
      <c r="F48" s="391"/>
      <c r="G48" s="391"/>
      <c r="H48" s="391"/>
      <c r="I48" s="391"/>
      <c r="J48" s="391"/>
      <c r="K48" s="261"/>
    </row>
    <row r="49" spans="2:11" s="1" customFormat="1" ht="15" customHeight="1">
      <c r="B49" s="264"/>
      <c r="C49" s="265"/>
      <c r="D49" s="265"/>
      <c r="E49" s="391" t="s">
        <v>1051</v>
      </c>
      <c r="F49" s="391"/>
      <c r="G49" s="391"/>
      <c r="H49" s="391"/>
      <c r="I49" s="391"/>
      <c r="J49" s="391"/>
      <c r="K49" s="261"/>
    </row>
    <row r="50" spans="2:11" s="1" customFormat="1" ht="15" customHeight="1">
      <c r="B50" s="264"/>
      <c r="C50" s="265"/>
      <c r="D50" s="265"/>
      <c r="E50" s="391" t="s">
        <v>1052</v>
      </c>
      <c r="F50" s="391"/>
      <c r="G50" s="391"/>
      <c r="H50" s="391"/>
      <c r="I50" s="391"/>
      <c r="J50" s="391"/>
      <c r="K50" s="261"/>
    </row>
    <row r="51" spans="2:11" s="1" customFormat="1" ht="15" customHeight="1">
      <c r="B51" s="264"/>
      <c r="C51" s="265"/>
      <c r="D51" s="391" t="s">
        <v>1053</v>
      </c>
      <c r="E51" s="391"/>
      <c r="F51" s="391"/>
      <c r="G51" s="391"/>
      <c r="H51" s="391"/>
      <c r="I51" s="391"/>
      <c r="J51" s="391"/>
      <c r="K51" s="261"/>
    </row>
    <row r="52" spans="2:11" s="1" customFormat="1" ht="25.5" customHeight="1">
      <c r="B52" s="260"/>
      <c r="C52" s="392" t="s">
        <v>1054</v>
      </c>
      <c r="D52" s="392"/>
      <c r="E52" s="392"/>
      <c r="F52" s="392"/>
      <c r="G52" s="392"/>
      <c r="H52" s="392"/>
      <c r="I52" s="392"/>
      <c r="J52" s="392"/>
      <c r="K52" s="261"/>
    </row>
    <row r="53" spans="2:11" s="1" customFormat="1" ht="5.25" customHeight="1">
      <c r="B53" s="260"/>
      <c r="C53" s="262"/>
      <c r="D53" s="262"/>
      <c r="E53" s="262"/>
      <c r="F53" s="262"/>
      <c r="G53" s="262"/>
      <c r="H53" s="262"/>
      <c r="I53" s="262"/>
      <c r="J53" s="262"/>
      <c r="K53" s="261"/>
    </row>
    <row r="54" spans="2:11" s="1" customFormat="1" ht="15" customHeight="1">
      <c r="B54" s="260"/>
      <c r="C54" s="391" t="s">
        <v>1055</v>
      </c>
      <c r="D54" s="391"/>
      <c r="E54" s="391"/>
      <c r="F54" s="391"/>
      <c r="G54" s="391"/>
      <c r="H54" s="391"/>
      <c r="I54" s="391"/>
      <c r="J54" s="391"/>
      <c r="K54" s="261"/>
    </row>
    <row r="55" spans="2:11" s="1" customFormat="1" ht="15" customHeight="1">
      <c r="B55" s="260"/>
      <c r="C55" s="391" t="s">
        <v>1056</v>
      </c>
      <c r="D55" s="391"/>
      <c r="E55" s="391"/>
      <c r="F55" s="391"/>
      <c r="G55" s="391"/>
      <c r="H55" s="391"/>
      <c r="I55" s="391"/>
      <c r="J55" s="391"/>
      <c r="K55" s="261"/>
    </row>
    <row r="56" spans="2:11" s="1" customFormat="1" ht="12.75" customHeight="1">
      <c r="B56" s="260"/>
      <c r="C56" s="263"/>
      <c r="D56" s="263"/>
      <c r="E56" s="263"/>
      <c r="F56" s="263"/>
      <c r="G56" s="263"/>
      <c r="H56" s="263"/>
      <c r="I56" s="263"/>
      <c r="J56" s="263"/>
      <c r="K56" s="261"/>
    </row>
    <row r="57" spans="2:11" s="1" customFormat="1" ht="15" customHeight="1">
      <c r="B57" s="260"/>
      <c r="C57" s="391" t="s">
        <v>1057</v>
      </c>
      <c r="D57" s="391"/>
      <c r="E57" s="391"/>
      <c r="F57" s="391"/>
      <c r="G57" s="391"/>
      <c r="H57" s="391"/>
      <c r="I57" s="391"/>
      <c r="J57" s="391"/>
      <c r="K57" s="261"/>
    </row>
    <row r="58" spans="2:11" s="1" customFormat="1" ht="15" customHeight="1">
      <c r="B58" s="260"/>
      <c r="C58" s="265"/>
      <c r="D58" s="391" t="s">
        <v>1058</v>
      </c>
      <c r="E58" s="391"/>
      <c r="F58" s="391"/>
      <c r="G58" s="391"/>
      <c r="H58" s="391"/>
      <c r="I58" s="391"/>
      <c r="J58" s="391"/>
      <c r="K58" s="261"/>
    </row>
    <row r="59" spans="2:11" s="1" customFormat="1" ht="15" customHeight="1">
      <c r="B59" s="260"/>
      <c r="C59" s="265"/>
      <c r="D59" s="391" t="s">
        <v>1059</v>
      </c>
      <c r="E59" s="391"/>
      <c r="F59" s="391"/>
      <c r="G59" s="391"/>
      <c r="H59" s="391"/>
      <c r="I59" s="391"/>
      <c r="J59" s="391"/>
      <c r="K59" s="261"/>
    </row>
    <row r="60" spans="2:11" s="1" customFormat="1" ht="15" customHeight="1">
      <c r="B60" s="260"/>
      <c r="C60" s="265"/>
      <c r="D60" s="391" t="s">
        <v>1060</v>
      </c>
      <c r="E60" s="391"/>
      <c r="F60" s="391"/>
      <c r="G60" s="391"/>
      <c r="H60" s="391"/>
      <c r="I60" s="391"/>
      <c r="J60" s="391"/>
      <c r="K60" s="261"/>
    </row>
    <row r="61" spans="2:11" s="1" customFormat="1" ht="15" customHeight="1">
      <c r="B61" s="260"/>
      <c r="C61" s="265"/>
      <c r="D61" s="391" t="s">
        <v>1061</v>
      </c>
      <c r="E61" s="391"/>
      <c r="F61" s="391"/>
      <c r="G61" s="391"/>
      <c r="H61" s="391"/>
      <c r="I61" s="391"/>
      <c r="J61" s="391"/>
      <c r="K61" s="261"/>
    </row>
    <row r="62" spans="2:11" s="1" customFormat="1" ht="15" customHeight="1">
      <c r="B62" s="260"/>
      <c r="C62" s="265"/>
      <c r="D62" s="394" t="s">
        <v>1062</v>
      </c>
      <c r="E62" s="394"/>
      <c r="F62" s="394"/>
      <c r="G62" s="394"/>
      <c r="H62" s="394"/>
      <c r="I62" s="394"/>
      <c r="J62" s="394"/>
      <c r="K62" s="261"/>
    </row>
    <row r="63" spans="2:11" s="1" customFormat="1" ht="15" customHeight="1">
      <c r="B63" s="260"/>
      <c r="C63" s="265"/>
      <c r="D63" s="391" t="s">
        <v>1063</v>
      </c>
      <c r="E63" s="391"/>
      <c r="F63" s="391"/>
      <c r="G63" s="391"/>
      <c r="H63" s="391"/>
      <c r="I63" s="391"/>
      <c r="J63" s="391"/>
      <c r="K63" s="261"/>
    </row>
    <row r="64" spans="2:11" s="1" customFormat="1" ht="12.75" customHeight="1">
      <c r="B64" s="260"/>
      <c r="C64" s="265"/>
      <c r="D64" s="265"/>
      <c r="E64" s="268"/>
      <c r="F64" s="265"/>
      <c r="G64" s="265"/>
      <c r="H64" s="265"/>
      <c r="I64" s="265"/>
      <c r="J64" s="265"/>
      <c r="K64" s="261"/>
    </row>
    <row r="65" spans="2:11" s="1" customFormat="1" ht="15" customHeight="1">
      <c r="B65" s="260"/>
      <c r="C65" s="265"/>
      <c r="D65" s="391" t="s">
        <v>1064</v>
      </c>
      <c r="E65" s="391"/>
      <c r="F65" s="391"/>
      <c r="G65" s="391"/>
      <c r="H65" s="391"/>
      <c r="I65" s="391"/>
      <c r="J65" s="391"/>
      <c r="K65" s="261"/>
    </row>
    <row r="66" spans="2:11" s="1" customFormat="1" ht="15" customHeight="1">
      <c r="B66" s="260"/>
      <c r="C66" s="265"/>
      <c r="D66" s="394" t="s">
        <v>1065</v>
      </c>
      <c r="E66" s="394"/>
      <c r="F66" s="394"/>
      <c r="G66" s="394"/>
      <c r="H66" s="394"/>
      <c r="I66" s="394"/>
      <c r="J66" s="394"/>
      <c r="K66" s="261"/>
    </row>
    <row r="67" spans="2:11" s="1" customFormat="1" ht="15" customHeight="1">
      <c r="B67" s="260"/>
      <c r="C67" s="265"/>
      <c r="D67" s="391" t="s">
        <v>1066</v>
      </c>
      <c r="E67" s="391"/>
      <c r="F67" s="391"/>
      <c r="G67" s="391"/>
      <c r="H67" s="391"/>
      <c r="I67" s="391"/>
      <c r="J67" s="391"/>
      <c r="K67" s="261"/>
    </row>
    <row r="68" spans="2:11" s="1" customFormat="1" ht="15" customHeight="1">
      <c r="B68" s="260"/>
      <c r="C68" s="265"/>
      <c r="D68" s="391" t="s">
        <v>1067</v>
      </c>
      <c r="E68" s="391"/>
      <c r="F68" s="391"/>
      <c r="G68" s="391"/>
      <c r="H68" s="391"/>
      <c r="I68" s="391"/>
      <c r="J68" s="391"/>
      <c r="K68" s="261"/>
    </row>
    <row r="69" spans="2:11" s="1" customFormat="1" ht="15" customHeight="1">
      <c r="B69" s="260"/>
      <c r="C69" s="265"/>
      <c r="D69" s="391" t="s">
        <v>1068</v>
      </c>
      <c r="E69" s="391"/>
      <c r="F69" s="391"/>
      <c r="G69" s="391"/>
      <c r="H69" s="391"/>
      <c r="I69" s="391"/>
      <c r="J69" s="391"/>
      <c r="K69" s="261"/>
    </row>
    <row r="70" spans="2:11" s="1" customFormat="1" ht="15" customHeight="1">
      <c r="B70" s="260"/>
      <c r="C70" s="265"/>
      <c r="D70" s="391" t="s">
        <v>1069</v>
      </c>
      <c r="E70" s="391"/>
      <c r="F70" s="391"/>
      <c r="G70" s="391"/>
      <c r="H70" s="391"/>
      <c r="I70" s="391"/>
      <c r="J70" s="391"/>
      <c r="K70" s="261"/>
    </row>
    <row r="71" spans="2:1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pans="2:11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2:11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2:11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pans="2:11" s="1" customFormat="1" ht="45" customHeight="1">
      <c r="B75" s="277"/>
      <c r="C75" s="395" t="s">
        <v>1070</v>
      </c>
      <c r="D75" s="395"/>
      <c r="E75" s="395"/>
      <c r="F75" s="395"/>
      <c r="G75" s="395"/>
      <c r="H75" s="395"/>
      <c r="I75" s="395"/>
      <c r="J75" s="395"/>
      <c r="K75" s="278"/>
    </row>
    <row r="76" spans="2:11" s="1" customFormat="1" ht="17.25" customHeight="1">
      <c r="B76" s="277"/>
      <c r="C76" s="279" t="s">
        <v>1071</v>
      </c>
      <c r="D76" s="279"/>
      <c r="E76" s="279"/>
      <c r="F76" s="279" t="s">
        <v>1072</v>
      </c>
      <c r="G76" s="280"/>
      <c r="H76" s="279" t="s">
        <v>54</v>
      </c>
      <c r="I76" s="279" t="s">
        <v>57</v>
      </c>
      <c r="J76" s="279" t="s">
        <v>1073</v>
      </c>
      <c r="K76" s="278"/>
    </row>
    <row r="77" spans="2:11" s="1" customFormat="1" ht="17.25" customHeight="1">
      <c r="B77" s="277"/>
      <c r="C77" s="281" t="s">
        <v>1074</v>
      </c>
      <c r="D77" s="281"/>
      <c r="E77" s="281"/>
      <c r="F77" s="282" t="s">
        <v>1075</v>
      </c>
      <c r="G77" s="283"/>
      <c r="H77" s="281"/>
      <c r="I77" s="281"/>
      <c r="J77" s="281" t="s">
        <v>1076</v>
      </c>
      <c r="K77" s="278"/>
    </row>
    <row r="78" spans="2:11" s="1" customFormat="1" ht="5.25" customHeight="1">
      <c r="B78" s="277"/>
      <c r="C78" s="284"/>
      <c r="D78" s="284"/>
      <c r="E78" s="284"/>
      <c r="F78" s="284"/>
      <c r="G78" s="285"/>
      <c r="H78" s="284"/>
      <c r="I78" s="284"/>
      <c r="J78" s="284"/>
      <c r="K78" s="278"/>
    </row>
    <row r="79" spans="2:11" s="1" customFormat="1" ht="15" customHeight="1">
      <c r="B79" s="277"/>
      <c r="C79" s="266" t="s">
        <v>53</v>
      </c>
      <c r="D79" s="286"/>
      <c r="E79" s="286"/>
      <c r="F79" s="287" t="s">
        <v>1077</v>
      </c>
      <c r="G79" s="288"/>
      <c r="H79" s="266" t="s">
        <v>1078</v>
      </c>
      <c r="I79" s="266" t="s">
        <v>1079</v>
      </c>
      <c r="J79" s="266">
        <v>20</v>
      </c>
      <c r="K79" s="278"/>
    </row>
    <row r="80" spans="2:11" s="1" customFormat="1" ht="15" customHeight="1">
      <c r="B80" s="277"/>
      <c r="C80" s="266" t="s">
        <v>1080</v>
      </c>
      <c r="D80" s="266"/>
      <c r="E80" s="266"/>
      <c r="F80" s="287" t="s">
        <v>1077</v>
      </c>
      <c r="G80" s="288"/>
      <c r="H80" s="266" t="s">
        <v>1081</v>
      </c>
      <c r="I80" s="266" t="s">
        <v>1079</v>
      </c>
      <c r="J80" s="266">
        <v>120</v>
      </c>
      <c r="K80" s="278"/>
    </row>
    <row r="81" spans="2:11" s="1" customFormat="1" ht="15" customHeight="1">
      <c r="B81" s="289"/>
      <c r="C81" s="266" t="s">
        <v>1082</v>
      </c>
      <c r="D81" s="266"/>
      <c r="E81" s="266"/>
      <c r="F81" s="287" t="s">
        <v>1083</v>
      </c>
      <c r="G81" s="288"/>
      <c r="H81" s="266" t="s">
        <v>1084</v>
      </c>
      <c r="I81" s="266" t="s">
        <v>1079</v>
      </c>
      <c r="J81" s="266">
        <v>50</v>
      </c>
      <c r="K81" s="278"/>
    </row>
    <row r="82" spans="2:11" s="1" customFormat="1" ht="15" customHeight="1">
      <c r="B82" s="289"/>
      <c r="C82" s="266" t="s">
        <v>1085</v>
      </c>
      <c r="D82" s="266"/>
      <c r="E82" s="266"/>
      <c r="F82" s="287" t="s">
        <v>1077</v>
      </c>
      <c r="G82" s="288"/>
      <c r="H82" s="266" t="s">
        <v>1086</v>
      </c>
      <c r="I82" s="266" t="s">
        <v>1087</v>
      </c>
      <c r="J82" s="266"/>
      <c r="K82" s="278"/>
    </row>
    <row r="83" spans="2:11" s="1" customFormat="1" ht="15" customHeight="1">
      <c r="B83" s="289"/>
      <c r="C83" s="290" t="s">
        <v>1088</v>
      </c>
      <c r="D83" s="290"/>
      <c r="E83" s="290"/>
      <c r="F83" s="291" t="s">
        <v>1083</v>
      </c>
      <c r="G83" s="290"/>
      <c r="H83" s="290" t="s">
        <v>1089</v>
      </c>
      <c r="I83" s="290" t="s">
        <v>1079</v>
      </c>
      <c r="J83" s="290">
        <v>15</v>
      </c>
      <c r="K83" s="278"/>
    </row>
    <row r="84" spans="2:11" s="1" customFormat="1" ht="15" customHeight="1">
      <c r="B84" s="289"/>
      <c r="C84" s="290" t="s">
        <v>1090</v>
      </c>
      <c r="D84" s="290"/>
      <c r="E84" s="290"/>
      <c r="F84" s="291" t="s">
        <v>1083</v>
      </c>
      <c r="G84" s="290"/>
      <c r="H84" s="290" t="s">
        <v>1091</v>
      </c>
      <c r="I84" s="290" t="s">
        <v>1079</v>
      </c>
      <c r="J84" s="290">
        <v>15</v>
      </c>
      <c r="K84" s="278"/>
    </row>
    <row r="85" spans="2:11" s="1" customFormat="1" ht="15" customHeight="1">
      <c r="B85" s="289"/>
      <c r="C85" s="290" t="s">
        <v>1092</v>
      </c>
      <c r="D85" s="290"/>
      <c r="E85" s="290"/>
      <c r="F85" s="291" t="s">
        <v>1083</v>
      </c>
      <c r="G85" s="290"/>
      <c r="H85" s="290" t="s">
        <v>1093</v>
      </c>
      <c r="I85" s="290" t="s">
        <v>1079</v>
      </c>
      <c r="J85" s="290">
        <v>20</v>
      </c>
      <c r="K85" s="278"/>
    </row>
    <row r="86" spans="2:11" s="1" customFormat="1" ht="15" customHeight="1">
      <c r="B86" s="289"/>
      <c r="C86" s="290" t="s">
        <v>1094</v>
      </c>
      <c r="D86" s="290"/>
      <c r="E86" s="290"/>
      <c r="F86" s="291" t="s">
        <v>1083</v>
      </c>
      <c r="G86" s="290"/>
      <c r="H86" s="290" t="s">
        <v>1095</v>
      </c>
      <c r="I86" s="290" t="s">
        <v>1079</v>
      </c>
      <c r="J86" s="290">
        <v>20</v>
      </c>
      <c r="K86" s="278"/>
    </row>
    <row r="87" spans="2:11" s="1" customFormat="1" ht="15" customHeight="1">
      <c r="B87" s="289"/>
      <c r="C87" s="266" t="s">
        <v>1096</v>
      </c>
      <c r="D87" s="266"/>
      <c r="E87" s="266"/>
      <c r="F87" s="287" t="s">
        <v>1083</v>
      </c>
      <c r="G87" s="288"/>
      <c r="H87" s="266" t="s">
        <v>1097</v>
      </c>
      <c r="I87" s="266" t="s">
        <v>1079</v>
      </c>
      <c r="J87" s="266">
        <v>50</v>
      </c>
      <c r="K87" s="278"/>
    </row>
    <row r="88" spans="2:11" s="1" customFormat="1" ht="15" customHeight="1">
      <c r="B88" s="289"/>
      <c r="C88" s="266" t="s">
        <v>1098</v>
      </c>
      <c r="D88" s="266"/>
      <c r="E88" s="266"/>
      <c r="F88" s="287" t="s">
        <v>1083</v>
      </c>
      <c r="G88" s="288"/>
      <c r="H88" s="266" t="s">
        <v>1099</v>
      </c>
      <c r="I88" s="266" t="s">
        <v>1079</v>
      </c>
      <c r="J88" s="266">
        <v>20</v>
      </c>
      <c r="K88" s="278"/>
    </row>
    <row r="89" spans="2:11" s="1" customFormat="1" ht="15" customHeight="1">
      <c r="B89" s="289"/>
      <c r="C89" s="266" t="s">
        <v>1100</v>
      </c>
      <c r="D89" s="266"/>
      <c r="E89" s="266"/>
      <c r="F89" s="287" t="s">
        <v>1083</v>
      </c>
      <c r="G89" s="288"/>
      <c r="H89" s="266" t="s">
        <v>1101</v>
      </c>
      <c r="I89" s="266" t="s">
        <v>1079</v>
      </c>
      <c r="J89" s="266">
        <v>20</v>
      </c>
      <c r="K89" s="278"/>
    </row>
    <row r="90" spans="2:11" s="1" customFormat="1" ht="15" customHeight="1">
      <c r="B90" s="289"/>
      <c r="C90" s="266" t="s">
        <v>1102</v>
      </c>
      <c r="D90" s="266"/>
      <c r="E90" s="266"/>
      <c r="F90" s="287" t="s">
        <v>1083</v>
      </c>
      <c r="G90" s="288"/>
      <c r="H90" s="266" t="s">
        <v>1103</v>
      </c>
      <c r="I90" s="266" t="s">
        <v>1079</v>
      </c>
      <c r="J90" s="266">
        <v>50</v>
      </c>
      <c r="K90" s="278"/>
    </row>
    <row r="91" spans="2:11" s="1" customFormat="1" ht="15" customHeight="1">
      <c r="B91" s="289"/>
      <c r="C91" s="266" t="s">
        <v>1104</v>
      </c>
      <c r="D91" s="266"/>
      <c r="E91" s="266"/>
      <c r="F91" s="287" t="s">
        <v>1083</v>
      </c>
      <c r="G91" s="288"/>
      <c r="H91" s="266" t="s">
        <v>1104</v>
      </c>
      <c r="I91" s="266" t="s">
        <v>1079</v>
      </c>
      <c r="J91" s="266">
        <v>50</v>
      </c>
      <c r="K91" s="278"/>
    </row>
    <row r="92" spans="2:11" s="1" customFormat="1" ht="15" customHeight="1">
      <c r="B92" s="289"/>
      <c r="C92" s="266" t="s">
        <v>1105</v>
      </c>
      <c r="D92" s="266"/>
      <c r="E92" s="266"/>
      <c r="F92" s="287" t="s">
        <v>1083</v>
      </c>
      <c r="G92" s="288"/>
      <c r="H92" s="266" t="s">
        <v>1106</v>
      </c>
      <c r="I92" s="266" t="s">
        <v>1079</v>
      </c>
      <c r="J92" s="266">
        <v>255</v>
      </c>
      <c r="K92" s="278"/>
    </row>
    <row r="93" spans="2:11" s="1" customFormat="1" ht="15" customHeight="1">
      <c r="B93" s="289"/>
      <c r="C93" s="266" t="s">
        <v>1107</v>
      </c>
      <c r="D93" s="266"/>
      <c r="E93" s="266"/>
      <c r="F93" s="287" t="s">
        <v>1077</v>
      </c>
      <c r="G93" s="288"/>
      <c r="H93" s="266" t="s">
        <v>1108</v>
      </c>
      <c r="I93" s="266" t="s">
        <v>1109</v>
      </c>
      <c r="J93" s="266"/>
      <c r="K93" s="278"/>
    </row>
    <row r="94" spans="2:11" s="1" customFormat="1" ht="15" customHeight="1">
      <c r="B94" s="289"/>
      <c r="C94" s="266" t="s">
        <v>1110</v>
      </c>
      <c r="D94" s="266"/>
      <c r="E94" s="266"/>
      <c r="F94" s="287" t="s">
        <v>1077</v>
      </c>
      <c r="G94" s="288"/>
      <c r="H94" s="266" t="s">
        <v>1111</v>
      </c>
      <c r="I94" s="266" t="s">
        <v>1112</v>
      </c>
      <c r="J94" s="266"/>
      <c r="K94" s="278"/>
    </row>
    <row r="95" spans="2:11" s="1" customFormat="1" ht="15" customHeight="1">
      <c r="B95" s="289"/>
      <c r="C95" s="266" t="s">
        <v>1113</v>
      </c>
      <c r="D95" s="266"/>
      <c r="E95" s="266"/>
      <c r="F95" s="287" t="s">
        <v>1077</v>
      </c>
      <c r="G95" s="288"/>
      <c r="H95" s="266" t="s">
        <v>1113</v>
      </c>
      <c r="I95" s="266" t="s">
        <v>1112</v>
      </c>
      <c r="J95" s="266"/>
      <c r="K95" s="278"/>
    </row>
    <row r="96" spans="2:11" s="1" customFormat="1" ht="15" customHeight="1">
      <c r="B96" s="289"/>
      <c r="C96" s="266" t="s">
        <v>38</v>
      </c>
      <c r="D96" s="266"/>
      <c r="E96" s="266"/>
      <c r="F96" s="287" t="s">
        <v>1077</v>
      </c>
      <c r="G96" s="288"/>
      <c r="H96" s="266" t="s">
        <v>1114</v>
      </c>
      <c r="I96" s="266" t="s">
        <v>1112</v>
      </c>
      <c r="J96" s="266"/>
      <c r="K96" s="278"/>
    </row>
    <row r="97" spans="2:11" s="1" customFormat="1" ht="15" customHeight="1">
      <c r="B97" s="289"/>
      <c r="C97" s="266" t="s">
        <v>48</v>
      </c>
      <c r="D97" s="266"/>
      <c r="E97" s="266"/>
      <c r="F97" s="287" t="s">
        <v>1077</v>
      </c>
      <c r="G97" s="288"/>
      <c r="H97" s="266" t="s">
        <v>1115</v>
      </c>
      <c r="I97" s="266" t="s">
        <v>1112</v>
      </c>
      <c r="J97" s="266"/>
      <c r="K97" s="278"/>
    </row>
    <row r="98" spans="2:11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pans="2:11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pans="2:11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pans="2:1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pans="2:11" s="1" customFormat="1" ht="45" customHeight="1">
      <c r="B102" s="277"/>
      <c r="C102" s="395" t="s">
        <v>1116</v>
      </c>
      <c r="D102" s="395"/>
      <c r="E102" s="395"/>
      <c r="F102" s="395"/>
      <c r="G102" s="395"/>
      <c r="H102" s="395"/>
      <c r="I102" s="395"/>
      <c r="J102" s="395"/>
      <c r="K102" s="278"/>
    </row>
    <row r="103" spans="2:11" s="1" customFormat="1" ht="17.25" customHeight="1">
      <c r="B103" s="277"/>
      <c r="C103" s="279" t="s">
        <v>1071</v>
      </c>
      <c r="D103" s="279"/>
      <c r="E103" s="279"/>
      <c r="F103" s="279" t="s">
        <v>1072</v>
      </c>
      <c r="G103" s="280"/>
      <c r="H103" s="279" t="s">
        <v>54</v>
      </c>
      <c r="I103" s="279" t="s">
        <v>57</v>
      </c>
      <c r="J103" s="279" t="s">
        <v>1073</v>
      </c>
      <c r="K103" s="278"/>
    </row>
    <row r="104" spans="2:11" s="1" customFormat="1" ht="17.25" customHeight="1">
      <c r="B104" s="277"/>
      <c r="C104" s="281" t="s">
        <v>1074</v>
      </c>
      <c r="D104" s="281"/>
      <c r="E104" s="281"/>
      <c r="F104" s="282" t="s">
        <v>1075</v>
      </c>
      <c r="G104" s="283"/>
      <c r="H104" s="281"/>
      <c r="I104" s="281"/>
      <c r="J104" s="281" t="s">
        <v>1076</v>
      </c>
      <c r="K104" s="278"/>
    </row>
    <row r="105" spans="2:11" s="1" customFormat="1" ht="5.25" customHeight="1">
      <c r="B105" s="277"/>
      <c r="C105" s="279"/>
      <c r="D105" s="279"/>
      <c r="E105" s="279"/>
      <c r="F105" s="279"/>
      <c r="G105" s="297"/>
      <c r="H105" s="279"/>
      <c r="I105" s="279"/>
      <c r="J105" s="279"/>
      <c r="K105" s="278"/>
    </row>
    <row r="106" spans="2:11" s="1" customFormat="1" ht="15" customHeight="1">
      <c r="B106" s="277"/>
      <c r="C106" s="266" t="s">
        <v>53</v>
      </c>
      <c r="D106" s="286"/>
      <c r="E106" s="286"/>
      <c r="F106" s="287" t="s">
        <v>1077</v>
      </c>
      <c r="G106" s="266"/>
      <c r="H106" s="266" t="s">
        <v>1117</v>
      </c>
      <c r="I106" s="266" t="s">
        <v>1079</v>
      </c>
      <c r="J106" s="266">
        <v>20</v>
      </c>
      <c r="K106" s="278"/>
    </row>
    <row r="107" spans="2:11" s="1" customFormat="1" ht="15" customHeight="1">
      <c r="B107" s="277"/>
      <c r="C107" s="266" t="s">
        <v>1080</v>
      </c>
      <c r="D107" s="266"/>
      <c r="E107" s="266"/>
      <c r="F107" s="287" t="s">
        <v>1077</v>
      </c>
      <c r="G107" s="266"/>
      <c r="H107" s="266" t="s">
        <v>1117</v>
      </c>
      <c r="I107" s="266" t="s">
        <v>1079</v>
      </c>
      <c r="J107" s="266">
        <v>120</v>
      </c>
      <c r="K107" s="278"/>
    </row>
    <row r="108" spans="2:11" s="1" customFormat="1" ht="15" customHeight="1">
      <c r="B108" s="289"/>
      <c r="C108" s="266" t="s">
        <v>1082</v>
      </c>
      <c r="D108" s="266"/>
      <c r="E108" s="266"/>
      <c r="F108" s="287" t="s">
        <v>1083</v>
      </c>
      <c r="G108" s="266"/>
      <c r="H108" s="266" t="s">
        <v>1117</v>
      </c>
      <c r="I108" s="266" t="s">
        <v>1079</v>
      </c>
      <c r="J108" s="266">
        <v>50</v>
      </c>
      <c r="K108" s="278"/>
    </row>
    <row r="109" spans="2:11" s="1" customFormat="1" ht="15" customHeight="1">
      <c r="B109" s="289"/>
      <c r="C109" s="266" t="s">
        <v>1085</v>
      </c>
      <c r="D109" s="266"/>
      <c r="E109" s="266"/>
      <c r="F109" s="287" t="s">
        <v>1077</v>
      </c>
      <c r="G109" s="266"/>
      <c r="H109" s="266" t="s">
        <v>1117</v>
      </c>
      <c r="I109" s="266" t="s">
        <v>1087</v>
      </c>
      <c r="J109" s="266"/>
      <c r="K109" s="278"/>
    </row>
    <row r="110" spans="2:11" s="1" customFormat="1" ht="15" customHeight="1">
      <c r="B110" s="289"/>
      <c r="C110" s="266" t="s">
        <v>1096</v>
      </c>
      <c r="D110" s="266"/>
      <c r="E110" s="266"/>
      <c r="F110" s="287" t="s">
        <v>1083</v>
      </c>
      <c r="G110" s="266"/>
      <c r="H110" s="266" t="s">
        <v>1117</v>
      </c>
      <c r="I110" s="266" t="s">
        <v>1079</v>
      </c>
      <c r="J110" s="266">
        <v>50</v>
      </c>
      <c r="K110" s="278"/>
    </row>
    <row r="111" spans="2:11" s="1" customFormat="1" ht="15" customHeight="1">
      <c r="B111" s="289"/>
      <c r="C111" s="266" t="s">
        <v>1104</v>
      </c>
      <c r="D111" s="266"/>
      <c r="E111" s="266"/>
      <c r="F111" s="287" t="s">
        <v>1083</v>
      </c>
      <c r="G111" s="266"/>
      <c r="H111" s="266" t="s">
        <v>1117</v>
      </c>
      <c r="I111" s="266" t="s">
        <v>1079</v>
      </c>
      <c r="J111" s="266">
        <v>50</v>
      </c>
      <c r="K111" s="278"/>
    </row>
    <row r="112" spans="2:11" s="1" customFormat="1" ht="15" customHeight="1">
      <c r="B112" s="289"/>
      <c r="C112" s="266" t="s">
        <v>1102</v>
      </c>
      <c r="D112" s="266"/>
      <c r="E112" s="266"/>
      <c r="F112" s="287" t="s">
        <v>1083</v>
      </c>
      <c r="G112" s="266"/>
      <c r="H112" s="266" t="s">
        <v>1117</v>
      </c>
      <c r="I112" s="266" t="s">
        <v>1079</v>
      </c>
      <c r="J112" s="266">
        <v>50</v>
      </c>
      <c r="K112" s="278"/>
    </row>
    <row r="113" spans="2:11" s="1" customFormat="1" ht="15" customHeight="1">
      <c r="B113" s="289"/>
      <c r="C113" s="266" t="s">
        <v>53</v>
      </c>
      <c r="D113" s="266"/>
      <c r="E113" s="266"/>
      <c r="F113" s="287" t="s">
        <v>1077</v>
      </c>
      <c r="G113" s="266"/>
      <c r="H113" s="266" t="s">
        <v>1118</v>
      </c>
      <c r="I113" s="266" t="s">
        <v>1079</v>
      </c>
      <c r="J113" s="266">
        <v>20</v>
      </c>
      <c r="K113" s="278"/>
    </row>
    <row r="114" spans="2:11" s="1" customFormat="1" ht="15" customHeight="1">
      <c r="B114" s="289"/>
      <c r="C114" s="266" t="s">
        <v>1119</v>
      </c>
      <c r="D114" s="266"/>
      <c r="E114" s="266"/>
      <c r="F114" s="287" t="s">
        <v>1077</v>
      </c>
      <c r="G114" s="266"/>
      <c r="H114" s="266" t="s">
        <v>1120</v>
      </c>
      <c r="I114" s="266" t="s">
        <v>1079</v>
      </c>
      <c r="J114" s="266">
        <v>120</v>
      </c>
      <c r="K114" s="278"/>
    </row>
    <row r="115" spans="2:11" s="1" customFormat="1" ht="15" customHeight="1">
      <c r="B115" s="289"/>
      <c r="C115" s="266" t="s">
        <v>38</v>
      </c>
      <c r="D115" s="266"/>
      <c r="E115" s="266"/>
      <c r="F115" s="287" t="s">
        <v>1077</v>
      </c>
      <c r="G115" s="266"/>
      <c r="H115" s="266" t="s">
        <v>1121</v>
      </c>
      <c r="I115" s="266" t="s">
        <v>1112</v>
      </c>
      <c r="J115" s="266"/>
      <c r="K115" s="278"/>
    </row>
    <row r="116" spans="2:11" s="1" customFormat="1" ht="15" customHeight="1">
      <c r="B116" s="289"/>
      <c r="C116" s="266" t="s">
        <v>48</v>
      </c>
      <c r="D116" s="266"/>
      <c r="E116" s="266"/>
      <c r="F116" s="287" t="s">
        <v>1077</v>
      </c>
      <c r="G116" s="266"/>
      <c r="H116" s="266" t="s">
        <v>1122</v>
      </c>
      <c r="I116" s="266" t="s">
        <v>1112</v>
      </c>
      <c r="J116" s="266"/>
      <c r="K116" s="278"/>
    </row>
    <row r="117" spans="2:11" s="1" customFormat="1" ht="15" customHeight="1">
      <c r="B117" s="289"/>
      <c r="C117" s="266" t="s">
        <v>57</v>
      </c>
      <c r="D117" s="266"/>
      <c r="E117" s="266"/>
      <c r="F117" s="287" t="s">
        <v>1077</v>
      </c>
      <c r="G117" s="266"/>
      <c r="H117" s="266" t="s">
        <v>1123</v>
      </c>
      <c r="I117" s="266" t="s">
        <v>1124</v>
      </c>
      <c r="J117" s="266"/>
      <c r="K117" s="278"/>
    </row>
    <row r="118" spans="2:11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pans="2:11" s="1" customFormat="1" ht="18.75" customHeight="1">
      <c r="B119" s="299"/>
      <c r="C119" s="300"/>
      <c r="D119" s="300"/>
      <c r="E119" s="300"/>
      <c r="F119" s="301"/>
      <c r="G119" s="300"/>
      <c r="H119" s="300"/>
      <c r="I119" s="300"/>
      <c r="J119" s="300"/>
      <c r="K119" s="299"/>
    </row>
    <row r="120" spans="2:11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pans="2:11" s="1" customFormat="1" ht="7.5" customHeight="1">
      <c r="B121" s="302"/>
      <c r="C121" s="303"/>
      <c r="D121" s="303"/>
      <c r="E121" s="303"/>
      <c r="F121" s="303"/>
      <c r="G121" s="303"/>
      <c r="H121" s="303"/>
      <c r="I121" s="303"/>
      <c r="J121" s="303"/>
      <c r="K121" s="304"/>
    </row>
    <row r="122" spans="2:11" s="1" customFormat="1" ht="45" customHeight="1">
      <c r="B122" s="305"/>
      <c r="C122" s="393" t="s">
        <v>1125</v>
      </c>
      <c r="D122" s="393"/>
      <c r="E122" s="393"/>
      <c r="F122" s="393"/>
      <c r="G122" s="393"/>
      <c r="H122" s="393"/>
      <c r="I122" s="393"/>
      <c r="J122" s="393"/>
      <c r="K122" s="306"/>
    </row>
    <row r="123" spans="2:11" s="1" customFormat="1" ht="17.25" customHeight="1">
      <c r="B123" s="307"/>
      <c r="C123" s="279" t="s">
        <v>1071</v>
      </c>
      <c r="D123" s="279"/>
      <c r="E123" s="279"/>
      <c r="F123" s="279" t="s">
        <v>1072</v>
      </c>
      <c r="G123" s="280"/>
      <c r="H123" s="279" t="s">
        <v>54</v>
      </c>
      <c r="I123" s="279" t="s">
        <v>57</v>
      </c>
      <c r="J123" s="279" t="s">
        <v>1073</v>
      </c>
      <c r="K123" s="308"/>
    </row>
    <row r="124" spans="2:11" s="1" customFormat="1" ht="17.25" customHeight="1">
      <c r="B124" s="307"/>
      <c r="C124" s="281" t="s">
        <v>1074</v>
      </c>
      <c r="D124" s="281"/>
      <c r="E124" s="281"/>
      <c r="F124" s="282" t="s">
        <v>1075</v>
      </c>
      <c r="G124" s="283"/>
      <c r="H124" s="281"/>
      <c r="I124" s="281"/>
      <c r="J124" s="281" t="s">
        <v>1076</v>
      </c>
      <c r="K124" s="308"/>
    </row>
    <row r="125" spans="2:11" s="1" customFormat="1" ht="5.25" customHeight="1">
      <c r="B125" s="309"/>
      <c r="C125" s="284"/>
      <c r="D125" s="284"/>
      <c r="E125" s="284"/>
      <c r="F125" s="284"/>
      <c r="G125" s="310"/>
      <c r="H125" s="284"/>
      <c r="I125" s="284"/>
      <c r="J125" s="284"/>
      <c r="K125" s="311"/>
    </row>
    <row r="126" spans="2:11" s="1" customFormat="1" ht="15" customHeight="1">
      <c r="B126" s="309"/>
      <c r="C126" s="266" t="s">
        <v>1080</v>
      </c>
      <c r="D126" s="286"/>
      <c r="E126" s="286"/>
      <c r="F126" s="287" t="s">
        <v>1077</v>
      </c>
      <c r="G126" s="266"/>
      <c r="H126" s="266" t="s">
        <v>1117</v>
      </c>
      <c r="I126" s="266" t="s">
        <v>1079</v>
      </c>
      <c r="J126" s="266">
        <v>120</v>
      </c>
      <c r="K126" s="312"/>
    </row>
    <row r="127" spans="2:11" s="1" customFormat="1" ht="15" customHeight="1">
      <c r="B127" s="309"/>
      <c r="C127" s="266" t="s">
        <v>1126</v>
      </c>
      <c r="D127" s="266"/>
      <c r="E127" s="266"/>
      <c r="F127" s="287" t="s">
        <v>1077</v>
      </c>
      <c r="G127" s="266"/>
      <c r="H127" s="266" t="s">
        <v>1127</v>
      </c>
      <c r="I127" s="266" t="s">
        <v>1079</v>
      </c>
      <c r="J127" s="266" t="s">
        <v>1128</v>
      </c>
      <c r="K127" s="312"/>
    </row>
    <row r="128" spans="2:11" s="1" customFormat="1" ht="15" customHeight="1">
      <c r="B128" s="309"/>
      <c r="C128" s="266" t="s">
        <v>1025</v>
      </c>
      <c r="D128" s="266"/>
      <c r="E128" s="266"/>
      <c r="F128" s="287" t="s">
        <v>1077</v>
      </c>
      <c r="G128" s="266"/>
      <c r="H128" s="266" t="s">
        <v>1129</v>
      </c>
      <c r="I128" s="266" t="s">
        <v>1079</v>
      </c>
      <c r="J128" s="266" t="s">
        <v>1128</v>
      </c>
      <c r="K128" s="312"/>
    </row>
    <row r="129" spans="2:11" s="1" customFormat="1" ht="15" customHeight="1">
      <c r="B129" s="309"/>
      <c r="C129" s="266" t="s">
        <v>1088</v>
      </c>
      <c r="D129" s="266"/>
      <c r="E129" s="266"/>
      <c r="F129" s="287" t="s">
        <v>1083</v>
      </c>
      <c r="G129" s="266"/>
      <c r="H129" s="266" t="s">
        <v>1089</v>
      </c>
      <c r="I129" s="266" t="s">
        <v>1079</v>
      </c>
      <c r="J129" s="266">
        <v>15</v>
      </c>
      <c r="K129" s="312"/>
    </row>
    <row r="130" spans="2:11" s="1" customFormat="1" ht="15" customHeight="1">
      <c r="B130" s="309"/>
      <c r="C130" s="290" t="s">
        <v>1090</v>
      </c>
      <c r="D130" s="290"/>
      <c r="E130" s="290"/>
      <c r="F130" s="291" t="s">
        <v>1083</v>
      </c>
      <c r="G130" s="290"/>
      <c r="H130" s="290" t="s">
        <v>1091</v>
      </c>
      <c r="I130" s="290" t="s">
        <v>1079</v>
      </c>
      <c r="J130" s="290">
        <v>15</v>
      </c>
      <c r="K130" s="312"/>
    </row>
    <row r="131" spans="2:11" s="1" customFormat="1" ht="15" customHeight="1">
      <c r="B131" s="309"/>
      <c r="C131" s="290" t="s">
        <v>1092</v>
      </c>
      <c r="D131" s="290"/>
      <c r="E131" s="290"/>
      <c r="F131" s="291" t="s">
        <v>1083</v>
      </c>
      <c r="G131" s="290"/>
      <c r="H131" s="290" t="s">
        <v>1093</v>
      </c>
      <c r="I131" s="290" t="s">
        <v>1079</v>
      </c>
      <c r="J131" s="290">
        <v>20</v>
      </c>
      <c r="K131" s="312"/>
    </row>
    <row r="132" spans="2:11" s="1" customFormat="1" ht="15" customHeight="1">
      <c r="B132" s="309"/>
      <c r="C132" s="290" t="s">
        <v>1094</v>
      </c>
      <c r="D132" s="290"/>
      <c r="E132" s="290"/>
      <c r="F132" s="291" t="s">
        <v>1083</v>
      </c>
      <c r="G132" s="290"/>
      <c r="H132" s="290" t="s">
        <v>1095</v>
      </c>
      <c r="I132" s="290" t="s">
        <v>1079</v>
      </c>
      <c r="J132" s="290">
        <v>20</v>
      </c>
      <c r="K132" s="312"/>
    </row>
    <row r="133" spans="2:11" s="1" customFormat="1" ht="15" customHeight="1">
      <c r="B133" s="309"/>
      <c r="C133" s="266" t="s">
        <v>1082</v>
      </c>
      <c r="D133" s="266"/>
      <c r="E133" s="266"/>
      <c r="F133" s="287" t="s">
        <v>1083</v>
      </c>
      <c r="G133" s="266"/>
      <c r="H133" s="266" t="s">
        <v>1117</v>
      </c>
      <c r="I133" s="266" t="s">
        <v>1079</v>
      </c>
      <c r="J133" s="266">
        <v>50</v>
      </c>
      <c r="K133" s="312"/>
    </row>
    <row r="134" spans="2:11" s="1" customFormat="1" ht="15" customHeight="1">
      <c r="B134" s="309"/>
      <c r="C134" s="266" t="s">
        <v>1096</v>
      </c>
      <c r="D134" s="266"/>
      <c r="E134" s="266"/>
      <c r="F134" s="287" t="s">
        <v>1083</v>
      </c>
      <c r="G134" s="266"/>
      <c r="H134" s="266" t="s">
        <v>1117</v>
      </c>
      <c r="I134" s="266" t="s">
        <v>1079</v>
      </c>
      <c r="J134" s="266">
        <v>50</v>
      </c>
      <c r="K134" s="312"/>
    </row>
    <row r="135" spans="2:11" s="1" customFormat="1" ht="15" customHeight="1">
      <c r="B135" s="309"/>
      <c r="C135" s="266" t="s">
        <v>1102</v>
      </c>
      <c r="D135" s="266"/>
      <c r="E135" s="266"/>
      <c r="F135" s="287" t="s">
        <v>1083</v>
      </c>
      <c r="G135" s="266"/>
      <c r="H135" s="266" t="s">
        <v>1117</v>
      </c>
      <c r="I135" s="266" t="s">
        <v>1079</v>
      </c>
      <c r="J135" s="266">
        <v>50</v>
      </c>
      <c r="K135" s="312"/>
    </row>
    <row r="136" spans="2:11" s="1" customFormat="1" ht="15" customHeight="1">
      <c r="B136" s="309"/>
      <c r="C136" s="266" t="s">
        <v>1104</v>
      </c>
      <c r="D136" s="266"/>
      <c r="E136" s="266"/>
      <c r="F136" s="287" t="s">
        <v>1083</v>
      </c>
      <c r="G136" s="266"/>
      <c r="H136" s="266" t="s">
        <v>1117</v>
      </c>
      <c r="I136" s="266" t="s">
        <v>1079</v>
      </c>
      <c r="J136" s="266">
        <v>50</v>
      </c>
      <c r="K136" s="312"/>
    </row>
    <row r="137" spans="2:11" s="1" customFormat="1" ht="15" customHeight="1">
      <c r="B137" s="309"/>
      <c r="C137" s="266" t="s">
        <v>1105</v>
      </c>
      <c r="D137" s="266"/>
      <c r="E137" s="266"/>
      <c r="F137" s="287" t="s">
        <v>1083</v>
      </c>
      <c r="G137" s="266"/>
      <c r="H137" s="266" t="s">
        <v>1130</v>
      </c>
      <c r="I137" s="266" t="s">
        <v>1079</v>
      </c>
      <c r="J137" s="266">
        <v>255</v>
      </c>
      <c r="K137" s="312"/>
    </row>
    <row r="138" spans="2:11" s="1" customFormat="1" ht="15" customHeight="1">
      <c r="B138" s="309"/>
      <c r="C138" s="266" t="s">
        <v>1107</v>
      </c>
      <c r="D138" s="266"/>
      <c r="E138" s="266"/>
      <c r="F138" s="287" t="s">
        <v>1077</v>
      </c>
      <c r="G138" s="266"/>
      <c r="H138" s="266" t="s">
        <v>1131</v>
      </c>
      <c r="I138" s="266" t="s">
        <v>1109</v>
      </c>
      <c r="J138" s="266"/>
      <c r="K138" s="312"/>
    </row>
    <row r="139" spans="2:11" s="1" customFormat="1" ht="15" customHeight="1">
      <c r="B139" s="309"/>
      <c r="C139" s="266" t="s">
        <v>1110</v>
      </c>
      <c r="D139" s="266"/>
      <c r="E139" s="266"/>
      <c r="F139" s="287" t="s">
        <v>1077</v>
      </c>
      <c r="G139" s="266"/>
      <c r="H139" s="266" t="s">
        <v>1132</v>
      </c>
      <c r="I139" s="266" t="s">
        <v>1112</v>
      </c>
      <c r="J139" s="266"/>
      <c r="K139" s="312"/>
    </row>
    <row r="140" spans="2:11" s="1" customFormat="1" ht="15" customHeight="1">
      <c r="B140" s="309"/>
      <c r="C140" s="266" t="s">
        <v>1113</v>
      </c>
      <c r="D140" s="266"/>
      <c r="E140" s="266"/>
      <c r="F140" s="287" t="s">
        <v>1077</v>
      </c>
      <c r="G140" s="266"/>
      <c r="H140" s="266" t="s">
        <v>1113</v>
      </c>
      <c r="I140" s="266" t="s">
        <v>1112</v>
      </c>
      <c r="J140" s="266"/>
      <c r="K140" s="312"/>
    </row>
    <row r="141" spans="2:11" s="1" customFormat="1" ht="15" customHeight="1">
      <c r="B141" s="309"/>
      <c r="C141" s="266" t="s">
        <v>38</v>
      </c>
      <c r="D141" s="266"/>
      <c r="E141" s="266"/>
      <c r="F141" s="287" t="s">
        <v>1077</v>
      </c>
      <c r="G141" s="266"/>
      <c r="H141" s="266" t="s">
        <v>1133</v>
      </c>
      <c r="I141" s="266" t="s">
        <v>1112</v>
      </c>
      <c r="J141" s="266"/>
      <c r="K141" s="312"/>
    </row>
    <row r="142" spans="2:11" s="1" customFormat="1" ht="15" customHeight="1">
      <c r="B142" s="309"/>
      <c r="C142" s="266" t="s">
        <v>1134</v>
      </c>
      <c r="D142" s="266"/>
      <c r="E142" s="266"/>
      <c r="F142" s="287" t="s">
        <v>1077</v>
      </c>
      <c r="G142" s="266"/>
      <c r="H142" s="266" t="s">
        <v>1135</v>
      </c>
      <c r="I142" s="266" t="s">
        <v>1112</v>
      </c>
      <c r="J142" s="266"/>
      <c r="K142" s="312"/>
    </row>
    <row r="143" spans="2:11" s="1" customFormat="1" ht="15" customHeight="1">
      <c r="B143" s="313"/>
      <c r="C143" s="314"/>
      <c r="D143" s="314"/>
      <c r="E143" s="314"/>
      <c r="F143" s="314"/>
      <c r="G143" s="314"/>
      <c r="H143" s="314"/>
      <c r="I143" s="314"/>
      <c r="J143" s="314"/>
      <c r="K143" s="315"/>
    </row>
    <row r="144" spans="2:11" s="1" customFormat="1" ht="18.75" customHeight="1">
      <c r="B144" s="300"/>
      <c r="C144" s="300"/>
      <c r="D144" s="300"/>
      <c r="E144" s="300"/>
      <c r="F144" s="301"/>
      <c r="G144" s="300"/>
      <c r="H144" s="300"/>
      <c r="I144" s="300"/>
      <c r="J144" s="300"/>
      <c r="K144" s="300"/>
    </row>
    <row r="145" spans="2:11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pans="2:11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pans="2:11" s="1" customFormat="1" ht="45" customHeight="1">
      <c r="B147" s="277"/>
      <c r="C147" s="395" t="s">
        <v>1136</v>
      </c>
      <c r="D147" s="395"/>
      <c r="E147" s="395"/>
      <c r="F147" s="395"/>
      <c r="G147" s="395"/>
      <c r="H147" s="395"/>
      <c r="I147" s="395"/>
      <c r="J147" s="395"/>
      <c r="K147" s="278"/>
    </row>
    <row r="148" spans="2:11" s="1" customFormat="1" ht="17.25" customHeight="1">
      <c r="B148" s="277"/>
      <c r="C148" s="279" t="s">
        <v>1071</v>
      </c>
      <c r="D148" s="279"/>
      <c r="E148" s="279"/>
      <c r="F148" s="279" t="s">
        <v>1072</v>
      </c>
      <c r="G148" s="280"/>
      <c r="H148" s="279" t="s">
        <v>54</v>
      </c>
      <c r="I148" s="279" t="s">
        <v>57</v>
      </c>
      <c r="J148" s="279" t="s">
        <v>1073</v>
      </c>
      <c r="K148" s="278"/>
    </row>
    <row r="149" spans="2:11" s="1" customFormat="1" ht="17.25" customHeight="1">
      <c r="B149" s="277"/>
      <c r="C149" s="281" t="s">
        <v>1074</v>
      </c>
      <c r="D149" s="281"/>
      <c r="E149" s="281"/>
      <c r="F149" s="282" t="s">
        <v>1075</v>
      </c>
      <c r="G149" s="283"/>
      <c r="H149" s="281"/>
      <c r="I149" s="281"/>
      <c r="J149" s="281" t="s">
        <v>1076</v>
      </c>
      <c r="K149" s="278"/>
    </row>
    <row r="150" spans="2:11" s="1" customFormat="1" ht="5.25" customHeight="1">
      <c r="B150" s="289"/>
      <c r="C150" s="284"/>
      <c r="D150" s="284"/>
      <c r="E150" s="284"/>
      <c r="F150" s="284"/>
      <c r="G150" s="285"/>
      <c r="H150" s="284"/>
      <c r="I150" s="284"/>
      <c r="J150" s="284"/>
      <c r="K150" s="312"/>
    </row>
    <row r="151" spans="2:11" s="1" customFormat="1" ht="15" customHeight="1">
      <c r="B151" s="289"/>
      <c r="C151" s="316" t="s">
        <v>1080</v>
      </c>
      <c r="D151" s="266"/>
      <c r="E151" s="266"/>
      <c r="F151" s="317" t="s">
        <v>1077</v>
      </c>
      <c r="G151" s="266"/>
      <c r="H151" s="316" t="s">
        <v>1117</v>
      </c>
      <c r="I151" s="316" t="s">
        <v>1079</v>
      </c>
      <c r="J151" s="316">
        <v>120</v>
      </c>
      <c r="K151" s="312"/>
    </row>
    <row r="152" spans="2:11" s="1" customFormat="1" ht="15" customHeight="1">
      <c r="B152" s="289"/>
      <c r="C152" s="316" t="s">
        <v>1126</v>
      </c>
      <c r="D152" s="266"/>
      <c r="E152" s="266"/>
      <c r="F152" s="317" t="s">
        <v>1077</v>
      </c>
      <c r="G152" s="266"/>
      <c r="H152" s="316" t="s">
        <v>1137</v>
      </c>
      <c r="I152" s="316" t="s">
        <v>1079</v>
      </c>
      <c r="J152" s="316" t="s">
        <v>1128</v>
      </c>
      <c r="K152" s="312"/>
    </row>
    <row r="153" spans="2:11" s="1" customFormat="1" ht="15" customHeight="1">
      <c r="B153" s="289"/>
      <c r="C153" s="316" t="s">
        <v>1025</v>
      </c>
      <c r="D153" s="266"/>
      <c r="E153" s="266"/>
      <c r="F153" s="317" t="s">
        <v>1077</v>
      </c>
      <c r="G153" s="266"/>
      <c r="H153" s="316" t="s">
        <v>1138</v>
      </c>
      <c r="I153" s="316" t="s">
        <v>1079</v>
      </c>
      <c r="J153" s="316" t="s">
        <v>1128</v>
      </c>
      <c r="K153" s="312"/>
    </row>
    <row r="154" spans="2:11" s="1" customFormat="1" ht="15" customHeight="1">
      <c r="B154" s="289"/>
      <c r="C154" s="316" t="s">
        <v>1082</v>
      </c>
      <c r="D154" s="266"/>
      <c r="E154" s="266"/>
      <c r="F154" s="317" t="s">
        <v>1083</v>
      </c>
      <c r="G154" s="266"/>
      <c r="H154" s="316" t="s">
        <v>1117</v>
      </c>
      <c r="I154" s="316" t="s">
        <v>1079</v>
      </c>
      <c r="J154" s="316">
        <v>50</v>
      </c>
      <c r="K154" s="312"/>
    </row>
    <row r="155" spans="2:11" s="1" customFormat="1" ht="15" customHeight="1">
      <c r="B155" s="289"/>
      <c r="C155" s="316" t="s">
        <v>1085</v>
      </c>
      <c r="D155" s="266"/>
      <c r="E155" s="266"/>
      <c r="F155" s="317" t="s">
        <v>1077</v>
      </c>
      <c r="G155" s="266"/>
      <c r="H155" s="316" t="s">
        <v>1117</v>
      </c>
      <c r="I155" s="316" t="s">
        <v>1087</v>
      </c>
      <c r="J155" s="316"/>
      <c r="K155" s="312"/>
    </row>
    <row r="156" spans="2:11" s="1" customFormat="1" ht="15" customHeight="1">
      <c r="B156" s="289"/>
      <c r="C156" s="316" t="s">
        <v>1096</v>
      </c>
      <c r="D156" s="266"/>
      <c r="E156" s="266"/>
      <c r="F156" s="317" t="s">
        <v>1083</v>
      </c>
      <c r="G156" s="266"/>
      <c r="H156" s="316" t="s">
        <v>1117</v>
      </c>
      <c r="I156" s="316" t="s">
        <v>1079</v>
      </c>
      <c r="J156" s="316">
        <v>50</v>
      </c>
      <c r="K156" s="312"/>
    </row>
    <row r="157" spans="2:11" s="1" customFormat="1" ht="15" customHeight="1">
      <c r="B157" s="289"/>
      <c r="C157" s="316" t="s">
        <v>1104</v>
      </c>
      <c r="D157" s="266"/>
      <c r="E157" s="266"/>
      <c r="F157" s="317" t="s">
        <v>1083</v>
      </c>
      <c r="G157" s="266"/>
      <c r="H157" s="316" t="s">
        <v>1117</v>
      </c>
      <c r="I157" s="316" t="s">
        <v>1079</v>
      </c>
      <c r="J157" s="316">
        <v>50</v>
      </c>
      <c r="K157" s="312"/>
    </row>
    <row r="158" spans="2:11" s="1" customFormat="1" ht="15" customHeight="1">
      <c r="B158" s="289"/>
      <c r="C158" s="316" t="s">
        <v>1102</v>
      </c>
      <c r="D158" s="266"/>
      <c r="E158" s="266"/>
      <c r="F158" s="317" t="s">
        <v>1083</v>
      </c>
      <c r="G158" s="266"/>
      <c r="H158" s="316" t="s">
        <v>1117</v>
      </c>
      <c r="I158" s="316" t="s">
        <v>1079</v>
      </c>
      <c r="J158" s="316">
        <v>50</v>
      </c>
      <c r="K158" s="312"/>
    </row>
    <row r="159" spans="2:11" s="1" customFormat="1" ht="15" customHeight="1">
      <c r="B159" s="289"/>
      <c r="C159" s="316" t="s">
        <v>93</v>
      </c>
      <c r="D159" s="266"/>
      <c r="E159" s="266"/>
      <c r="F159" s="317" t="s">
        <v>1077</v>
      </c>
      <c r="G159" s="266"/>
      <c r="H159" s="316" t="s">
        <v>1139</v>
      </c>
      <c r="I159" s="316" t="s">
        <v>1079</v>
      </c>
      <c r="J159" s="316" t="s">
        <v>1140</v>
      </c>
      <c r="K159" s="312"/>
    </row>
    <row r="160" spans="2:11" s="1" customFormat="1" ht="15" customHeight="1">
      <c r="B160" s="289"/>
      <c r="C160" s="316" t="s">
        <v>1141</v>
      </c>
      <c r="D160" s="266"/>
      <c r="E160" s="266"/>
      <c r="F160" s="317" t="s">
        <v>1077</v>
      </c>
      <c r="G160" s="266"/>
      <c r="H160" s="316" t="s">
        <v>1142</v>
      </c>
      <c r="I160" s="316" t="s">
        <v>1112</v>
      </c>
      <c r="J160" s="316"/>
      <c r="K160" s="312"/>
    </row>
    <row r="161" spans="2:11" s="1" customFormat="1" ht="15" customHeight="1">
      <c r="B161" s="318"/>
      <c r="C161" s="298"/>
      <c r="D161" s="298"/>
      <c r="E161" s="298"/>
      <c r="F161" s="298"/>
      <c r="G161" s="298"/>
      <c r="H161" s="298"/>
      <c r="I161" s="298"/>
      <c r="J161" s="298"/>
      <c r="K161" s="319"/>
    </row>
    <row r="162" spans="2:11" s="1" customFormat="1" ht="18.75" customHeight="1">
      <c r="B162" s="300"/>
      <c r="C162" s="310"/>
      <c r="D162" s="310"/>
      <c r="E162" s="310"/>
      <c r="F162" s="320"/>
      <c r="G162" s="310"/>
      <c r="H162" s="310"/>
      <c r="I162" s="310"/>
      <c r="J162" s="310"/>
      <c r="K162" s="300"/>
    </row>
    <row r="163" spans="2:11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pans="2:11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pans="2:11" s="1" customFormat="1" ht="45" customHeight="1">
      <c r="B165" s="258"/>
      <c r="C165" s="393" t="s">
        <v>1143</v>
      </c>
      <c r="D165" s="393"/>
      <c r="E165" s="393"/>
      <c r="F165" s="393"/>
      <c r="G165" s="393"/>
      <c r="H165" s="393"/>
      <c r="I165" s="393"/>
      <c r="J165" s="393"/>
      <c r="K165" s="259"/>
    </row>
    <row r="166" spans="2:11" s="1" customFormat="1" ht="17.25" customHeight="1">
      <c r="B166" s="258"/>
      <c r="C166" s="279" t="s">
        <v>1071</v>
      </c>
      <c r="D166" s="279"/>
      <c r="E166" s="279"/>
      <c r="F166" s="279" t="s">
        <v>1072</v>
      </c>
      <c r="G166" s="321"/>
      <c r="H166" s="322" t="s">
        <v>54</v>
      </c>
      <c r="I166" s="322" t="s">
        <v>57</v>
      </c>
      <c r="J166" s="279" t="s">
        <v>1073</v>
      </c>
      <c r="K166" s="259"/>
    </row>
    <row r="167" spans="2:11" s="1" customFormat="1" ht="17.25" customHeight="1">
      <c r="B167" s="260"/>
      <c r="C167" s="281" t="s">
        <v>1074</v>
      </c>
      <c r="D167" s="281"/>
      <c r="E167" s="281"/>
      <c r="F167" s="282" t="s">
        <v>1075</v>
      </c>
      <c r="G167" s="323"/>
      <c r="H167" s="324"/>
      <c r="I167" s="324"/>
      <c r="J167" s="281" t="s">
        <v>1076</v>
      </c>
      <c r="K167" s="261"/>
    </row>
    <row r="168" spans="2:11" s="1" customFormat="1" ht="5.25" customHeight="1">
      <c r="B168" s="289"/>
      <c r="C168" s="284"/>
      <c r="D168" s="284"/>
      <c r="E168" s="284"/>
      <c r="F168" s="284"/>
      <c r="G168" s="285"/>
      <c r="H168" s="284"/>
      <c r="I168" s="284"/>
      <c r="J168" s="284"/>
      <c r="K168" s="312"/>
    </row>
    <row r="169" spans="2:11" s="1" customFormat="1" ht="15" customHeight="1">
      <c r="B169" s="289"/>
      <c r="C169" s="266" t="s">
        <v>1080</v>
      </c>
      <c r="D169" s="266"/>
      <c r="E169" s="266"/>
      <c r="F169" s="287" t="s">
        <v>1077</v>
      </c>
      <c r="G169" s="266"/>
      <c r="H169" s="266" t="s">
        <v>1117</v>
      </c>
      <c r="I169" s="266" t="s">
        <v>1079</v>
      </c>
      <c r="J169" s="266">
        <v>120</v>
      </c>
      <c r="K169" s="312"/>
    </row>
    <row r="170" spans="2:11" s="1" customFormat="1" ht="15" customHeight="1">
      <c r="B170" s="289"/>
      <c r="C170" s="266" t="s">
        <v>1126</v>
      </c>
      <c r="D170" s="266"/>
      <c r="E170" s="266"/>
      <c r="F170" s="287" t="s">
        <v>1077</v>
      </c>
      <c r="G170" s="266"/>
      <c r="H170" s="266" t="s">
        <v>1127</v>
      </c>
      <c r="I170" s="266" t="s">
        <v>1079</v>
      </c>
      <c r="J170" s="266" t="s">
        <v>1128</v>
      </c>
      <c r="K170" s="312"/>
    </row>
    <row r="171" spans="2:11" s="1" customFormat="1" ht="15" customHeight="1">
      <c r="B171" s="289"/>
      <c r="C171" s="266" t="s">
        <v>1025</v>
      </c>
      <c r="D171" s="266"/>
      <c r="E171" s="266"/>
      <c r="F171" s="287" t="s">
        <v>1077</v>
      </c>
      <c r="G171" s="266"/>
      <c r="H171" s="266" t="s">
        <v>1144</v>
      </c>
      <c r="I171" s="266" t="s">
        <v>1079</v>
      </c>
      <c r="J171" s="266" t="s">
        <v>1128</v>
      </c>
      <c r="K171" s="312"/>
    </row>
    <row r="172" spans="2:11" s="1" customFormat="1" ht="15" customHeight="1">
      <c r="B172" s="289"/>
      <c r="C172" s="266" t="s">
        <v>1082</v>
      </c>
      <c r="D172" s="266"/>
      <c r="E172" s="266"/>
      <c r="F172" s="287" t="s">
        <v>1083</v>
      </c>
      <c r="G172" s="266"/>
      <c r="H172" s="266" t="s">
        <v>1144</v>
      </c>
      <c r="I172" s="266" t="s">
        <v>1079</v>
      </c>
      <c r="J172" s="266">
        <v>50</v>
      </c>
      <c r="K172" s="312"/>
    </row>
    <row r="173" spans="2:11" s="1" customFormat="1" ht="15" customHeight="1">
      <c r="B173" s="289"/>
      <c r="C173" s="266" t="s">
        <v>1085</v>
      </c>
      <c r="D173" s="266"/>
      <c r="E173" s="266"/>
      <c r="F173" s="287" t="s">
        <v>1077</v>
      </c>
      <c r="G173" s="266"/>
      <c r="H173" s="266" t="s">
        <v>1144</v>
      </c>
      <c r="I173" s="266" t="s">
        <v>1087</v>
      </c>
      <c r="J173" s="266"/>
      <c r="K173" s="312"/>
    </row>
    <row r="174" spans="2:11" s="1" customFormat="1" ht="15" customHeight="1">
      <c r="B174" s="289"/>
      <c r="C174" s="266" t="s">
        <v>1096</v>
      </c>
      <c r="D174" s="266"/>
      <c r="E174" s="266"/>
      <c r="F174" s="287" t="s">
        <v>1083</v>
      </c>
      <c r="G174" s="266"/>
      <c r="H174" s="266" t="s">
        <v>1144</v>
      </c>
      <c r="I174" s="266" t="s">
        <v>1079</v>
      </c>
      <c r="J174" s="266">
        <v>50</v>
      </c>
      <c r="K174" s="312"/>
    </row>
    <row r="175" spans="2:11" s="1" customFormat="1" ht="15" customHeight="1">
      <c r="B175" s="289"/>
      <c r="C175" s="266" t="s">
        <v>1104</v>
      </c>
      <c r="D175" s="266"/>
      <c r="E175" s="266"/>
      <c r="F175" s="287" t="s">
        <v>1083</v>
      </c>
      <c r="G175" s="266"/>
      <c r="H175" s="266" t="s">
        <v>1144</v>
      </c>
      <c r="I175" s="266" t="s">
        <v>1079</v>
      </c>
      <c r="J175" s="266">
        <v>50</v>
      </c>
      <c r="K175" s="312"/>
    </row>
    <row r="176" spans="2:11" s="1" customFormat="1" ht="15" customHeight="1">
      <c r="B176" s="289"/>
      <c r="C176" s="266" t="s">
        <v>1102</v>
      </c>
      <c r="D176" s="266"/>
      <c r="E176" s="266"/>
      <c r="F176" s="287" t="s">
        <v>1083</v>
      </c>
      <c r="G176" s="266"/>
      <c r="H176" s="266" t="s">
        <v>1144</v>
      </c>
      <c r="I176" s="266" t="s">
        <v>1079</v>
      </c>
      <c r="J176" s="266">
        <v>50</v>
      </c>
      <c r="K176" s="312"/>
    </row>
    <row r="177" spans="2:11" s="1" customFormat="1" ht="15" customHeight="1">
      <c r="B177" s="289"/>
      <c r="C177" s="266" t="s">
        <v>110</v>
      </c>
      <c r="D177" s="266"/>
      <c r="E177" s="266"/>
      <c r="F177" s="287" t="s">
        <v>1077</v>
      </c>
      <c r="G177" s="266"/>
      <c r="H177" s="266" t="s">
        <v>1145</v>
      </c>
      <c r="I177" s="266" t="s">
        <v>1146</v>
      </c>
      <c r="J177" s="266"/>
      <c r="K177" s="312"/>
    </row>
    <row r="178" spans="2:11" s="1" customFormat="1" ht="15" customHeight="1">
      <c r="B178" s="289"/>
      <c r="C178" s="266" t="s">
        <v>57</v>
      </c>
      <c r="D178" s="266"/>
      <c r="E178" s="266"/>
      <c r="F178" s="287" t="s">
        <v>1077</v>
      </c>
      <c r="G178" s="266"/>
      <c r="H178" s="266" t="s">
        <v>1147</v>
      </c>
      <c r="I178" s="266" t="s">
        <v>1148</v>
      </c>
      <c r="J178" s="266">
        <v>1</v>
      </c>
      <c r="K178" s="312"/>
    </row>
    <row r="179" spans="2:11" s="1" customFormat="1" ht="15" customHeight="1">
      <c r="B179" s="289"/>
      <c r="C179" s="266" t="s">
        <v>53</v>
      </c>
      <c r="D179" s="266"/>
      <c r="E179" s="266"/>
      <c r="F179" s="287" t="s">
        <v>1077</v>
      </c>
      <c r="G179" s="266"/>
      <c r="H179" s="266" t="s">
        <v>1149</v>
      </c>
      <c r="I179" s="266" t="s">
        <v>1079</v>
      </c>
      <c r="J179" s="266">
        <v>20</v>
      </c>
      <c r="K179" s="312"/>
    </row>
    <row r="180" spans="2:11" s="1" customFormat="1" ht="15" customHeight="1">
      <c r="B180" s="289"/>
      <c r="C180" s="266" t="s">
        <v>54</v>
      </c>
      <c r="D180" s="266"/>
      <c r="E180" s="266"/>
      <c r="F180" s="287" t="s">
        <v>1077</v>
      </c>
      <c r="G180" s="266"/>
      <c r="H180" s="266" t="s">
        <v>1150</v>
      </c>
      <c r="I180" s="266" t="s">
        <v>1079</v>
      </c>
      <c r="J180" s="266">
        <v>255</v>
      </c>
      <c r="K180" s="312"/>
    </row>
    <row r="181" spans="2:11" s="1" customFormat="1" ht="15" customHeight="1">
      <c r="B181" s="289"/>
      <c r="C181" s="266" t="s">
        <v>111</v>
      </c>
      <c r="D181" s="266"/>
      <c r="E181" s="266"/>
      <c r="F181" s="287" t="s">
        <v>1077</v>
      </c>
      <c r="G181" s="266"/>
      <c r="H181" s="266" t="s">
        <v>1041</v>
      </c>
      <c r="I181" s="266" t="s">
        <v>1079</v>
      </c>
      <c r="J181" s="266">
        <v>10</v>
      </c>
      <c r="K181" s="312"/>
    </row>
    <row r="182" spans="2:11" s="1" customFormat="1" ht="15" customHeight="1">
      <c r="B182" s="289"/>
      <c r="C182" s="266" t="s">
        <v>112</v>
      </c>
      <c r="D182" s="266"/>
      <c r="E182" s="266"/>
      <c r="F182" s="287" t="s">
        <v>1077</v>
      </c>
      <c r="G182" s="266"/>
      <c r="H182" s="266" t="s">
        <v>1151</v>
      </c>
      <c r="I182" s="266" t="s">
        <v>1112</v>
      </c>
      <c r="J182" s="266"/>
      <c r="K182" s="312"/>
    </row>
    <row r="183" spans="2:11" s="1" customFormat="1" ht="15" customHeight="1">
      <c r="B183" s="289"/>
      <c r="C183" s="266" t="s">
        <v>1152</v>
      </c>
      <c r="D183" s="266"/>
      <c r="E183" s="266"/>
      <c r="F183" s="287" t="s">
        <v>1077</v>
      </c>
      <c r="G183" s="266"/>
      <c r="H183" s="266" t="s">
        <v>1153</v>
      </c>
      <c r="I183" s="266" t="s">
        <v>1112</v>
      </c>
      <c r="J183" s="266"/>
      <c r="K183" s="312"/>
    </row>
    <row r="184" spans="2:11" s="1" customFormat="1" ht="15" customHeight="1">
      <c r="B184" s="289"/>
      <c r="C184" s="266" t="s">
        <v>1141</v>
      </c>
      <c r="D184" s="266"/>
      <c r="E184" s="266"/>
      <c r="F184" s="287" t="s">
        <v>1077</v>
      </c>
      <c r="G184" s="266"/>
      <c r="H184" s="266" t="s">
        <v>1154</v>
      </c>
      <c r="I184" s="266" t="s">
        <v>1112</v>
      </c>
      <c r="J184" s="266"/>
      <c r="K184" s="312"/>
    </row>
    <row r="185" spans="2:11" s="1" customFormat="1" ht="15" customHeight="1">
      <c r="B185" s="289"/>
      <c r="C185" s="266" t="s">
        <v>114</v>
      </c>
      <c r="D185" s="266"/>
      <c r="E185" s="266"/>
      <c r="F185" s="287" t="s">
        <v>1083</v>
      </c>
      <c r="G185" s="266"/>
      <c r="H185" s="266" t="s">
        <v>1155</v>
      </c>
      <c r="I185" s="266" t="s">
        <v>1079</v>
      </c>
      <c r="J185" s="266">
        <v>50</v>
      </c>
      <c r="K185" s="312"/>
    </row>
    <row r="186" spans="2:11" s="1" customFormat="1" ht="15" customHeight="1">
      <c r="B186" s="289"/>
      <c r="C186" s="266" t="s">
        <v>1156</v>
      </c>
      <c r="D186" s="266"/>
      <c r="E186" s="266"/>
      <c r="F186" s="287" t="s">
        <v>1083</v>
      </c>
      <c r="G186" s="266"/>
      <c r="H186" s="266" t="s">
        <v>1157</v>
      </c>
      <c r="I186" s="266" t="s">
        <v>1158</v>
      </c>
      <c r="J186" s="266"/>
      <c r="K186" s="312"/>
    </row>
    <row r="187" spans="2:11" s="1" customFormat="1" ht="15" customHeight="1">
      <c r="B187" s="289"/>
      <c r="C187" s="266" t="s">
        <v>1159</v>
      </c>
      <c r="D187" s="266"/>
      <c r="E187" s="266"/>
      <c r="F187" s="287" t="s">
        <v>1083</v>
      </c>
      <c r="G187" s="266"/>
      <c r="H187" s="266" t="s">
        <v>1160</v>
      </c>
      <c r="I187" s="266" t="s">
        <v>1158</v>
      </c>
      <c r="J187" s="266"/>
      <c r="K187" s="312"/>
    </row>
    <row r="188" spans="2:11" s="1" customFormat="1" ht="15" customHeight="1">
      <c r="B188" s="289"/>
      <c r="C188" s="266" t="s">
        <v>1161</v>
      </c>
      <c r="D188" s="266"/>
      <c r="E188" s="266"/>
      <c r="F188" s="287" t="s">
        <v>1083</v>
      </c>
      <c r="G188" s="266"/>
      <c r="H188" s="266" t="s">
        <v>1162</v>
      </c>
      <c r="I188" s="266" t="s">
        <v>1158</v>
      </c>
      <c r="J188" s="266"/>
      <c r="K188" s="312"/>
    </row>
    <row r="189" spans="2:11" s="1" customFormat="1" ht="15" customHeight="1">
      <c r="B189" s="289"/>
      <c r="C189" s="325" t="s">
        <v>1163</v>
      </c>
      <c r="D189" s="266"/>
      <c r="E189" s="266"/>
      <c r="F189" s="287" t="s">
        <v>1083</v>
      </c>
      <c r="G189" s="266"/>
      <c r="H189" s="266" t="s">
        <v>1164</v>
      </c>
      <c r="I189" s="266" t="s">
        <v>1165</v>
      </c>
      <c r="J189" s="326" t="s">
        <v>1166</v>
      </c>
      <c r="K189" s="312"/>
    </row>
    <row r="190" spans="2:11" s="18" customFormat="1" ht="15" customHeight="1">
      <c r="B190" s="327"/>
      <c r="C190" s="328" t="s">
        <v>1167</v>
      </c>
      <c r="D190" s="329"/>
      <c r="E190" s="329"/>
      <c r="F190" s="330" t="s">
        <v>1083</v>
      </c>
      <c r="G190" s="329"/>
      <c r="H190" s="329" t="s">
        <v>1168</v>
      </c>
      <c r="I190" s="329" t="s">
        <v>1165</v>
      </c>
      <c r="J190" s="331" t="s">
        <v>1166</v>
      </c>
      <c r="K190" s="332"/>
    </row>
    <row r="191" spans="2:11" s="1" customFormat="1" ht="15" customHeight="1">
      <c r="B191" s="289"/>
      <c r="C191" s="325" t="s">
        <v>42</v>
      </c>
      <c r="D191" s="266"/>
      <c r="E191" s="266"/>
      <c r="F191" s="287" t="s">
        <v>1077</v>
      </c>
      <c r="G191" s="266"/>
      <c r="H191" s="263" t="s">
        <v>1169</v>
      </c>
      <c r="I191" s="266" t="s">
        <v>1170</v>
      </c>
      <c r="J191" s="266"/>
      <c r="K191" s="312"/>
    </row>
    <row r="192" spans="2:11" s="1" customFormat="1" ht="15" customHeight="1">
      <c r="B192" s="289"/>
      <c r="C192" s="325" t="s">
        <v>1171</v>
      </c>
      <c r="D192" s="266"/>
      <c r="E192" s="266"/>
      <c r="F192" s="287" t="s">
        <v>1077</v>
      </c>
      <c r="G192" s="266"/>
      <c r="H192" s="266" t="s">
        <v>1172</v>
      </c>
      <c r="I192" s="266" t="s">
        <v>1112</v>
      </c>
      <c r="J192" s="266"/>
      <c r="K192" s="312"/>
    </row>
    <row r="193" spans="2:11" s="1" customFormat="1" ht="15" customHeight="1">
      <c r="B193" s="289"/>
      <c r="C193" s="325" t="s">
        <v>1173</v>
      </c>
      <c r="D193" s="266"/>
      <c r="E193" s="266"/>
      <c r="F193" s="287" t="s">
        <v>1077</v>
      </c>
      <c r="G193" s="266"/>
      <c r="H193" s="266" t="s">
        <v>1174</v>
      </c>
      <c r="I193" s="266" t="s">
        <v>1112</v>
      </c>
      <c r="J193" s="266"/>
      <c r="K193" s="312"/>
    </row>
    <row r="194" spans="2:11" s="1" customFormat="1" ht="15" customHeight="1">
      <c r="B194" s="289"/>
      <c r="C194" s="325" t="s">
        <v>1175</v>
      </c>
      <c r="D194" s="266"/>
      <c r="E194" s="266"/>
      <c r="F194" s="287" t="s">
        <v>1083</v>
      </c>
      <c r="G194" s="266"/>
      <c r="H194" s="266" t="s">
        <v>1176</v>
      </c>
      <c r="I194" s="266" t="s">
        <v>1112</v>
      </c>
      <c r="J194" s="266"/>
      <c r="K194" s="312"/>
    </row>
    <row r="195" spans="2:11" s="1" customFormat="1" ht="15" customHeight="1">
      <c r="B195" s="318"/>
      <c r="C195" s="333"/>
      <c r="D195" s="298"/>
      <c r="E195" s="298"/>
      <c r="F195" s="298"/>
      <c r="G195" s="298"/>
      <c r="H195" s="298"/>
      <c r="I195" s="298"/>
      <c r="J195" s="298"/>
      <c r="K195" s="319"/>
    </row>
    <row r="196" spans="2:11" s="1" customFormat="1" ht="18.75" customHeight="1">
      <c r="B196" s="300"/>
      <c r="C196" s="310"/>
      <c r="D196" s="310"/>
      <c r="E196" s="310"/>
      <c r="F196" s="320"/>
      <c r="G196" s="310"/>
      <c r="H196" s="310"/>
      <c r="I196" s="310"/>
      <c r="J196" s="310"/>
      <c r="K196" s="300"/>
    </row>
    <row r="197" spans="2:11" s="1" customFormat="1" ht="18.75" customHeight="1">
      <c r="B197" s="300"/>
      <c r="C197" s="310"/>
      <c r="D197" s="310"/>
      <c r="E197" s="310"/>
      <c r="F197" s="320"/>
      <c r="G197" s="310"/>
      <c r="H197" s="310"/>
      <c r="I197" s="310"/>
      <c r="J197" s="310"/>
      <c r="K197" s="300"/>
    </row>
    <row r="198" spans="2:11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pans="2:11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pans="2:11" s="1" customFormat="1" ht="21">
      <c r="B200" s="258"/>
      <c r="C200" s="393" t="s">
        <v>1177</v>
      </c>
      <c r="D200" s="393"/>
      <c r="E200" s="393"/>
      <c r="F200" s="393"/>
      <c r="G200" s="393"/>
      <c r="H200" s="393"/>
      <c r="I200" s="393"/>
      <c r="J200" s="393"/>
      <c r="K200" s="259"/>
    </row>
    <row r="201" spans="2:11" s="1" customFormat="1" ht="25.5" customHeight="1">
      <c r="B201" s="258"/>
      <c r="C201" s="334" t="s">
        <v>1178</v>
      </c>
      <c r="D201" s="334"/>
      <c r="E201" s="334"/>
      <c r="F201" s="334" t="s">
        <v>1179</v>
      </c>
      <c r="G201" s="335"/>
      <c r="H201" s="396" t="s">
        <v>1180</v>
      </c>
      <c r="I201" s="396"/>
      <c r="J201" s="396"/>
      <c r="K201" s="259"/>
    </row>
    <row r="202" spans="2:11" s="1" customFormat="1" ht="5.25" customHeight="1">
      <c r="B202" s="289"/>
      <c r="C202" s="284"/>
      <c r="D202" s="284"/>
      <c r="E202" s="284"/>
      <c r="F202" s="284"/>
      <c r="G202" s="310"/>
      <c r="H202" s="284"/>
      <c r="I202" s="284"/>
      <c r="J202" s="284"/>
      <c r="K202" s="312"/>
    </row>
    <row r="203" spans="2:11" s="1" customFormat="1" ht="15" customHeight="1">
      <c r="B203" s="289"/>
      <c r="C203" s="266" t="s">
        <v>1170</v>
      </c>
      <c r="D203" s="266"/>
      <c r="E203" s="266"/>
      <c r="F203" s="287" t="s">
        <v>43</v>
      </c>
      <c r="G203" s="266"/>
      <c r="H203" s="397" t="s">
        <v>1181</v>
      </c>
      <c r="I203" s="397"/>
      <c r="J203" s="397"/>
      <c r="K203" s="312"/>
    </row>
    <row r="204" spans="2:11" s="1" customFormat="1" ht="15" customHeight="1">
      <c r="B204" s="289"/>
      <c r="C204" s="266"/>
      <c r="D204" s="266"/>
      <c r="E204" s="266"/>
      <c r="F204" s="287" t="s">
        <v>44</v>
      </c>
      <c r="G204" s="266"/>
      <c r="H204" s="397" t="s">
        <v>1182</v>
      </c>
      <c r="I204" s="397"/>
      <c r="J204" s="397"/>
      <c r="K204" s="312"/>
    </row>
    <row r="205" spans="2:11" s="1" customFormat="1" ht="15" customHeight="1">
      <c r="B205" s="289"/>
      <c r="C205" s="266"/>
      <c r="D205" s="266"/>
      <c r="E205" s="266"/>
      <c r="F205" s="287" t="s">
        <v>47</v>
      </c>
      <c r="G205" s="266"/>
      <c r="H205" s="397" t="s">
        <v>1183</v>
      </c>
      <c r="I205" s="397"/>
      <c r="J205" s="397"/>
      <c r="K205" s="312"/>
    </row>
    <row r="206" spans="2:11" s="1" customFormat="1" ht="15" customHeight="1">
      <c r="B206" s="289"/>
      <c r="C206" s="266"/>
      <c r="D206" s="266"/>
      <c r="E206" s="266"/>
      <c r="F206" s="287" t="s">
        <v>45</v>
      </c>
      <c r="G206" s="266"/>
      <c r="H206" s="397" t="s">
        <v>1184</v>
      </c>
      <c r="I206" s="397"/>
      <c r="J206" s="397"/>
      <c r="K206" s="312"/>
    </row>
    <row r="207" spans="2:11" s="1" customFormat="1" ht="15" customHeight="1">
      <c r="B207" s="289"/>
      <c r="C207" s="266"/>
      <c r="D207" s="266"/>
      <c r="E207" s="266"/>
      <c r="F207" s="287" t="s">
        <v>46</v>
      </c>
      <c r="G207" s="266"/>
      <c r="H207" s="397" t="s">
        <v>1185</v>
      </c>
      <c r="I207" s="397"/>
      <c r="J207" s="397"/>
      <c r="K207" s="312"/>
    </row>
    <row r="208" spans="2:11" s="1" customFormat="1" ht="15" customHeight="1">
      <c r="B208" s="289"/>
      <c r="C208" s="266"/>
      <c r="D208" s="266"/>
      <c r="E208" s="266"/>
      <c r="F208" s="287"/>
      <c r="G208" s="266"/>
      <c r="H208" s="266"/>
      <c r="I208" s="266"/>
      <c r="J208" s="266"/>
      <c r="K208" s="312"/>
    </row>
    <row r="209" spans="2:11" s="1" customFormat="1" ht="15" customHeight="1">
      <c r="B209" s="289"/>
      <c r="C209" s="266" t="s">
        <v>1124</v>
      </c>
      <c r="D209" s="266"/>
      <c r="E209" s="266"/>
      <c r="F209" s="287" t="s">
        <v>79</v>
      </c>
      <c r="G209" s="266"/>
      <c r="H209" s="397" t="s">
        <v>1186</v>
      </c>
      <c r="I209" s="397"/>
      <c r="J209" s="397"/>
      <c r="K209" s="312"/>
    </row>
    <row r="210" spans="2:11" s="1" customFormat="1" ht="15" customHeight="1">
      <c r="B210" s="289"/>
      <c r="C210" s="266"/>
      <c r="D210" s="266"/>
      <c r="E210" s="266"/>
      <c r="F210" s="287" t="s">
        <v>1023</v>
      </c>
      <c r="G210" s="266"/>
      <c r="H210" s="397" t="s">
        <v>1024</v>
      </c>
      <c r="I210" s="397"/>
      <c r="J210" s="397"/>
      <c r="K210" s="312"/>
    </row>
    <row r="211" spans="2:11" s="1" customFormat="1" ht="15" customHeight="1">
      <c r="B211" s="289"/>
      <c r="C211" s="266"/>
      <c r="D211" s="266"/>
      <c r="E211" s="266"/>
      <c r="F211" s="287" t="s">
        <v>1021</v>
      </c>
      <c r="G211" s="266"/>
      <c r="H211" s="397" t="s">
        <v>1187</v>
      </c>
      <c r="I211" s="397"/>
      <c r="J211" s="397"/>
      <c r="K211" s="312"/>
    </row>
    <row r="212" spans="2:11" s="1" customFormat="1" ht="15" customHeight="1">
      <c r="B212" s="336"/>
      <c r="C212" s="266"/>
      <c r="D212" s="266"/>
      <c r="E212" s="266"/>
      <c r="F212" s="287" t="s">
        <v>86</v>
      </c>
      <c r="G212" s="325"/>
      <c r="H212" s="398" t="s">
        <v>87</v>
      </c>
      <c r="I212" s="398"/>
      <c r="J212" s="398"/>
      <c r="K212" s="337"/>
    </row>
    <row r="213" spans="2:11" s="1" customFormat="1" ht="15" customHeight="1">
      <c r="B213" s="336"/>
      <c r="C213" s="266"/>
      <c r="D213" s="266"/>
      <c r="E213" s="266"/>
      <c r="F213" s="287" t="s">
        <v>867</v>
      </c>
      <c r="G213" s="325"/>
      <c r="H213" s="398" t="s">
        <v>1188</v>
      </c>
      <c r="I213" s="398"/>
      <c r="J213" s="398"/>
      <c r="K213" s="337"/>
    </row>
    <row r="214" spans="2:11" s="1" customFormat="1" ht="15" customHeight="1">
      <c r="B214" s="336"/>
      <c r="C214" s="266"/>
      <c r="D214" s="266"/>
      <c r="E214" s="266"/>
      <c r="F214" s="287"/>
      <c r="G214" s="325"/>
      <c r="H214" s="316"/>
      <c r="I214" s="316"/>
      <c r="J214" s="316"/>
      <c r="K214" s="337"/>
    </row>
    <row r="215" spans="2:11" s="1" customFormat="1" ht="15" customHeight="1">
      <c r="B215" s="336"/>
      <c r="C215" s="266" t="s">
        <v>1148</v>
      </c>
      <c r="D215" s="266"/>
      <c r="E215" s="266"/>
      <c r="F215" s="287">
        <v>1</v>
      </c>
      <c r="G215" s="325"/>
      <c r="H215" s="398" t="s">
        <v>1189</v>
      </c>
      <c r="I215" s="398"/>
      <c r="J215" s="398"/>
      <c r="K215" s="337"/>
    </row>
    <row r="216" spans="2:11" s="1" customFormat="1" ht="15" customHeight="1">
      <c r="B216" s="336"/>
      <c r="C216" s="266"/>
      <c r="D216" s="266"/>
      <c r="E216" s="266"/>
      <c r="F216" s="287">
        <v>2</v>
      </c>
      <c r="G216" s="325"/>
      <c r="H216" s="398" t="s">
        <v>1190</v>
      </c>
      <c r="I216" s="398"/>
      <c r="J216" s="398"/>
      <c r="K216" s="337"/>
    </row>
    <row r="217" spans="2:11" s="1" customFormat="1" ht="15" customHeight="1">
      <c r="B217" s="336"/>
      <c r="C217" s="266"/>
      <c r="D217" s="266"/>
      <c r="E217" s="266"/>
      <c r="F217" s="287">
        <v>3</v>
      </c>
      <c r="G217" s="325"/>
      <c r="H217" s="398" t="s">
        <v>1191</v>
      </c>
      <c r="I217" s="398"/>
      <c r="J217" s="398"/>
      <c r="K217" s="337"/>
    </row>
    <row r="218" spans="2:11" s="1" customFormat="1" ht="15" customHeight="1">
      <c r="B218" s="336"/>
      <c r="C218" s="266"/>
      <c r="D218" s="266"/>
      <c r="E218" s="266"/>
      <c r="F218" s="287">
        <v>4</v>
      </c>
      <c r="G218" s="325"/>
      <c r="H218" s="398" t="s">
        <v>1192</v>
      </c>
      <c r="I218" s="398"/>
      <c r="J218" s="398"/>
      <c r="K218" s="337"/>
    </row>
    <row r="219" spans="2:11" s="1" customFormat="1" ht="12.75" customHeight="1">
      <c r="B219" s="338"/>
      <c r="C219" s="339"/>
      <c r="D219" s="339"/>
      <c r="E219" s="339"/>
      <c r="F219" s="339"/>
      <c r="G219" s="339"/>
      <c r="H219" s="339"/>
      <c r="I219" s="339"/>
      <c r="J219" s="339"/>
      <c r="K219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SO01 - Nová dešťová kanal...</vt:lpstr>
      <vt:lpstr>SO02 - Oprava dešťové kan...</vt:lpstr>
      <vt:lpstr>VON - Vedlejší a ostatní ...</vt:lpstr>
      <vt:lpstr>Pokyny pro vyplnění</vt:lpstr>
      <vt:lpstr>'Rekapitulace stavby'!Názvy_tisku</vt:lpstr>
      <vt:lpstr>'SO01 - Nová dešťová kanal...'!Názvy_tisku</vt:lpstr>
      <vt:lpstr>'SO02 - Oprava dešťové kan...'!Názvy_tisku</vt:lpstr>
      <vt:lpstr>'VON - Vedlejší a ostatní ...'!Názvy_tisku</vt:lpstr>
      <vt:lpstr>'Pokyny pro vyplnění'!Oblast_tisku</vt:lpstr>
      <vt:lpstr>'Rekapitulace stavby'!Oblast_tisku</vt:lpstr>
      <vt:lpstr>'SO01 - Nová dešťová kanal...'!Oblast_tisku</vt:lpstr>
      <vt:lpstr>'SO02 - Oprava dešťové kan...'!Oblast_tisku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Hahnová</dc:creator>
  <cp:lastModifiedBy>Pavlasová Eva</cp:lastModifiedBy>
  <dcterms:created xsi:type="dcterms:W3CDTF">2026-07-02T16:58:26Z</dcterms:created>
  <dcterms:modified xsi:type="dcterms:W3CDTF">2026-07-03T12:03:59Z</dcterms:modified>
</cp:coreProperties>
</file>