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 Firma\2018\2018 036 Počerny - místní komunikace (2014 046)\02 Komunikace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Pol'!$A$1:$U$73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G39" i="1"/>
  <c r="F39" i="1"/>
  <c r="G63" i="12"/>
  <c r="AC63" i="12"/>
  <c r="AD63" i="12"/>
  <c r="BA49" i="12"/>
  <c r="G9" i="12"/>
  <c r="M9" i="12" s="1"/>
  <c r="I9" i="12"/>
  <c r="I8" i="12" s="1"/>
  <c r="K9" i="12"/>
  <c r="K8" i="12" s="1"/>
  <c r="O9" i="12"/>
  <c r="Q9" i="12"/>
  <c r="Q8" i="12" s="1"/>
  <c r="U9" i="12"/>
  <c r="U8" i="12" s="1"/>
  <c r="G10" i="12"/>
  <c r="I10" i="12"/>
  <c r="K10" i="12"/>
  <c r="M10" i="12"/>
  <c r="O10" i="12"/>
  <c r="Q10" i="12"/>
  <c r="U10" i="12"/>
  <c r="G11" i="12"/>
  <c r="I11" i="12"/>
  <c r="K11" i="12"/>
  <c r="M11" i="12"/>
  <c r="O11" i="12"/>
  <c r="Q11" i="12"/>
  <c r="U11" i="12"/>
  <c r="G12" i="12"/>
  <c r="G8" i="12" s="1"/>
  <c r="I12" i="12"/>
  <c r="K12" i="12"/>
  <c r="O12" i="12"/>
  <c r="O8" i="12" s="1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M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I18" i="12"/>
  <c r="K18" i="12"/>
  <c r="M18" i="12"/>
  <c r="O18" i="12"/>
  <c r="Q18" i="12"/>
  <c r="U18" i="12"/>
  <c r="G19" i="12"/>
  <c r="I19" i="12"/>
  <c r="K19" i="12"/>
  <c r="M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I23" i="12"/>
  <c r="K23" i="12"/>
  <c r="M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8" i="12"/>
  <c r="G27" i="12" s="1"/>
  <c r="I28" i="12"/>
  <c r="I27" i="12" s="1"/>
  <c r="K28" i="12"/>
  <c r="K27" i="12" s="1"/>
  <c r="O28" i="12"/>
  <c r="O27" i="12" s="1"/>
  <c r="Q28" i="12"/>
  <c r="Q27" i="12" s="1"/>
  <c r="U28" i="12"/>
  <c r="U27" i="12" s="1"/>
  <c r="G29" i="12"/>
  <c r="M29" i="12" s="1"/>
  <c r="I29" i="12"/>
  <c r="K29" i="12"/>
  <c r="O29" i="12"/>
  <c r="Q29" i="12"/>
  <c r="U29" i="12"/>
  <c r="G30" i="12"/>
  <c r="I30" i="12"/>
  <c r="K30" i="12"/>
  <c r="M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I33" i="12"/>
  <c r="K33" i="12"/>
  <c r="M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I37" i="12"/>
  <c r="K37" i="12"/>
  <c r="M37" i="12"/>
  <c r="O37" i="12"/>
  <c r="Q37" i="12"/>
  <c r="U37" i="12"/>
  <c r="G38" i="12"/>
  <c r="I38" i="12"/>
  <c r="K38" i="12"/>
  <c r="M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I41" i="12"/>
  <c r="K41" i="12"/>
  <c r="M41" i="12"/>
  <c r="O41" i="12"/>
  <c r="Q41" i="12"/>
  <c r="U41" i="12"/>
  <c r="G42" i="12"/>
  <c r="I42" i="12"/>
  <c r="K42" i="12"/>
  <c r="M42" i="12"/>
  <c r="O42" i="12"/>
  <c r="Q42" i="12"/>
  <c r="U42" i="12"/>
  <c r="G43" i="12"/>
  <c r="O43" i="12"/>
  <c r="G44" i="12"/>
  <c r="M44" i="12" s="1"/>
  <c r="M43" i="12" s="1"/>
  <c r="I44" i="12"/>
  <c r="I43" i="12" s="1"/>
  <c r="K44" i="12"/>
  <c r="K43" i="12" s="1"/>
  <c r="O44" i="12"/>
  <c r="Q44" i="12"/>
  <c r="Q43" i="12" s="1"/>
  <c r="U44" i="12"/>
  <c r="U43" i="12" s="1"/>
  <c r="G45" i="12"/>
  <c r="I45" i="12"/>
  <c r="K45" i="12"/>
  <c r="M45" i="12"/>
  <c r="O45" i="12"/>
  <c r="Q45" i="12"/>
  <c r="U45" i="12"/>
  <c r="G46" i="12"/>
  <c r="O46" i="12"/>
  <c r="G47" i="12"/>
  <c r="M47" i="12" s="1"/>
  <c r="I47" i="12"/>
  <c r="I46" i="12" s="1"/>
  <c r="K47" i="12"/>
  <c r="O47" i="12"/>
  <c r="Q47" i="12"/>
  <c r="Q46" i="12" s="1"/>
  <c r="U47" i="12"/>
  <c r="G48" i="12"/>
  <c r="M48" i="12" s="1"/>
  <c r="I48" i="12"/>
  <c r="K48" i="12"/>
  <c r="K46" i="12" s="1"/>
  <c r="O48" i="12"/>
  <c r="Q48" i="12"/>
  <c r="U48" i="12"/>
  <c r="U46" i="12" s="1"/>
  <c r="G50" i="12"/>
  <c r="I50" i="12"/>
  <c r="K50" i="12"/>
  <c r="M50" i="12"/>
  <c r="O50" i="12"/>
  <c r="Q50" i="12"/>
  <c r="U50" i="12"/>
  <c r="G51" i="12"/>
  <c r="K51" i="12"/>
  <c r="O51" i="12"/>
  <c r="U51" i="12"/>
  <c r="G52" i="12"/>
  <c r="M52" i="12" s="1"/>
  <c r="M51" i="12" s="1"/>
  <c r="I52" i="12"/>
  <c r="I51" i="12" s="1"/>
  <c r="K52" i="12"/>
  <c r="O52" i="12"/>
  <c r="Q52" i="12"/>
  <c r="Q51" i="12" s="1"/>
  <c r="U52" i="12"/>
  <c r="G54" i="12"/>
  <c r="I54" i="12"/>
  <c r="K54" i="12"/>
  <c r="M54" i="12"/>
  <c r="O54" i="12"/>
  <c r="Q54" i="12"/>
  <c r="U54" i="12"/>
  <c r="G55" i="12"/>
  <c r="G53" i="12" s="1"/>
  <c r="I55" i="12"/>
  <c r="K55" i="12"/>
  <c r="O55" i="12"/>
  <c r="O53" i="12" s="1"/>
  <c r="Q55" i="12"/>
  <c r="U55" i="12"/>
  <c r="G56" i="12"/>
  <c r="M56" i="12" s="1"/>
  <c r="I56" i="12"/>
  <c r="I53" i="12" s="1"/>
  <c r="K56" i="12"/>
  <c r="O56" i="12"/>
  <c r="Q56" i="12"/>
  <c r="Q53" i="12" s="1"/>
  <c r="U56" i="12"/>
  <c r="G57" i="12"/>
  <c r="M57" i="12" s="1"/>
  <c r="I57" i="12"/>
  <c r="K57" i="12"/>
  <c r="K53" i="12" s="1"/>
  <c r="O57" i="12"/>
  <c r="Q57" i="12"/>
  <c r="U57" i="12"/>
  <c r="U53" i="12" s="1"/>
  <c r="G58" i="12"/>
  <c r="I58" i="12"/>
  <c r="K58" i="12"/>
  <c r="M58" i="12"/>
  <c r="O58" i="12"/>
  <c r="Q58" i="12"/>
  <c r="U58" i="12"/>
  <c r="G59" i="12"/>
  <c r="M59" i="12" s="1"/>
  <c r="I59" i="12"/>
  <c r="K59" i="12"/>
  <c r="O59" i="12"/>
  <c r="Q59" i="12"/>
  <c r="U59" i="12"/>
  <c r="G60" i="12"/>
  <c r="I60" i="12"/>
  <c r="O60" i="12"/>
  <c r="Q60" i="12"/>
  <c r="G61" i="12"/>
  <c r="M61" i="12" s="1"/>
  <c r="M60" i="12" s="1"/>
  <c r="I61" i="12"/>
  <c r="K61" i="12"/>
  <c r="K60" i="12" s="1"/>
  <c r="O61" i="12"/>
  <c r="Q61" i="12"/>
  <c r="U61" i="12"/>
  <c r="U60" i="12" s="1"/>
  <c r="I20" i="1"/>
  <c r="I19" i="1"/>
  <c r="I18" i="1"/>
  <c r="I17" i="1"/>
  <c r="I16" i="1"/>
  <c r="I54" i="1"/>
  <c r="G28" i="1"/>
  <c r="G27" i="1"/>
  <c r="G23" i="1"/>
  <c r="G24" i="1" s="1"/>
  <c r="F40" i="1"/>
  <c r="G40" i="1"/>
  <c r="G25" i="1" s="1"/>
  <c r="G26" i="1" s="1"/>
  <c r="H40" i="1"/>
  <c r="I40" i="1"/>
  <c r="J39" i="1" s="1"/>
  <c r="J40" i="1"/>
  <c r="H39" i="1"/>
  <c r="I39" i="1" s="1"/>
  <c r="J28" i="1"/>
  <c r="J26" i="1"/>
  <c r="G38" i="1"/>
  <c r="F38" i="1"/>
  <c r="H32" i="1"/>
  <c r="J23" i="1"/>
  <c r="J24" i="1"/>
  <c r="J25" i="1"/>
  <c r="J27" i="1"/>
  <c r="E24" i="1"/>
  <c r="E26" i="1"/>
  <c r="G29" i="1" l="1"/>
  <c r="M46" i="12"/>
  <c r="M8" i="12"/>
  <c r="M55" i="12"/>
  <c r="M53" i="12" s="1"/>
  <c r="M28" i="12"/>
  <c r="M27" i="12" s="1"/>
  <c r="M12" i="12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<sst xmlns="http://schemas.openxmlformats.org/spreadsheetml/2006/main" count="353" uniqueCount="207">
  <si>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</si>
  <si>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</si>
  <si>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</si>
  <si>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</si>
  <si>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</si>
  <si>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</si>
  <si>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</si>
  <si>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</si>
  <si>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</si>
  <si>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</si>
  <si>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</si>
  <si>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</si>
  <si>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</si>
  <si>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</si>
  <si>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</si>
  <si>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</si>
  <si>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</si>
  <si>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</si>
  <si>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</si>
  <si>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</si>
  <si>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</si>
  <si>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</si>
  <si>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</si>
  <si>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</si>
  <si>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</si>
  <si>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</si>
  <si>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</si>
  <si>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</si>
  <si>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</si>
  <si>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</si>
  <si>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</si>
  <si>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</si>
  <si>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</si>
  <si>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</si>
  <si>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</si>
  <si>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</si>
  <si>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</si>
  <si>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</si>
  <si>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</si>
  <si>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</si>
  <si>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</si>
  <si>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</si>
  <si>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</si>
  <si>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</si>
  <si>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</si>
  <si>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Počerny, stavební úpravy místních komunikací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</si>
  <si>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</si>
  <si>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</si>
  <si>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</si>
  <si>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</si>
  <si>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</si>
  <si>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</si>
  <si>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</si>
  <si>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</si>
  <si>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</si>
  <si>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</si>
  <si>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</si>
  <si>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</si>
  <si>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</si>
  <si>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</si>
  <si>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</si>
  <si>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</si>
  <si>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</si>
  <si>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</si>
  <si>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</si>
  <si>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</si>
  <si>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</si>
  <si>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</si>
  <si>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</si>
  <si>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</si>
  <si>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</si>
  <si>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</si>
  <si>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</si>
  <si>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</si>
  <si>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</si>
  <si>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</si>
  <si>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</si>
  <si>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</si>
  <si>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</si>
  <si>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</si>
  <si>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</si>
  <si>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</si>
  <si>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</si>
  <si>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</si>
  <si>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</si>
  <si>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</si>
  <si>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</si>
  <si>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</si>
  <si>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</si>
  <si>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</si>
  <si>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</si>
  <si>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</si>
  <si>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</si>
  <si>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</si>
  <si>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</si>
  <si>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</si>
  <si>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</si>
  <si>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</si>
  <si>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</si>
  <si>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</si>
  <si>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113153315R00</t>
  </si>
  <si>
    <t>Fréz.beton.krytu nad 500 m2, s překážkami, tl.6 cm</t>
  </si>
  <si>
    <t>m2</t>
  </si>
  <si>
    <t>POL1_0</t>
  </si>
  <si>
    <t>113108406R00</t>
  </si>
  <si>
    <t>Odstranění asfaltové vrstvy pl.nad 50 m2, tl. 6 cm</t>
  </si>
  <si>
    <t>113107640R00</t>
  </si>
  <si>
    <t>Odstranění podkladu nad 50 m2,kam.drcené tl.40 cm</t>
  </si>
  <si>
    <t>122202201R00</t>
  </si>
  <si>
    <t>Odkopávky pro silnice v hor. 3 do 100 m3</t>
  </si>
  <si>
    <t>m3</t>
  </si>
  <si>
    <t>122202209R00</t>
  </si>
  <si>
    <t>Příplatek za lepivost - odkop. pro silnice v hor.3</t>
  </si>
  <si>
    <t>162701105R00</t>
  </si>
  <si>
    <t>Vodorovné přemístění výkopku z hor.1-4 do 10000 m</t>
  </si>
  <si>
    <t>162701109R00</t>
  </si>
  <si>
    <t>Příplatek k vod. přemístění hor.1-4 za další 1 km</t>
  </si>
  <si>
    <t>171201201R00</t>
  </si>
  <si>
    <t>Uložení sypaniny na skl.-sypanina na výšku přes 2m</t>
  </si>
  <si>
    <t>199000002R00</t>
  </si>
  <si>
    <t>Poplatek za skládku horniny 1- 4</t>
  </si>
  <si>
    <t>199000003R00</t>
  </si>
  <si>
    <t>Poplatek za skládku horniny 5 - 7</t>
  </si>
  <si>
    <t>113202111R00</t>
  </si>
  <si>
    <t>Vytrhání obrub obrubníků silničních</t>
  </si>
  <si>
    <t>m</t>
  </si>
  <si>
    <t>181101102R00</t>
  </si>
  <si>
    <t>Úprava pláně v zářezech v hor. 1-4, se zhutněním</t>
  </si>
  <si>
    <t>181101101R00</t>
  </si>
  <si>
    <t>Úprava pláně v zářezech v hor. 1-4, bez zhutnění</t>
  </si>
  <si>
    <t>181301111R00</t>
  </si>
  <si>
    <t>Rozprostření ornice, rovina, tl.do 10 cm,nad 500m2</t>
  </si>
  <si>
    <t>10364200R</t>
  </si>
  <si>
    <t>Ornice pro pozemkové úpravy</t>
  </si>
  <si>
    <t>POL3_0</t>
  </si>
  <si>
    <t>180402111R00</t>
  </si>
  <si>
    <t>Založení trávníku parkového výsevem v rovině</t>
  </si>
  <si>
    <t>185803111R00</t>
  </si>
  <si>
    <t>Ošetření trávníku v rovině</t>
  </si>
  <si>
    <t>00572410R</t>
  </si>
  <si>
    <t>Směs travní parková II. mírná zátěž PROFI, á 25 kg</t>
  </si>
  <si>
    <t>kg</t>
  </si>
  <si>
    <t>577132211RT3</t>
  </si>
  <si>
    <t>Beton asfalt. ACO 8, nebo ACO 11, nad 3 m, 4 cm, plochy 101-200 m2</t>
  </si>
  <si>
    <t>573211111R00</t>
  </si>
  <si>
    <t>Postřik živičný spojovací z asfaltu 0,5-0,7 kg/m2</t>
  </si>
  <si>
    <t>565151111R00</t>
  </si>
  <si>
    <t>Podklad z obal kam.ACP 16+,ACP 22+,do 3 m,tl. 7 cm</t>
  </si>
  <si>
    <t>573111113R00</t>
  </si>
  <si>
    <t>Postřik živičný infiltr.+ posyp, asfalt 1,5 kg/m2</t>
  </si>
  <si>
    <t>564851111R00</t>
  </si>
  <si>
    <t>Podklad ze štěrkodrti po zhutnění tloušťky 15 cm</t>
  </si>
  <si>
    <t>596215040R00</t>
  </si>
  <si>
    <t>Kladení zámkové dlažby tl. 8 cm do drtě tl. 4 cm</t>
  </si>
  <si>
    <t>592452650R</t>
  </si>
  <si>
    <t>Dlažba BEST KLASIKO přírodní pro nevidomé 20x10x8, povrch STANDARD</t>
  </si>
  <si>
    <t>59245266R</t>
  </si>
  <si>
    <t>Dlažba BEST KLASIKO barevná  20x10x8, povrch STANDARD</t>
  </si>
  <si>
    <t>596215021R00</t>
  </si>
  <si>
    <t>Kladení zámkové dlažby tl. 6 cm do drtě tl. 4 cm</t>
  </si>
  <si>
    <t>59245308R</t>
  </si>
  <si>
    <t>Dlažba BEST KLASIKO přírodní  20x10x6</t>
  </si>
  <si>
    <t>597101113RT1</t>
  </si>
  <si>
    <t>Montáž odvodňovacího žlabu - polymerbeton D 400, včetně beton. lože C16/20,zatížení C 250, D 400 kN</t>
  </si>
  <si>
    <t>5922774301S</t>
  </si>
  <si>
    <t>RONN EK100 305/125HB - litinová vpusť - horní díl, s poklopem</t>
  </si>
  <si>
    <t>kus</t>
  </si>
  <si>
    <t>5922774302S</t>
  </si>
  <si>
    <t>RONN EK100 305/125HB - monolitický obr. žlab, z recyklovaného kompozitu dl. 500mm</t>
  </si>
  <si>
    <t>5922774303S</t>
  </si>
  <si>
    <t>RONN EK100 305/125HB - čistící kus - litinový obr., žlab dl. 500mm</t>
  </si>
  <si>
    <t>5922774300S</t>
  </si>
  <si>
    <t>RONN EK100 čelní stěna 305mm</t>
  </si>
  <si>
    <t>894412811RA0</t>
  </si>
  <si>
    <t>Vpusť horská</t>
  </si>
  <si>
    <t>POL2_0</t>
  </si>
  <si>
    <t>894411010RAG</t>
  </si>
  <si>
    <t>Vpusť uliční z dílců DN 450,s odkalištěm,napojení, DN 150, mříž litina 500x500 EUROPA 40 t, hl.1,67 m</t>
  </si>
  <si>
    <t>919735113R00</t>
  </si>
  <si>
    <t>Řezání stávajícího živičného krytu tl. 10 - 15 cm</t>
  </si>
  <si>
    <t>917862111RT8</t>
  </si>
  <si>
    <t>Osazení stojat. obrub.bet. s opěrou,lože z C 12/15, včetně obrubníku  100/15/30</t>
  </si>
  <si>
    <t>Z celkové délky bude163,00m osazeno na výšku 0,05m</t>
  </si>
  <si>
    <t>POP</t>
  </si>
  <si>
    <t>916661111RT3</t>
  </si>
  <si>
    <t>Osazení park. obrubníků do lože z C 12/15 s opěrou, včetně obrubníku 80x250x500 mm</t>
  </si>
  <si>
    <t>966005111R00</t>
  </si>
  <si>
    <t>Rozebrání silnič. zábradlí, sloupky s bet. patkami</t>
  </si>
  <si>
    <t>979082213R00</t>
  </si>
  <si>
    <t>Vodorovná doprava suti po suchu do 1 km</t>
  </si>
  <si>
    <t>t</t>
  </si>
  <si>
    <t>979082219R00</t>
  </si>
  <si>
    <t>Příplatek za dopravu suti po suchu za další 1 km</t>
  </si>
  <si>
    <t>979084216R00</t>
  </si>
  <si>
    <t>Vodorovná doprava vybour. hmot po suchu do 5 km</t>
  </si>
  <si>
    <t>979084219R00</t>
  </si>
  <si>
    <t>Příplatek k dopravě vybour.hmot za dalších 5 km</t>
  </si>
  <si>
    <t>979990112R00</t>
  </si>
  <si>
    <t>Poplatek za skládku suti-obal.kam.-asfalt do 30x30</t>
  </si>
  <si>
    <t>979990104R00</t>
  </si>
  <si>
    <t>Poplatek za skládku suti - beton nad 30x30 cm</t>
  </si>
  <si>
    <t>998225111R00</t>
  </si>
  <si>
    <t>Přesun hmot, pozemní komunikace, kryt živičný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</si>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</sst>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0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0" fillId="3" borderId="39" xfId="0" applyNumberFormat="1" applyFill="1" applyBorder="1" applyAlignment="1">
      <alignment vertical="top" shrinkToFit="1"/>
    </xf>
    <xf numFmtId="172" fontId="17" fillId="0" borderId="0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26" xfId="0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abSelected="1" topLeftCell="B2" zoomScaleNormal="100" zoomScaleSheetLayoutView="75" workbookViewId="0">
      <selection activeCell="N16" sqref="N1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45</v>
      </c>
      <c r="E2" s="109"/>
      <c r="F2" s="109"/>
      <c r="G2" s="109"/>
      <c r="H2" s="109"/>
      <c r="I2" s="109"/>
      <c r="J2" s="110"/>
      <c r="O2" s="2"/>
    </row>
    <row r="3" spans="1:15" ht="23.25" hidden="1" customHeight="1" x14ac:dyDescent="0.2">
      <c r="A3" s="4"/>
      <c r="B3" s="111" t="s">
        <v>43</v>
      </c>
      <c r="C3" s="112"/>
      <c r="D3" s="113"/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46</v>
      </c>
      <c r="E5" s="26"/>
      <c r="F5" s="26"/>
      <c r="G5" s="26"/>
      <c r="H5" s="28" t="s">
        <v>33</v>
      </c>
      <c r="I5" s="122" t="s">
        <v>50</v>
      </c>
      <c r="J5" s="11"/>
    </row>
    <row r="6" spans="1:15" ht="15.75" customHeight="1" x14ac:dyDescent="0.2">
      <c r="A6" s="4"/>
      <c r="B6" s="41"/>
      <c r="C6" s="26"/>
      <c r="D6" s="122" t="s">
        <v>47</v>
      </c>
      <c r="E6" s="26"/>
      <c r="F6" s="26"/>
      <c r="G6" s="26"/>
      <c r="H6" s="28" t="s">
        <v>34</v>
      </c>
      <c r="I6" s="122" t="s">
        <v>51</v>
      </c>
      <c r="J6" s="11"/>
    </row>
    <row r="7" spans="1:15" ht="15.75" customHeight="1" x14ac:dyDescent="0.2">
      <c r="A7" s="4"/>
      <c r="B7" s="42"/>
      <c r="C7" s="123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SUMIF(F47:F53,A16,I47:I53)+SUMIF(F47:F53,"PSU",I47:I53)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SUMIF(F47:F53,A17,I47:I53)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SUMIF(F47:F53,A18,I47:I53)</f>
        <v>0</v>
      </c>
      <c r="J18" s="93"/>
    </row>
    <row r="19" spans="1:10" ht="23.25" customHeight="1" x14ac:dyDescent="0.2">
      <c r="A19" s="193" t="s">
        <v>71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SUMIF(F47:F53,A19,I47:I53)</f>
        <v>0</v>
      </c>
      <c r="J19" s="93"/>
    </row>
    <row r="20" spans="1:10" ht="23.25" customHeight="1" x14ac:dyDescent="0.2">
      <c r="A20" s="193" t="s">
        <v>72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SUMIF(F47:F53,A20,I47:I53)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43256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0</v>
      </c>
      <c r="B39" s="137" t="s">
        <v>52</v>
      </c>
      <c r="C39" s="138" t="s">
        <v>45</v>
      </c>
      <c r="D39" s="139"/>
      <c r="E39" s="139"/>
      <c r="F39" s="147">
        <f>'Rozpočet Pol'!AC63</f>
        <v>0</v>
      </c>
      <c r="G39" s="148">
        <f>'Rozpočet Pol'!AD63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53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55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56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57</v>
      </c>
      <c r="C47" s="175" t="s">
        <v>58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 x14ac:dyDescent="0.2">
      <c r="A48" s="163"/>
      <c r="B48" s="166" t="s">
        <v>59</v>
      </c>
      <c r="C48" s="165" t="s">
        <v>60</v>
      </c>
      <c r="D48" s="167"/>
      <c r="E48" s="167"/>
      <c r="F48" s="183" t="s">
        <v>23</v>
      </c>
      <c r="G48" s="184"/>
      <c r="H48" s="184"/>
      <c r="I48" s="185">
        <f>'Rozpočet Pol'!G27</f>
        <v>0</v>
      </c>
      <c r="J48" s="185"/>
    </row>
    <row r="49" spans="1:10" ht="25.5" customHeight="1" x14ac:dyDescent="0.2">
      <c r="A49" s="163"/>
      <c r="B49" s="166" t="s">
        <v>61</v>
      </c>
      <c r="C49" s="165" t="s">
        <v>62</v>
      </c>
      <c r="D49" s="167"/>
      <c r="E49" s="167"/>
      <c r="F49" s="183" t="s">
        <v>23</v>
      </c>
      <c r="G49" s="184"/>
      <c r="H49" s="184"/>
      <c r="I49" s="185">
        <f>'Rozpočet Pol'!G43</f>
        <v>0</v>
      </c>
      <c r="J49" s="185"/>
    </row>
    <row r="50" spans="1:10" ht="25.5" customHeight="1" x14ac:dyDescent="0.2">
      <c r="A50" s="163"/>
      <c r="B50" s="166" t="s">
        <v>63</v>
      </c>
      <c r="C50" s="165" t="s">
        <v>64</v>
      </c>
      <c r="D50" s="167"/>
      <c r="E50" s="167"/>
      <c r="F50" s="183" t="s">
        <v>23</v>
      </c>
      <c r="G50" s="184"/>
      <c r="H50" s="184"/>
      <c r="I50" s="185">
        <f>'Rozpočet Pol'!G46</f>
        <v>0</v>
      </c>
      <c r="J50" s="185"/>
    </row>
    <row r="51" spans="1:10" ht="25.5" customHeight="1" x14ac:dyDescent="0.2">
      <c r="A51" s="163"/>
      <c r="B51" s="166" t="s">
        <v>65</v>
      </c>
      <c r="C51" s="165" t="s">
        <v>66</v>
      </c>
      <c r="D51" s="167"/>
      <c r="E51" s="167"/>
      <c r="F51" s="183" t="s">
        <v>23</v>
      </c>
      <c r="G51" s="184"/>
      <c r="H51" s="184"/>
      <c r="I51" s="185">
        <f>'Rozpočet Pol'!G51</f>
        <v>0</v>
      </c>
      <c r="J51" s="185"/>
    </row>
    <row r="52" spans="1:10" ht="25.5" customHeight="1" x14ac:dyDescent="0.2">
      <c r="A52" s="163"/>
      <c r="B52" s="166" t="s">
        <v>67</v>
      </c>
      <c r="C52" s="165" t="s">
        <v>68</v>
      </c>
      <c r="D52" s="167"/>
      <c r="E52" s="167"/>
      <c r="F52" s="183" t="s">
        <v>23</v>
      </c>
      <c r="G52" s="184"/>
      <c r="H52" s="184"/>
      <c r="I52" s="185">
        <f>'Rozpočet Pol'!G53</f>
        <v>0</v>
      </c>
      <c r="J52" s="185"/>
    </row>
    <row r="53" spans="1:10" ht="25.5" customHeight="1" x14ac:dyDescent="0.2">
      <c r="A53" s="163"/>
      <c r="B53" s="177" t="s">
        <v>69</v>
      </c>
      <c r="C53" s="178" t="s">
        <v>70</v>
      </c>
      <c r="D53" s="179"/>
      <c r="E53" s="179"/>
      <c r="F53" s="186" t="s">
        <v>23</v>
      </c>
      <c r="G53" s="187"/>
      <c r="H53" s="187"/>
      <c r="I53" s="188">
        <f>'Rozpočet Pol'!G60</f>
        <v>0</v>
      </c>
      <c r="J53" s="188"/>
    </row>
    <row r="54" spans="1:10" ht="25.5" customHeight="1" x14ac:dyDescent="0.2">
      <c r="A54" s="164"/>
      <c r="B54" s="170" t="s">
        <v>1</v>
      </c>
      <c r="C54" s="170"/>
      <c r="D54" s="171"/>
      <c r="E54" s="171"/>
      <c r="F54" s="189"/>
      <c r="G54" s="190"/>
      <c r="H54" s="190"/>
      <c r="I54" s="191">
        <f>SUM(I47:I53)</f>
        <v>0</v>
      </c>
      <c r="J54" s="191"/>
    </row>
    <row r="55" spans="1:10" x14ac:dyDescent="0.2">
      <c r="F55" s="192"/>
      <c r="G55" s="130"/>
      <c r="H55" s="192"/>
      <c r="I55" s="130"/>
      <c r="J55" s="130"/>
    </row>
    <row r="56" spans="1:10" x14ac:dyDescent="0.2">
      <c r="F56" s="192"/>
      <c r="G56" s="130"/>
      <c r="H56" s="192"/>
      <c r="I56" s="130"/>
      <c r="J56" s="130"/>
    </row>
    <row r="57" spans="1:10" x14ac:dyDescent="0.2">
      <c r="F57" s="192"/>
      <c r="G57" s="130"/>
      <c r="H57" s="192"/>
      <c r="I57" s="130"/>
      <c r="J57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I52:J52"/>
    <mergeCell ref="C52:E52"/>
    <mergeCell ref="I53:J53"/>
    <mergeCell ref="C53:E53"/>
    <mergeCell ref="I54:J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73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74</v>
      </c>
    </row>
    <row r="2" spans="1:60" ht="24.95" customHeight="1" x14ac:dyDescent="0.2">
      <c r="A2" s="202" t="s">
        <v>73</v>
      </c>
      <c r="B2" s="196"/>
      <c r="C2" s="197" t="s">
        <v>45</v>
      </c>
      <c r="D2" s="198"/>
      <c r="E2" s="198"/>
      <c r="F2" s="198"/>
      <c r="G2" s="204"/>
      <c r="AE2" t="s">
        <v>75</v>
      </c>
    </row>
    <row r="3" spans="1:60" ht="24.95" hidden="1" customHeight="1" x14ac:dyDescent="0.2">
      <c r="A3" s="203" t="s">
        <v>7</v>
      </c>
      <c r="B3" s="201"/>
      <c r="C3" s="199"/>
      <c r="D3" s="200"/>
      <c r="E3" s="200"/>
      <c r="F3" s="200"/>
      <c r="G3" s="205"/>
      <c r="AE3" t="s">
        <v>76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77</v>
      </c>
    </row>
    <row r="5" spans="1:60" hidden="1" x14ac:dyDescent="0.2">
      <c r="A5" s="206" t="s">
        <v>78</v>
      </c>
      <c r="B5" s="207"/>
      <c r="C5" s="208"/>
      <c r="D5" s="209"/>
      <c r="E5" s="209"/>
      <c r="F5" s="209"/>
      <c r="G5" s="210"/>
      <c r="AE5" t="s">
        <v>79</v>
      </c>
    </row>
    <row r="7" spans="1:60" ht="38.25" x14ac:dyDescent="0.2">
      <c r="A7" s="216" t="s">
        <v>80</v>
      </c>
      <c r="B7" s="217" t="s">
        <v>81</v>
      </c>
      <c r="C7" s="217" t="s">
        <v>82</v>
      </c>
      <c r="D7" s="216" t="s">
        <v>83</v>
      </c>
      <c r="E7" s="216" t="s">
        <v>84</v>
      </c>
      <c r="F7" s="211" t="s">
        <v>85</v>
      </c>
      <c r="G7" s="235" t="s">
        <v>28</v>
      </c>
      <c r="H7" s="236" t="s">
        <v>29</v>
      </c>
      <c r="I7" s="236" t="s">
        <v>86</v>
      </c>
      <c r="J7" s="236" t="s">
        <v>30</v>
      </c>
      <c r="K7" s="236" t="s">
        <v>87</v>
      </c>
      <c r="L7" s="236" t="s">
        <v>88</v>
      </c>
      <c r="M7" s="236" t="s">
        <v>89</v>
      </c>
      <c r="N7" s="236" t="s">
        <v>90</v>
      </c>
      <c r="O7" s="236" t="s">
        <v>91</v>
      </c>
      <c r="P7" s="236" t="s">
        <v>92</v>
      </c>
      <c r="Q7" s="236" t="s">
        <v>93</v>
      </c>
      <c r="R7" s="236" t="s">
        <v>94</v>
      </c>
      <c r="S7" s="236" t="s">
        <v>95</v>
      </c>
      <c r="T7" s="236" t="s">
        <v>96</v>
      </c>
      <c r="U7" s="219" t="s">
        <v>97</v>
      </c>
    </row>
    <row r="8" spans="1:60" x14ac:dyDescent="0.2">
      <c r="A8" s="237" t="s">
        <v>98</v>
      </c>
      <c r="B8" s="238" t="s">
        <v>57</v>
      </c>
      <c r="C8" s="239" t="s">
        <v>58</v>
      </c>
      <c r="D8" s="218"/>
      <c r="E8" s="240"/>
      <c r="F8" s="241"/>
      <c r="G8" s="241">
        <f>SUMIF(AE9:AE26,"&lt;&gt;NOR",G9:G26)</f>
        <v>0</v>
      </c>
      <c r="H8" s="241"/>
      <c r="I8" s="241">
        <f>SUM(I9:I26)</f>
        <v>0</v>
      </c>
      <c r="J8" s="241"/>
      <c r="K8" s="241">
        <f>SUM(K9:K26)</f>
        <v>0</v>
      </c>
      <c r="L8" s="241"/>
      <c r="M8" s="241">
        <f>SUM(M9:M26)</f>
        <v>0</v>
      </c>
      <c r="N8" s="218"/>
      <c r="O8" s="218">
        <f>SUM(O9:O26)</f>
        <v>146.15125</v>
      </c>
      <c r="P8" s="218"/>
      <c r="Q8" s="218">
        <f>SUM(Q9:Q26)</f>
        <v>984.15543000000002</v>
      </c>
      <c r="R8" s="218"/>
      <c r="S8" s="218"/>
      <c r="T8" s="237"/>
      <c r="U8" s="218">
        <f>SUM(U9:U26)</f>
        <v>332.19000000000005</v>
      </c>
      <c r="AE8" t="s">
        <v>99</v>
      </c>
    </row>
    <row r="9" spans="1:60" outlineLevel="1" x14ac:dyDescent="0.2">
      <c r="A9" s="213">
        <v>1</v>
      </c>
      <c r="B9" s="220" t="s">
        <v>100</v>
      </c>
      <c r="C9" s="263" t="s">
        <v>101</v>
      </c>
      <c r="D9" s="222" t="s">
        <v>102</v>
      </c>
      <c r="E9" s="227">
        <v>2005.1215999999999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22">
        <v>0</v>
      </c>
      <c r="O9" s="222">
        <f>ROUND(E9*N9,5)</f>
        <v>0</v>
      </c>
      <c r="P9" s="222">
        <v>0.13200000000000001</v>
      </c>
      <c r="Q9" s="222">
        <f>ROUND(E9*P9,5)</f>
        <v>264.67604999999998</v>
      </c>
      <c r="R9" s="222"/>
      <c r="S9" s="222"/>
      <c r="T9" s="223">
        <v>4.0099999999999997E-2</v>
      </c>
      <c r="U9" s="222">
        <f>ROUND(E9*T9,2)</f>
        <v>80.41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103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3">
        <v>2</v>
      </c>
      <c r="B10" s="220" t="s">
        <v>104</v>
      </c>
      <c r="C10" s="263" t="s">
        <v>105</v>
      </c>
      <c r="D10" s="222" t="s">
        <v>102</v>
      </c>
      <c r="E10" s="227">
        <v>149.2174</v>
      </c>
      <c r="F10" s="230"/>
      <c r="G10" s="231">
        <f>ROUND(E10*F10,2)</f>
        <v>0</v>
      </c>
      <c r="H10" s="230"/>
      <c r="I10" s="231">
        <f>ROUND(E10*H10,2)</f>
        <v>0</v>
      </c>
      <c r="J10" s="230"/>
      <c r="K10" s="231">
        <f>ROUND(E10*J10,2)</f>
        <v>0</v>
      </c>
      <c r="L10" s="231">
        <v>21</v>
      </c>
      <c r="M10" s="231">
        <f>G10*(1+L10/100)</f>
        <v>0</v>
      </c>
      <c r="N10" s="222">
        <v>0</v>
      </c>
      <c r="O10" s="222">
        <f>ROUND(E10*N10,5)</f>
        <v>0</v>
      </c>
      <c r="P10" s="222">
        <v>0.13200000000000001</v>
      </c>
      <c r="Q10" s="222">
        <f>ROUND(E10*P10,5)</f>
        <v>19.6967</v>
      </c>
      <c r="R10" s="222"/>
      <c r="S10" s="222"/>
      <c r="T10" s="223">
        <v>4.8399999999999999E-2</v>
      </c>
      <c r="U10" s="222">
        <f>ROUND(E10*T10,2)</f>
        <v>7.22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103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>
        <v>3</v>
      </c>
      <c r="B11" s="220" t="s">
        <v>106</v>
      </c>
      <c r="C11" s="263" t="s">
        <v>107</v>
      </c>
      <c r="D11" s="222" t="s">
        <v>102</v>
      </c>
      <c r="E11" s="227">
        <v>769.29939999999999</v>
      </c>
      <c r="F11" s="230"/>
      <c r="G11" s="231">
        <f>ROUND(E11*F11,2)</f>
        <v>0</v>
      </c>
      <c r="H11" s="230"/>
      <c r="I11" s="231">
        <f>ROUND(E11*H11,2)</f>
        <v>0</v>
      </c>
      <c r="J11" s="230"/>
      <c r="K11" s="231">
        <f>ROUND(E11*J11,2)</f>
        <v>0</v>
      </c>
      <c r="L11" s="231">
        <v>21</v>
      </c>
      <c r="M11" s="231">
        <f>G11*(1+L11/100)</f>
        <v>0</v>
      </c>
      <c r="N11" s="222">
        <v>0</v>
      </c>
      <c r="O11" s="222">
        <f>ROUND(E11*N11,5)</f>
        <v>0</v>
      </c>
      <c r="P11" s="222">
        <v>0.88</v>
      </c>
      <c r="Q11" s="222">
        <f>ROUND(E11*P11,5)</f>
        <v>676.98347000000001</v>
      </c>
      <c r="R11" s="222"/>
      <c r="S11" s="222"/>
      <c r="T11" s="223">
        <v>0.14399999999999999</v>
      </c>
      <c r="U11" s="222">
        <f>ROUND(E11*T11,2)</f>
        <v>110.78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103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>
        <v>4</v>
      </c>
      <c r="B12" s="220" t="s">
        <v>108</v>
      </c>
      <c r="C12" s="263" t="s">
        <v>109</v>
      </c>
      <c r="D12" s="222" t="s">
        <v>110</v>
      </c>
      <c r="E12" s="227">
        <v>57.664000000000001</v>
      </c>
      <c r="F12" s="230"/>
      <c r="G12" s="231">
        <f>ROUND(E12*F12,2)</f>
        <v>0</v>
      </c>
      <c r="H12" s="230"/>
      <c r="I12" s="231">
        <f>ROUND(E12*H12,2)</f>
        <v>0</v>
      </c>
      <c r="J12" s="230"/>
      <c r="K12" s="231">
        <f>ROUND(E12*J12,2)</f>
        <v>0</v>
      </c>
      <c r="L12" s="231">
        <v>21</v>
      </c>
      <c r="M12" s="231">
        <f>G12*(1+L12/100)</f>
        <v>0</v>
      </c>
      <c r="N12" s="222">
        <v>0</v>
      </c>
      <c r="O12" s="222">
        <f>ROUND(E12*N12,5)</f>
        <v>0</v>
      </c>
      <c r="P12" s="222">
        <v>0</v>
      </c>
      <c r="Q12" s="222">
        <f>ROUND(E12*P12,5)</f>
        <v>0</v>
      </c>
      <c r="R12" s="222"/>
      <c r="S12" s="222"/>
      <c r="T12" s="223">
        <v>0.42199999999999999</v>
      </c>
      <c r="U12" s="222">
        <f>ROUND(E12*T12,2)</f>
        <v>24.33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103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>
        <v>5</v>
      </c>
      <c r="B13" s="220" t="s">
        <v>111</v>
      </c>
      <c r="C13" s="263" t="s">
        <v>112</v>
      </c>
      <c r="D13" s="222" t="s">
        <v>110</v>
      </c>
      <c r="E13" s="227">
        <v>57.664000000000001</v>
      </c>
      <c r="F13" s="230"/>
      <c r="G13" s="231">
        <f>ROUND(E13*F13,2)</f>
        <v>0</v>
      </c>
      <c r="H13" s="230"/>
      <c r="I13" s="231">
        <f>ROUND(E13*H13,2)</f>
        <v>0</v>
      </c>
      <c r="J13" s="230"/>
      <c r="K13" s="231">
        <f>ROUND(E13*J13,2)</f>
        <v>0</v>
      </c>
      <c r="L13" s="231">
        <v>21</v>
      </c>
      <c r="M13" s="231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8.7999999999999995E-2</v>
      </c>
      <c r="U13" s="222">
        <f>ROUND(E13*T13,2)</f>
        <v>5.07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103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22.5" outlineLevel="1" x14ac:dyDescent="0.2">
      <c r="A14" s="213">
        <v>6</v>
      </c>
      <c r="B14" s="220" t="s">
        <v>113</v>
      </c>
      <c r="C14" s="263" t="s">
        <v>114</v>
      </c>
      <c r="D14" s="222" t="s">
        <v>110</v>
      </c>
      <c r="E14" s="227">
        <v>57.664000000000001</v>
      </c>
      <c r="F14" s="230"/>
      <c r="G14" s="231">
        <f>ROUND(E14*F14,2)</f>
        <v>0</v>
      </c>
      <c r="H14" s="230"/>
      <c r="I14" s="231">
        <f>ROUND(E14*H14,2)</f>
        <v>0</v>
      </c>
      <c r="J14" s="230"/>
      <c r="K14" s="231">
        <f>ROUND(E14*J14,2)</f>
        <v>0</v>
      </c>
      <c r="L14" s="231">
        <v>21</v>
      </c>
      <c r="M14" s="231">
        <f>G14*(1+L14/100)</f>
        <v>0</v>
      </c>
      <c r="N14" s="222">
        <v>0</v>
      </c>
      <c r="O14" s="222">
        <f>ROUND(E14*N14,5)</f>
        <v>0</v>
      </c>
      <c r="P14" s="222">
        <v>0</v>
      </c>
      <c r="Q14" s="222">
        <f>ROUND(E14*P14,5)</f>
        <v>0</v>
      </c>
      <c r="R14" s="222"/>
      <c r="S14" s="222"/>
      <c r="T14" s="223">
        <v>1.0999999999999999E-2</v>
      </c>
      <c r="U14" s="222">
        <f>ROUND(E14*T14,2)</f>
        <v>0.63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103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3">
        <v>7</v>
      </c>
      <c r="B15" s="220" t="s">
        <v>115</v>
      </c>
      <c r="C15" s="263" t="s">
        <v>116</v>
      </c>
      <c r="D15" s="222" t="s">
        <v>110</v>
      </c>
      <c r="E15" s="227">
        <v>288.32</v>
      </c>
      <c r="F15" s="230"/>
      <c r="G15" s="231">
        <f>ROUND(E15*F15,2)</f>
        <v>0</v>
      </c>
      <c r="H15" s="230"/>
      <c r="I15" s="231">
        <f>ROUND(E15*H15,2)</f>
        <v>0</v>
      </c>
      <c r="J15" s="230"/>
      <c r="K15" s="231">
        <f>ROUND(E15*J15,2)</f>
        <v>0</v>
      </c>
      <c r="L15" s="231">
        <v>21</v>
      </c>
      <c r="M15" s="231">
        <f>G15*(1+L15/100)</f>
        <v>0</v>
      </c>
      <c r="N15" s="222">
        <v>0</v>
      </c>
      <c r="O15" s="222">
        <f>ROUND(E15*N15,5)</f>
        <v>0</v>
      </c>
      <c r="P15" s="222">
        <v>0</v>
      </c>
      <c r="Q15" s="222">
        <f>ROUND(E15*P15,5)</f>
        <v>0</v>
      </c>
      <c r="R15" s="222"/>
      <c r="S15" s="222"/>
      <c r="T15" s="223">
        <v>0</v>
      </c>
      <c r="U15" s="222">
        <f>ROUND(E15*T15,2)</f>
        <v>0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103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>
        <v>8</v>
      </c>
      <c r="B16" s="220" t="s">
        <v>117</v>
      </c>
      <c r="C16" s="263" t="s">
        <v>118</v>
      </c>
      <c r="D16" s="222" t="s">
        <v>110</v>
      </c>
      <c r="E16" s="227">
        <v>57.664000000000001</v>
      </c>
      <c r="F16" s="230"/>
      <c r="G16" s="231">
        <f>ROUND(E16*F16,2)</f>
        <v>0</v>
      </c>
      <c r="H16" s="230"/>
      <c r="I16" s="231">
        <f>ROUND(E16*H16,2)</f>
        <v>0</v>
      </c>
      <c r="J16" s="230"/>
      <c r="K16" s="231">
        <f>ROUND(E16*J16,2)</f>
        <v>0</v>
      </c>
      <c r="L16" s="231">
        <v>21</v>
      </c>
      <c r="M16" s="231">
        <f>G16*(1+L16/100)</f>
        <v>0</v>
      </c>
      <c r="N16" s="222">
        <v>0</v>
      </c>
      <c r="O16" s="222">
        <f>ROUND(E16*N16,5)</f>
        <v>0</v>
      </c>
      <c r="P16" s="222">
        <v>0</v>
      </c>
      <c r="Q16" s="222">
        <f>ROUND(E16*P16,5)</f>
        <v>0</v>
      </c>
      <c r="R16" s="222"/>
      <c r="S16" s="222"/>
      <c r="T16" s="223">
        <v>8.9999999999999993E-3</v>
      </c>
      <c r="U16" s="222">
        <f>ROUND(E16*T16,2)</f>
        <v>0.52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103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>
        <v>9</v>
      </c>
      <c r="B17" s="220" t="s">
        <v>119</v>
      </c>
      <c r="C17" s="263" t="s">
        <v>120</v>
      </c>
      <c r="D17" s="222" t="s">
        <v>110</v>
      </c>
      <c r="E17" s="227">
        <v>57.664000000000001</v>
      </c>
      <c r="F17" s="230"/>
      <c r="G17" s="231">
        <f>ROUND(E17*F17,2)</f>
        <v>0</v>
      </c>
      <c r="H17" s="230"/>
      <c r="I17" s="231">
        <f>ROUND(E17*H17,2)</f>
        <v>0</v>
      </c>
      <c r="J17" s="230"/>
      <c r="K17" s="231">
        <f>ROUND(E17*J17,2)</f>
        <v>0</v>
      </c>
      <c r="L17" s="231">
        <v>21</v>
      </c>
      <c r="M17" s="231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0</v>
      </c>
      <c r="U17" s="222">
        <f>ROUND(E17*T17,2)</f>
        <v>0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103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3">
        <v>10</v>
      </c>
      <c r="B18" s="220" t="s">
        <v>121</v>
      </c>
      <c r="C18" s="263" t="s">
        <v>122</v>
      </c>
      <c r="D18" s="222" t="s">
        <v>110</v>
      </c>
      <c r="E18" s="227">
        <v>307.71976000000001</v>
      </c>
      <c r="F18" s="230"/>
      <c r="G18" s="231">
        <f>ROUND(E18*F18,2)</f>
        <v>0</v>
      </c>
      <c r="H18" s="230"/>
      <c r="I18" s="231">
        <f>ROUND(E18*H18,2)</f>
        <v>0</v>
      </c>
      <c r="J18" s="230"/>
      <c r="K18" s="231">
        <f>ROUND(E18*J18,2)</f>
        <v>0</v>
      </c>
      <c r="L18" s="231">
        <v>21</v>
      </c>
      <c r="M18" s="231">
        <f>G18*(1+L18/100)</f>
        <v>0</v>
      </c>
      <c r="N18" s="222">
        <v>0</v>
      </c>
      <c r="O18" s="222">
        <f>ROUND(E18*N18,5)</f>
        <v>0</v>
      </c>
      <c r="P18" s="222">
        <v>0</v>
      </c>
      <c r="Q18" s="222">
        <f>ROUND(E18*P18,5)</f>
        <v>0</v>
      </c>
      <c r="R18" s="222"/>
      <c r="S18" s="222"/>
      <c r="T18" s="223">
        <v>0</v>
      </c>
      <c r="U18" s="222">
        <f>ROUND(E18*T18,2)</f>
        <v>0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103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>
        <v>11</v>
      </c>
      <c r="B19" s="220" t="s">
        <v>123</v>
      </c>
      <c r="C19" s="263" t="s">
        <v>124</v>
      </c>
      <c r="D19" s="222" t="s">
        <v>125</v>
      </c>
      <c r="E19" s="227">
        <v>84.441500000000005</v>
      </c>
      <c r="F19" s="230"/>
      <c r="G19" s="231">
        <f>ROUND(E19*F19,2)</f>
        <v>0</v>
      </c>
      <c r="H19" s="230"/>
      <c r="I19" s="231">
        <f>ROUND(E19*H19,2)</f>
        <v>0</v>
      </c>
      <c r="J19" s="230"/>
      <c r="K19" s="231">
        <f>ROUND(E19*J19,2)</f>
        <v>0</v>
      </c>
      <c r="L19" s="231">
        <v>21</v>
      </c>
      <c r="M19" s="231">
        <f>G19*(1+L19/100)</f>
        <v>0</v>
      </c>
      <c r="N19" s="222">
        <v>0</v>
      </c>
      <c r="O19" s="222">
        <f>ROUND(E19*N19,5)</f>
        <v>0</v>
      </c>
      <c r="P19" s="222">
        <v>0.27</v>
      </c>
      <c r="Q19" s="222">
        <f>ROUND(E19*P19,5)</f>
        <v>22.799209999999999</v>
      </c>
      <c r="R19" s="222"/>
      <c r="S19" s="222"/>
      <c r="T19" s="223">
        <v>0.123</v>
      </c>
      <c r="U19" s="222">
        <f>ROUND(E19*T19,2)</f>
        <v>10.39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103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3">
        <v>12</v>
      </c>
      <c r="B20" s="220" t="s">
        <v>126</v>
      </c>
      <c r="C20" s="263" t="s">
        <v>127</v>
      </c>
      <c r="D20" s="222" t="s">
        <v>102</v>
      </c>
      <c r="E20" s="227">
        <v>490.78449999999998</v>
      </c>
      <c r="F20" s="230"/>
      <c r="G20" s="231">
        <f>ROUND(E20*F20,2)</f>
        <v>0</v>
      </c>
      <c r="H20" s="230"/>
      <c r="I20" s="231">
        <f>ROUND(E20*H20,2)</f>
        <v>0</v>
      </c>
      <c r="J20" s="230"/>
      <c r="K20" s="231">
        <f>ROUND(E20*J20,2)</f>
        <v>0</v>
      </c>
      <c r="L20" s="231">
        <v>21</v>
      </c>
      <c r="M20" s="231">
        <f>G20*(1+L20/100)</f>
        <v>0</v>
      </c>
      <c r="N20" s="222">
        <v>0</v>
      </c>
      <c r="O20" s="222">
        <f>ROUND(E20*N20,5)</f>
        <v>0</v>
      </c>
      <c r="P20" s="222">
        <v>0</v>
      </c>
      <c r="Q20" s="222">
        <f>ROUND(E20*P20,5)</f>
        <v>0</v>
      </c>
      <c r="R20" s="222"/>
      <c r="S20" s="222"/>
      <c r="T20" s="223">
        <v>1.7999999999999999E-2</v>
      </c>
      <c r="U20" s="222">
        <f>ROUND(E20*T20,2)</f>
        <v>8.83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103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>
        <v>13</v>
      </c>
      <c r="B21" s="220" t="s">
        <v>128</v>
      </c>
      <c r="C21" s="263" t="s">
        <v>129</v>
      </c>
      <c r="D21" s="222" t="s">
        <v>102</v>
      </c>
      <c r="E21" s="227">
        <v>875</v>
      </c>
      <c r="F21" s="230"/>
      <c r="G21" s="231">
        <f>ROUND(E21*F21,2)</f>
        <v>0</v>
      </c>
      <c r="H21" s="230"/>
      <c r="I21" s="231">
        <f>ROUND(E21*H21,2)</f>
        <v>0</v>
      </c>
      <c r="J21" s="230"/>
      <c r="K21" s="231">
        <f>ROUND(E21*J21,2)</f>
        <v>0</v>
      </c>
      <c r="L21" s="231">
        <v>21</v>
      </c>
      <c r="M21" s="231">
        <f>G21*(1+L21/100)</f>
        <v>0</v>
      </c>
      <c r="N21" s="222">
        <v>0</v>
      </c>
      <c r="O21" s="222">
        <f>ROUND(E21*N21,5)</f>
        <v>0</v>
      </c>
      <c r="P21" s="222">
        <v>0</v>
      </c>
      <c r="Q21" s="222">
        <f>ROUND(E21*P21,5)</f>
        <v>0</v>
      </c>
      <c r="R21" s="222"/>
      <c r="S21" s="222"/>
      <c r="T21" s="223">
        <v>1.2999999999999999E-2</v>
      </c>
      <c r="U21" s="222">
        <f>ROUND(E21*T21,2)</f>
        <v>11.38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103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3">
        <v>14</v>
      </c>
      <c r="B22" s="220" t="s">
        <v>130</v>
      </c>
      <c r="C22" s="263" t="s">
        <v>131</v>
      </c>
      <c r="D22" s="222" t="s">
        <v>102</v>
      </c>
      <c r="E22" s="227">
        <v>875</v>
      </c>
      <c r="F22" s="230"/>
      <c r="G22" s="231">
        <f>ROUND(E22*F22,2)</f>
        <v>0</v>
      </c>
      <c r="H22" s="230"/>
      <c r="I22" s="231">
        <f>ROUND(E22*H22,2)</f>
        <v>0</v>
      </c>
      <c r="J22" s="230"/>
      <c r="K22" s="231">
        <f>ROUND(E22*J22,2)</f>
        <v>0</v>
      </c>
      <c r="L22" s="231">
        <v>21</v>
      </c>
      <c r="M22" s="231">
        <f>G22*(1+L22/100)</f>
        <v>0</v>
      </c>
      <c r="N22" s="222">
        <v>0</v>
      </c>
      <c r="O22" s="222">
        <f>ROUND(E22*N22,5)</f>
        <v>0</v>
      </c>
      <c r="P22" s="222">
        <v>0</v>
      </c>
      <c r="Q22" s="222">
        <f>ROUND(E22*P22,5)</f>
        <v>0</v>
      </c>
      <c r="R22" s="222"/>
      <c r="S22" s="222"/>
      <c r="T22" s="223">
        <v>1.2E-2</v>
      </c>
      <c r="U22" s="222">
        <f>ROUND(E22*T22,2)</f>
        <v>10.5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103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>
        <v>15</v>
      </c>
      <c r="B23" s="220" t="s">
        <v>132</v>
      </c>
      <c r="C23" s="263" t="s">
        <v>133</v>
      </c>
      <c r="D23" s="222" t="s">
        <v>110</v>
      </c>
      <c r="E23" s="227">
        <v>87.5</v>
      </c>
      <c r="F23" s="230"/>
      <c r="G23" s="231">
        <f>ROUND(E23*F23,2)</f>
        <v>0</v>
      </c>
      <c r="H23" s="230"/>
      <c r="I23" s="231">
        <f>ROUND(E23*H23,2)</f>
        <v>0</v>
      </c>
      <c r="J23" s="230"/>
      <c r="K23" s="231">
        <f>ROUND(E23*J23,2)</f>
        <v>0</v>
      </c>
      <c r="L23" s="231">
        <v>21</v>
      </c>
      <c r="M23" s="231">
        <f>G23*(1+L23/100)</f>
        <v>0</v>
      </c>
      <c r="N23" s="222">
        <v>1.67</v>
      </c>
      <c r="O23" s="222">
        <f>ROUND(E23*N23,5)</f>
        <v>146.125</v>
      </c>
      <c r="P23" s="222">
        <v>0</v>
      </c>
      <c r="Q23" s="222">
        <f>ROUND(E23*P23,5)</f>
        <v>0</v>
      </c>
      <c r="R23" s="222"/>
      <c r="S23" s="222"/>
      <c r="T23" s="223">
        <v>0</v>
      </c>
      <c r="U23" s="222">
        <f>ROUND(E23*T23,2)</f>
        <v>0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134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>
        <v>16</v>
      </c>
      <c r="B24" s="220" t="s">
        <v>135</v>
      </c>
      <c r="C24" s="263" t="s">
        <v>136</v>
      </c>
      <c r="D24" s="222" t="s">
        <v>102</v>
      </c>
      <c r="E24" s="227">
        <v>875</v>
      </c>
      <c r="F24" s="230"/>
      <c r="G24" s="231">
        <f>ROUND(E24*F24,2)</f>
        <v>0</v>
      </c>
      <c r="H24" s="230"/>
      <c r="I24" s="231">
        <f>ROUND(E24*H24,2)</f>
        <v>0</v>
      </c>
      <c r="J24" s="230"/>
      <c r="K24" s="231">
        <f>ROUND(E24*J24,2)</f>
        <v>0</v>
      </c>
      <c r="L24" s="231">
        <v>21</v>
      </c>
      <c r="M24" s="231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0.06</v>
      </c>
      <c r="U24" s="222">
        <f>ROUND(E24*T24,2)</f>
        <v>52.5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103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3">
        <v>17</v>
      </c>
      <c r="B25" s="220" t="s">
        <v>137</v>
      </c>
      <c r="C25" s="263" t="s">
        <v>138</v>
      </c>
      <c r="D25" s="222" t="s">
        <v>102</v>
      </c>
      <c r="E25" s="227">
        <v>875</v>
      </c>
      <c r="F25" s="230"/>
      <c r="G25" s="231">
        <f>ROUND(E25*F25,2)</f>
        <v>0</v>
      </c>
      <c r="H25" s="230"/>
      <c r="I25" s="231">
        <f>ROUND(E25*H25,2)</f>
        <v>0</v>
      </c>
      <c r="J25" s="230"/>
      <c r="K25" s="231">
        <f>ROUND(E25*J25,2)</f>
        <v>0</v>
      </c>
      <c r="L25" s="231">
        <v>21</v>
      </c>
      <c r="M25" s="231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1.0999999999999999E-2</v>
      </c>
      <c r="U25" s="222">
        <f>ROUND(E25*T25,2)</f>
        <v>9.6300000000000008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103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3">
        <v>18</v>
      </c>
      <c r="B26" s="220" t="s">
        <v>139</v>
      </c>
      <c r="C26" s="263" t="s">
        <v>140</v>
      </c>
      <c r="D26" s="222" t="s">
        <v>141</v>
      </c>
      <c r="E26" s="227">
        <v>26.25</v>
      </c>
      <c r="F26" s="230"/>
      <c r="G26" s="231">
        <f>ROUND(E26*F26,2)</f>
        <v>0</v>
      </c>
      <c r="H26" s="230"/>
      <c r="I26" s="231">
        <f>ROUND(E26*H26,2)</f>
        <v>0</v>
      </c>
      <c r="J26" s="230"/>
      <c r="K26" s="231">
        <f>ROUND(E26*J26,2)</f>
        <v>0</v>
      </c>
      <c r="L26" s="231">
        <v>21</v>
      </c>
      <c r="M26" s="231">
        <f>G26*(1+L26/100)</f>
        <v>0</v>
      </c>
      <c r="N26" s="222">
        <v>1E-3</v>
      </c>
      <c r="O26" s="222">
        <f>ROUND(E26*N26,5)</f>
        <v>2.6249999999999999E-2</v>
      </c>
      <c r="P26" s="222">
        <v>0</v>
      </c>
      <c r="Q26" s="222">
        <f>ROUND(E26*P26,5)</f>
        <v>0</v>
      </c>
      <c r="R26" s="222"/>
      <c r="S26" s="222"/>
      <c r="T26" s="223">
        <v>0</v>
      </c>
      <c r="U26" s="222">
        <f>ROUND(E26*T26,2)</f>
        <v>0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134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x14ac:dyDescent="0.2">
      <c r="A27" s="214" t="s">
        <v>98</v>
      </c>
      <c r="B27" s="221" t="s">
        <v>59</v>
      </c>
      <c r="C27" s="264" t="s">
        <v>60</v>
      </c>
      <c r="D27" s="224"/>
      <c r="E27" s="228"/>
      <c r="F27" s="232"/>
      <c r="G27" s="232">
        <f>SUMIF(AE28:AE42,"&lt;&gt;NOR",G28:G42)</f>
        <v>0</v>
      </c>
      <c r="H27" s="232"/>
      <c r="I27" s="232">
        <f>SUM(I28:I42)</f>
        <v>0</v>
      </c>
      <c r="J27" s="232"/>
      <c r="K27" s="232">
        <f>SUM(K28:K42)</f>
        <v>0</v>
      </c>
      <c r="L27" s="232"/>
      <c r="M27" s="232">
        <f>SUM(M28:M42)</f>
        <v>0</v>
      </c>
      <c r="N27" s="224"/>
      <c r="O27" s="224">
        <f>SUM(O28:O42)</f>
        <v>507.84517999999997</v>
      </c>
      <c r="P27" s="224"/>
      <c r="Q27" s="224">
        <f>SUM(Q28:Q42)</f>
        <v>1.1660000000000001</v>
      </c>
      <c r="R27" s="224"/>
      <c r="S27" s="224"/>
      <c r="T27" s="225"/>
      <c r="U27" s="224">
        <f>SUM(U28:U42)</f>
        <v>229.56</v>
      </c>
      <c r="AE27" t="s">
        <v>99</v>
      </c>
    </row>
    <row r="28" spans="1:60" ht="22.5" outlineLevel="1" x14ac:dyDescent="0.2">
      <c r="A28" s="213">
        <v>19</v>
      </c>
      <c r="B28" s="220" t="s">
        <v>142</v>
      </c>
      <c r="C28" s="263" t="s">
        <v>143</v>
      </c>
      <c r="D28" s="222" t="s">
        <v>102</v>
      </c>
      <c r="E28" s="227">
        <v>1714.1741999999999</v>
      </c>
      <c r="F28" s="230"/>
      <c r="G28" s="231">
        <f>ROUND(E28*F28,2)</f>
        <v>0</v>
      </c>
      <c r="H28" s="230"/>
      <c r="I28" s="231">
        <f>ROUND(E28*H28,2)</f>
        <v>0</v>
      </c>
      <c r="J28" s="230"/>
      <c r="K28" s="231">
        <f>ROUND(E28*J28,2)</f>
        <v>0</v>
      </c>
      <c r="L28" s="231">
        <v>21</v>
      </c>
      <c r="M28" s="231">
        <f>G28*(1+L28/100)</f>
        <v>0</v>
      </c>
      <c r="N28" s="222">
        <v>0.10141</v>
      </c>
      <c r="O28" s="222">
        <f>ROUND(E28*N28,5)</f>
        <v>173.83440999999999</v>
      </c>
      <c r="P28" s="222">
        <v>0</v>
      </c>
      <c r="Q28" s="222">
        <f>ROUND(E28*P28,5)</f>
        <v>0</v>
      </c>
      <c r="R28" s="222"/>
      <c r="S28" s="222"/>
      <c r="T28" s="223">
        <v>1.4999999999999999E-2</v>
      </c>
      <c r="U28" s="222">
        <f>ROUND(E28*T28,2)</f>
        <v>25.71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103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3">
        <v>20</v>
      </c>
      <c r="B29" s="220" t="s">
        <v>144</v>
      </c>
      <c r="C29" s="263" t="s">
        <v>145</v>
      </c>
      <c r="D29" s="222" t="s">
        <v>102</v>
      </c>
      <c r="E29" s="227">
        <v>1714.1741999999999</v>
      </c>
      <c r="F29" s="230"/>
      <c r="G29" s="231">
        <f>ROUND(E29*F29,2)</f>
        <v>0</v>
      </c>
      <c r="H29" s="230"/>
      <c r="I29" s="231">
        <f>ROUND(E29*H29,2)</f>
        <v>0</v>
      </c>
      <c r="J29" s="230"/>
      <c r="K29" s="231">
        <f>ROUND(E29*J29,2)</f>
        <v>0</v>
      </c>
      <c r="L29" s="231">
        <v>21</v>
      </c>
      <c r="M29" s="231">
        <f>G29*(1+L29/100)</f>
        <v>0</v>
      </c>
      <c r="N29" s="222">
        <v>6.0999999999999997E-4</v>
      </c>
      <c r="O29" s="222">
        <f>ROUND(E29*N29,5)</f>
        <v>1.04565</v>
      </c>
      <c r="P29" s="222">
        <v>0</v>
      </c>
      <c r="Q29" s="222">
        <f>ROUND(E29*P29,5)</f>
        <v>0</v>
      </c>
      <c r="R29" s="222"/>
      <c r="S29" s="222"/>
      <c r="T29" s="223">
        <v>2E-3</v>
      </c>
      <c r="U29" s="222">
        <f>ROUND(E29*T29,2)</f>
        <v>3.43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103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3">
        <v>21</v>
      </c>
      <c r="B30" s="220" t="s">
        <v>146</v>
      </c>
      <c r="C30" s="263" t="s">
        <v>147</v>
      </c>
      <c r="D30" s="222" t="s">
        <v>102</v>
      </c>
      <c r="E30" s="227">
        <v>228.02449999999999</v>
      </c>
      <c r="F30" s="230"/>
      <c r="G30" s="231">
        <f>ROUND(E30*F30,2)</f>
        <v>0</v>
      </c>
      <c r="H30" s="230"/>
      <c r="I30" s="231">
        <f>ROUND(E30*H30,2)</f>
        <v>0</v>
      </c>
      <c r="J30" s="230"/>
      <c r="K30" s="231">
        <f>ROUND(E30*J30,2)</f>
        <v>0</v>
      </c>
      <c r="L30" s="231">
        <v>21</v>
      </c>
      <c r="M30" s="231">
        <f>G30*(1+L30/100)</f>
        <v>0</v>
      </c>
      <c r="N30" s="222">
        <v>0.18462999999999999</v>
      </c>
      <c r="O30" s="222">
        <f>ROUND(E30*N30,5)</f>
        <v>42.100160000000002</v>
      </c>
      <c r="P30" s="222">
        <v>0</v>
      </c>
      <c r="Q30" s="222">
        <f>ROUND(E30*P30,5)</f>
        <v>0</v>
      </c>
      <c r="R30" s="222"/>
      <c r="S30" s="222"/>
      <c r="T30" s="223">
        <v>6.4000000000000001E-2</v>
      </c>
      <c r="U30" s="222">
        <f>ROUND(E30*T30,2)</f>
        <v>14.59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103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>
        <v>22</v>
      </c>
      <c r="B31" s="220" t="s">
        <v>148</v>
      </c>
      <c r="C31" s="263" t="s">
        <v>149</v>
      </c>
      <c r="D31" s="222" t="s">
        <v>102</v>
      </c>
      <c r="E31" s="227">
        <v>228.02449999999999</v>
      </c>
      <c r="F31" s="230"/>
      <c r="G31" s="231">
        <f>ROUND(E31*F31,2)</f>
        <v>0</v>
      </c>
      <c r="H31" s="230"/>
      <c r="I31" s="231">
        <f>ROUND(E31*H31,2)</f>
        <v>0</v>
      </c>
      <c r="J31" s="230"/>
      <c r="K31" s="231">
        <f>ROUND(E31*J31,2)</f>
        <v>0</v>
      </c>
      <c r="L31" s="231">
        <v>21</v>
      </c>
      <c r="M31" s="231">
        <f>G31*(1+L31/100)</f>
        <v>0</v>
      </c>
      <c r="N31" s="222">
        <v>6.5199999999999998E-3</v>
      </c>
      <c r="O31" s="222">
        <f>ROUND(E31*N31,5)</f>
        <v>1.48672</v>
      </c>
      <c r="P31" s="222">
        <v>0</v>
      </c>
      <c r="Q31" s="222">
        <f>ROUND(E31*P31,5)</f>
        <v>0</v>
      </c>
      <c r="R31" s="222"/>
      <c r="S31" s="222"/>
      <c r="T31" s="223">
        <v>4.0000000000000001E-3</v>
      </c>
      <c r="U31" s="222">
        <f>ROUND(E31*T31,2)</f>
        <v>0.91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103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3">
        <v>23</v>
      </c>
      <c r="B32" s="220" t="s">
        <v>150</v>
      </c>
      <c r="C32" s="263" t="s">
        <v>151</v>
      </c>
      <c r="D32" s="222" t="s">
        <v>102</v>
      </c>
      <c r="E32" s="227">
        <v>540.78449999999998</v>
      </c>
      <c r="F32" s="230"/>
      <c r="G32" s="231">
        <f>ROUND(E32*F32,2)</f>
        <v>0</v>
      </c>
      <c r="H32" s="230"/>
      <c r="I32" s="231">
        <f>ROUND(E32*H32,2)</f>
        <v>0</v>
      </c>
      <c r="J32" s="230"/>
      <c r="K32" s="231">
        <f>ROUND(E32*J32,2)</f>
        <v>0</v>
      </c>
      <c r="L32" s="231">
        <v>21</v>
      </c>
      <c r="M32" s="231">
        <f>G32*(1+L32/100)</f>
        <v>0</v>
      </c>
      <c r="N32" s="222">
        <v>0.378</v>
      </c>
      <c r="O32" s="222">
        <f>ROUND(E32*N32,5)</f>
        <v>204.41654</v>
      </c>
      <c r="P32" s="222">
        <v>0</v>
      </c>
      <c r="Q32" s="222">
        <f>ROUND(E32*P32,5)</f>
        <v>0</v>
      </c>
      <c r="R32" s="222"/>
      <c r="S32" s="222"/>
      <c r="T32" s="223">
        <v>2.5999999999999999E-2</v>
      </c>
      <c r="U32" s="222">
        <f>ROUND(E32*T32,2)</f>
        <v>14.06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103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3">
        <v>24</v>
      </c>
      <c r="B33" s="220" t="s">
        <v>152</v>
      </c>
      <c r="C33" s="263" t="s">
        <v>153</v>
      </c>
      <c r="D33" s="222" t="s">
        <v>102</v>
      </c>
      <c r="E33" s="227">
        <v>233.577</v>
      </c>
      <c r="F33" s="230"/>
      <c r="G33" s="231">
        <f>ROUND(E33*F33,2)</f>
        <v>0</v>
      </c>
      <c r="H33" s="230"/>
      <c r="I33" s="231">
        <f>ROUND(E33*H33,2)</f>
        <v>0</v>
      </c>
      <c r="J33" s="230"/>
      <c r="K33" s="231">
        <f>ROUND(E33*J33,2)</f>
        <v>0</v>
      </c>
      <c r="L33" s="231">
        <v>21</v>
      </c>
      <c r="M33" s="231">
        <f>G33*(1+L33/100)</f>
        <v>0</v>
      </c>
      <c r="N33" s="222">
        <v>7.3899999999999993E-2</v>
      </c>
      <c r="O33" s="222">
        <f>ROUND(E33*N33,5)</f>
        <v>17.261340000000001</v>
      </c>
      <c r="P33" s="222">
        <v>0</v>
      </c>
      <c r="Q33" s="222">
        <f>ROUND(E33*P33,5)</f>
        <v>0</v>
      </c>
      <c r="R33" s="222"/>
      <c r="S33" s="222"/>
      <c r="T33" s="223">
        <v>0.47799999999999998</v>
      </c>
      <c r="U33" s="222">
        <f>ROUND(E33*T33,2)</f>
        <v>111.65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103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22.5" outlineLevel="1" x14ac:dyDescent="0.2">
      <c r="A34" s="213">
        <v>25</v>
      </c>
      <c r="B34" s="220" t="s">
        <v>154</v>
      </c>
      <c r="C34" s="263" t="s">
        <v>155</v>
      </c>
      <c r="D34" s="222" t="s">
        <v>102</v>
      </c>
      <c r="E34" s="227">
        <v>9.6069999999999993</v>
      </c>
      <c r="F34" s="230"/>
      <c r="G34" s="231">
        <f>ROUND(E34*F34,2)</f>
        <v>0</v>
      </c>
      <c r="H34" s="230"/>
      <c r="I34" s="231">
        <f>ROUND(E34*H34,2)</f>
        <v>0</v>
      </c>
      <c r="J34" s="230"/>
      <c r="K34" s="231">
        <f>ROUND(E34*J34,2)</f>
        <v>0</v>
      </c>
      <c r="L34" s="231">
        <v>21</v>
      </c>
      <c r="M34" s="231">
        <f>G34*(1+L34/100)</f>
        <v>0</v>
      </c>
      <c r="N34" s="222">
        <v>0.17599999999999999</v>
      </c>
      <c r="O34" s="222">
        <f>ROUND(E34*N34,5)</f>
        <v>1.6908300000000001</v>
      </c>
      <c r="P34" s="222">
        <v>0</v>
      </c>
      <c r="Q34" s="222">
        <f>ROUND(E34*P34,5)</f>
        <v>0</v>
      </c>
      <c r="R34" s="222"/>
      <c r="S34" s="222"/>
      <c r="T34" s="223">
        <v>0</v>
      </c>
      <c r="U34" s="222">
        <f>ROUND(E34*T34,2)</f>
        <v>0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134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13">
        <v>26</v>
      </c>
      <c r="B35" s="220" t="s">
        <v>156</v>
      </c>
      <c r="C35" s="263" t="s">
        <v>157</v>
      </c>
      <c r="D35" s="222" t="s">
        <v>102</v>
      </c>
      <c r="E35" s="227">
        <v>223.97</v>
      </c>
      <c r="F35" s="230"/>
      <c r="G35" s="231">
        <f>ROUND(E35*F35,2)</f>
        <v>0</v>
      </c>
      <c r="H35" s="230"/>
      <c r="I35" s="231">
        <f>ROUND(E35*H35,2)</f>
        <v>0</v>
      </c>
      <c r="J35" s="230"/>
      <c r="K35" s="231">
        <f>ROUND(E35*J35,2)</f>
        <v>0</v>
      </c>
      <c r="L35" s="231">
        <v>21</v>
      </c>
      <c r="M35" s="231">
        <f>G35*(1+L35/100)</f>
        <v>0</v>
      </c>
      <c r="N35" s="222">
        <v>0.17599999999999999</v>
      </c>
      <c r="O35" s="222">
        <f>ROUND(E35*N35,5)</f>
        <v>39.41872</v>
      </c>
      <c r="P35" s="222">
        <v>0</v>
      </c>
      <c r="Q35" s="222">
        <f>ROUND(E35*P35,5)</f>
        <v>0</v>
      </c>
      <c r="R35" s="222"/>
      <c r="S35" s="222"/>
      <c r="T35" s="223">
        <v>0</v>
      </c>
      <c r="U35" s="222">
        <f>ROUND(E35*T35,2)</f>
        <v>0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134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>
        <v>27</v>
      </c>
      <c r="B36" s="220" t="s">
        <v>158</v>
      </c>
      <c r="C36" s="263" t="s">
        <v>159</v>
      </c>
      <c r="D36" s="222" t="s">
        <v>102</v>
      </c>
      <c r="E36" s="227">
        <v>79.181299999999993</v>
      </c>
      <c r="F36" s="230"/>
      <c r="G36" s="231">
        <f>ROUND(E36*F36,2)</f>
        <v>0</v>
      </c>
      <c r="H36" s="230"/>
      <c r="I36" s="231">
        <f>ROUND(E36*H36,2)</f>
        <v>0</v>
      </c>
      <c r="J36" s="230"/>
      <c r="K36" s="231">
        <f>ROUND(E36*J36,2)</f>
        <v>0</v>
      </c>
      <c r="L36" s="231">
        <v>21</v>
      </c>
      <c r="M36" s="231">
        <f>G36*(1+L36/100)</f>
        <v>0</v>
      </c>
      <c r="N36" s="222">
        <v>7.3899999999999993E-2</v>
      </c>
      <c r="O36" s="222">
        <f>ROUND(E36*N36,5)</f>
        <v>5.8514999999999997</v>
      </c>
      <c r="P36" s="222">
        <v>0</v>
      </c>
      <c r="Q36" s="222">
        <f>ROUND(E36*P36,5)</f>
        <v>0</v>
      </c>
      <c r="R36" s="222"/>
      <c r="S36" s="222"/>
      <c r="T36" s="223">
        <v>0.45200000000000001</v>
      </c>
      <c r="U36" s="222">
        <f>ROUND(E36*T36,2)</f>
        <v>35.79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103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3">
        <v>28</v>
      </c>
      <c r="B37" s="220" t="s">
        <v>160</v>
      </c>
      <c r="C37" s="263" t="s">
        <v>161</v>
      </c>
      <c r="D37" s="222" t="s">
        <v>102</v>
      </c>
      <c r="E37" s="227">
        <v>79.181299999999993</v>
      </c>
      <c r="F37" s="230"/>
      <c r="G37" s="231">
        <f>ROUND(E37*F37,2)</f>
        <v>0</v>
      </c>
      <c r="H37" s="230"/>
      <c r="I37" s="231">
        <f>ROUND(E37*H37,2)</f>
        <v>0</v>
      </c>
      <c r="J37" s="230"/>
      <c r="K37" s="231">
        <f>ROUND(E37*J37,2)</f>
        <v>0</v>
      </c>
      <c r="L37" s="231">
        <v>21</v>
      </c>
      <c r="M37" s="231">
        <f>G37*(1+L37/100)</f>
        <v>0</v>
      </c>
      <c r="N37" s="222">
        <v>0.13100000000000001</v>
      </c>
      <c r="O37" s="222">
        <f>ROUND(E37*N37,5)</f>
        <v>10.37275</v>
      </c>
      <c r="P37" s="222">
        <v>0</v>
      </c>
      <c r="Q37" s="222">
        <f>ROUND(E37*P37,5)</f>
        <v>0</v>
      </c>
      <c r="R37" s="222"/>
      <c r="S37" s="222"/>
      <c r="T37" s="223">
        <v>0</v>
      </c>
      <c r="U37" s="222">
        <f>ROUND(E37*T37,2)</f>
        <v>0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134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2.5" outlineLevel="1" x14ac:dyDescent="0.2">
      <c r="A38" s="213">
        <v>29</v>
      </c>
      <c r="B38" s="220" t="s">
        <v>162</v>
      </c>
      <c r="C38" s="263" t="s">
        <v>163</v>
      </c>
      <c r="D38" s="222" t="s">
        <v>125</v>
      </c>
      <c r="E38" s="227">
        <v>36.5</v>
      </c>
      <c r="F38" s="230"/>
      <c r="G38" s="231">
        <f>ROUND(E38*F38,2)</f>
        <v>0</v>
      </c>
      <c r="H38" s="230"/>
      <c r="I38" s="231">
        <f>ROUND(E38*H38,2)</f>
        <v>0</v>
      </c>
      <c r="J38" s="230"/>
      <c r="K38" s="231">
        <f>ROUND(E38*J38,2)</f>
        <v>0</v>
      </c>
      <c r="L38" s="231">
        <v>21</v>
      </c>
      <c r="M38" s="231">
        <f>G38*(1+L38/100)</f>
        <v>0</v>
      </c>
      <c r="N38" s="222">
        <v>0.25207000000000002</v>
      </c>
      <c r="O38" s="222">
        <f>ROUND(E38*N38,5)</f>
        <v>9.2005599999999994</v>
      </c>
      <c r="P38" s="222">
        <v>0</v>
      </c>
      <c r="Q38" s="222">
        <f>ROUND(E38*P38,5)</f>
        <v>0</v>
      </c>
      <c r="R38" s="222"/>
      <c r="S38" s="222"/>
      <c r="T38" s="223">
        <v>0.64159999999999995</v>
      </c>
      <c r="U38" s="222">
        <f>ROUND(E38*T38,2)</f>
        <v>23.42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103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2.5" outlineLevel="1" x14ac:dyDescent="0.2">
      <c r="A39" s="213">
        <v>30</v>
      </c>
      <c r="B39" s="220" t="s">
        <v>164</v>
      </c>
      <c r="C39" s="263" t="s">
        <v>165</v>
      </c>
      <c r="D39" s="222" t="s">
        <v>166</v>
      </c>
      <c r="E39" s="227">
        <v>2</v>
      </c>
      <c r="F39" s="230"/>
      <c r="G39" s="231">
        <f>ROUND(E39*F39,2)</f>
        <v>0</v>
      </c>
      <c r="H39" s="230"/>
      <c r="I39" s="231">
        <f>ROUND(E39*H39,2)</f>
        <v>0</v>
      </c>
      <c r="J39" s="230"/>
      <c r="K39" s="231">
        <f>ROUND(E39*J39,2)</f>
        <v>0</v>
      </c>
      <c r="L39" s="231">
        <v>21</v>
      </c>
      <c r="M39" s="231">
        <f>G39*(1+L39/100)</f>
        <v>0</v>
      </c>
      <c r="N39" s="222">
        <v>4.7E-2</v>
      </c>
      <c r="O39" s="222">
        <f>ROUND(E39*N39,5)</f>
        <v>9.4E-2</v>
      </c>
      <c r="P39" s="222">
        <v>4.7E-2</v>
      </c>
      <c r="Q39" s="222">
        <f>ROUND(E39*P39,5)</f>
        <v>9.4E-2</v>
      </c>
      <c r="R39" s="222"/>
      <c r="S39" s="222"/>
      <c r="T39" s="223">
        <v>0</v>
      </c>
      <c r="U39" s="222">
        <f>ROUND(E39*T39,2)</f>
        <v>0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134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13">
        <v>31</v>
      </c>
      <c r="B40" s="220" t="s">
        <v>167</v>
      </c>
      <c r="C40" s="263" t="s">
        <v>168</v>
      </c>
      <c r="D40" s="222" t="s">
        <v>166</v>
      </c>
      <c r="E40" s="227">
        <v>70</v>
      </c>
      <c r="F40" s="230"/>
      <c r="G40" s="231">
        <f>ROUND(E40*F40,2)</f>
        <v>0</v>
      </c>
      <c r="H40" s="230"/>
      <c r="I40" s="231">
        <f>ROUND(E40*H40,2)</f>
        <v>0</v>
      </c>
      <c r="J40" s="230"/>
      <c r="K40" s="231">
        <f>ROUND(E40*J40,2)</f>
        <v>0</v>
      </c>
      <c r="L40" s="231">
        <v>21</v>
      </c>
      <c r="M40" s="231">
        <f>G40*(1+L40/100)</f>
        <v>0</v>
      </c>
      <c r="N40" s="222">
        <v>1.4999999999999999E-2</v>
      </c>
      <c r="O40" s="222">
        <f>ROUND(E40*N40,5)</f>
        <v>1.05</v>
      </c>
      <c r="P40" s="222">
        <v>1.4999999999999999E-2</v>
      </c>
      <c r="Q40" s="222">
        <f>ROUND(E40*P40,5)</f>
        <v>1.05</v>
      </c>
      <c r="R40" s="222"/>
      <c r="S40" s="222"/>
      <c r="T40" s="223">
        <v>0</v>
      </c>
      <c r="U40" s="222">
        <f>ROUND(E40*T40,2)</f>
        <v>0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134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 x14ac:dyDescent="0.2">
      <c r="A41" s="213">
        <v>32</v>
      </c>
      <c r="B41" s="220" t="s">
        <v>169</v>
      </c>
      <c r="C41" s="263" t="s">
        <v>170</v>
      </c>
      <c r="D41" s="222" t="s">
        <v>166</v>
      </c>
      <c r="E41" s="227">
        <v>1</v>
      </c>
      <c r="F41" s="230"/>
      <c r="G41" s="231">
        <f>ROUND(E41*F41,2)</f>
        <v>0</v>
      </c>
      <c r="H41" s="230"/>
      <c r="I41" s="231">
        <f>ROUND(E41*H41,2)</f>
        <v>0</v>
      </c>
      <c r="J41" s="230"/>
      <c r="K41" s="231">
        <f>ROUND(E41*J41,2)</f>
        <v>0</v>
      </c>
      <c r="L41" s="231">
        <v>21</v>
      </c>
      <c r="M41" s="231">
        <f>G41*(1+L41/100)</f>
        <v>0</v>
      </c>
      <c r="N41" s="222">
        <v>0.02</v>
      </c>
      <c r="O41" s="222">
        <f>ROUND(E41*N41,5)</f>
        <v>0.02</v>
      </c>
      <c r="P41" s="222">
        <v>0.02</v>
      </c>
      <c r="Q41" s="222">
        <f>ROUND(E41*P41,5)</f>
        <v>0.02</v>
      </c>
      <c r="R41" s="222"/>
      <c r="S41" s="222"/>
      <c r="T41" s="223">
        <v>0</v>
      </c>
      <c r="U41" s="222">
        <f>ROUND(E41*T41,2)</f>
        <v>0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134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3">
        <v>33</v>
      </c>
      <c r="B42" s="220" t="s">
        <v>171</v>
      </c>
      <c r="C42" s="263" t="s">
        <v>172</v>
      </c>
      <c r="D42" s="222" t="s">
        <v>166</v>
      </c>
      <c r="E42" s="227">
        <v>2</v>
      </c>
      <c r="F42" s="230"/>
      <c r="G42" s="231">
        <f>ROUND(E42*F42,2)</f>
        <v>0</v>
      </c>
      <c r="H42" s="230"/>
      <c r="I42" s="231">
        <f>ROUND(E42*H42,2)</f>
        <v>0</v>
      </c>
      <c r="J42" s="230"/>
      <c r="K42" s="231">
        <f>ROUND(E42*J42,2)</f>
        <v>0</v>
      </c>
      <c r="L42" s="231">
        <v>21</v>
      </c>
      <c r="M42" s="231">
        <f>G42*(1+L42/100)</f>
        <v>0</v>
      </c>
      <c r="N42" s="222">
        <v>1E-3</v>
      </c>
      <c r="O42" s="222">
        <f>ROUND(E42*N42,5)</f>
        <v>2E-3</v>
      </c>
      <c r="P42" s="222">
        <v>1E-3</v>
      </c>
      <c r="Q42" s="222">
        <f>ROUND(E42*P42,5)</f>
        <v>2E-3</v>
      </c>
      <c r="R42" s="222"/>
      <c r="S42" s="222"/>
      <c r="T42" s="223">
        <v>0</v>
      </c>
      <c r="U42" s="222">
        <f>ROUND(E42*T42,2)</f>
        <v>0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134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214" t="s">
        <v>98</v>
      </c>
      <c r="B43" s="221" t="s">
        <v>61</v>
      </c>
      <c r="C43" s="264" t="s">
        <v>62</v>
      </c>
      <c r="D43" s="224"/>
      <c r="E43" s="228"/>
      <c r="F43" s="232"/>
      <c r="G43" s="232">
        <f>SUMIF(AE44:AE45,"&lt;&gt;NOR",G44:G45)</f>
        <v>0</v>
      </c>
      <c r="H43" s="232"/>
      <c r="I43" s="232">
        <f>SUM(I44:I45)</f>
        <v>0</v>
      </c>
      <c r="J43" s="232"/>
      <c r="K43" s="232">
        <f>SUM(K44:K45)</f>
        <v>0</v>
      </c>
      <c r="L43" s="232"/>
      <c r="M43" s="232">
        <f>SUM(M44:M45)</f>
        <v>0</v>
      </c>
      <c r="N43" s="224"/>
      <c r="O43" s="224">
        <f>SUM(O44:O45)</f>
        <v>8.7988599999999995</v>
      </c>
      <c r="P43" s="224"/>
      <c r="Q43" s="224">
        <f>SUM(Q44:Q45)</f>
        <v>0</v>
      </c>
      <c r="R43" s="224"/>
      <c r="S43" s="224"/>
      <c r="T43" s="225"/>
      <c r="U43" s="224">
        <f>SUM(U44:U45)</f>
        <v>48.370000000000005</v>
      </c>
      <c r="AE43" t="s">
        <v>99</v>
      </c>
    </row>
    <row r="44" spans="1:60" outlineLevel="1" x14ac:dyDescent="0.2">
      <c r="A44" s="213">
        <v>34</v>
      </c>
      <c r="B44" s="220" t="s">
        <v>173</v>
      </c>
      <c r="C44" s="263" t="s">
        <v>174</v>
      </c>
      <c r="D44" s="222" t="s">
        <v>166</v>
      </c>
      <c r="E44" s="227">
        <v>1</v>
      </c>
      <c r="F44" s="230"/>
      <c r="G44" s="231">
        <f>ROUND(E44*F44,2)</f>
        <v>0</v>
      </c>
      <c r="H44" s="230"/>
      <c r="I44" s="231">
        <f>ROUND(E44*H44,2)</f>
        <v>0</v>
      </c>
      <c r="J44" s="230"/>
      <c r="K44" s="231">
        <f>ROUND(E44*J44,2)</f>
        <v>0</v>
      </c>
      <c r="L44" s="231">
        <v>21</v>
      </c>
      <c r="M44" s="231">
        <f>G44*(1+L44/100)</f>
        <v>0</v>
      </c>
      <c r="N44" s="222">
        <v>2.4266999999999999</v>
      </c>
      <c r="O44" s="222">
        <f>ROUND(E44*N44,5)</f>
        <v>2.4266999999999999</v>
      </c>
      <c r="P44" s="222">
        <v>0</v>
      </c>
      <c r="Q44" s="222">
        <f>ROUND(E44*P44,5)</f>
        <v>0</v>
      </c>
      <c r="R44" s="222"/>
      <c r="S44" s="222"/>
      <c r="T44" s="223">
        <v>4.6011300000000004</v>
      </c>
      <c r="U44" s="222">
        <f>ROUND(E44*T44,2)</f>
        <v>4.5999999999999996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175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22.5" outlineLevel="1" x14ac:dyDescent="0.2">
      <c r="A45" s="213">
        <v>35</v>
      </c>
      <c r="B45" s="220" t="s">
        <v>176</v>
      </c>
      <c r="C45" s="263" t="s">
        <v>177</v>
      </c>
      <c r="D45" s="222" t="s">
        <v>166</v>
      </c>
      <c r="E45" s="227">
        <v>8</v>
      </c>
      <c r="F45" s="230"/>
      <c r="G45" s="231">
        <f>ROUND(E45*F45,2)</f>
        <v>0</v>
      </c>
      <c r="H45" s="230"/>
      <c r="I45" s="231">
        <f>ROUND(E45*H45,2)</f>
        <v>0</v>
      </c>
      <c r="J45" s="230"/>
      <c r="K45" s="231">
        <f>ROUND(E45*J45,2)</f>
        <v>0</v>
      </c>
      <c r="L45" s="231">
        <v>21</v>
      </c>
      <c r="M45" s="231">
        <f>G45*(1+L45/100)</f>
        <v>0</v>
      </c>
      <c r="N45" s="222">
        <v>0.79652000000000001</v>
      </c>
      <c r="O45" s="222">
        <f>ROUND(E45*N45,5)</f>
        <v>6.37216</v>
      </c>
      <c r="P45" s="222">
        <v>0</v>
      </c>
      <c r="Q45" s="222">
        <f>ROUND(E45*P45,5)</f>
        <v>0</v>
      </c>
      <c r="R45" s="222"/>
      <c r="S45" s="222"/>
      <c r="T45" s="223">
        <v>5.47159</v>
      </c>
      <c r="U45" s="222">
        <f>ROUND(E45*T45,2)</f>
        <v>43.77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175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x14ac:dyDescent="0.2">
      <c r="A46" s="214" t="s">
        <v>98</v>
      </c>
      <c r="B46" s="221" t="s">
        <v>63</v>
      </c>
      <c r="C46" s="264" t="s">
        <v>64</v>
      </c>
      <c r="D46" s="224"/>
      <c r="E46" s="228"/>
      <c r="F46" s="232"/>
      <c r="G46" s="232">
        <f>SUMIF(AE47:AE50,"&lt;&gt;NOR",G47:G50)</f>
        <v>0</v>
      </c>
      <c r="H46" s="232"/>
      <c r="I46" s="232">
        <f>SUM(I47:I50)</f>
        <v>0</v>
      </c>
      <c r="J46" s="232"/>
      <c r="K46" s="232">
        <f>SUM(K47:K50)</f>
        <v>0</v>
      </c>
      <c r="L46" s="232"/>
      <c r="M46" s="232">
        <f>SUM(M47:M50)</f>
        <v>0</v>
      </c>
      <c r="N46" s="224"/>
      <c r="O46" s="224">
        <f>SUM(O47:O50)</f>
        <v>251.42309</v>
      </c>
      <c r="P46" s="224"/>
      <c r="Q46" s="224">
        <f>SUM(Q47:Q50)</f>
        <v>0</v>
      </c>
      <c r="R46" s="224"/>
      <c r="S46" s="224"/>
      <c r="T46" s="225"/>
      <c r="U46" s="224">
        <f>SUM(U47:U50)</f>
        <v>261.97999999999996</v>
      </c>
      <c r="AE46" t="s">
        <v>99</v>
      </c>
    </row>
    <row r="47" spans="1:60" outlineLevel="1" x14ac:dyDescent="0.2">
      <c r="A47" s="213">
        <v>36</v>
      </c>
      <c r="B47" s="220" t="s">
        <v>178</v>
      </c>
      <c r="C47" s="263" t="s">
        <v>179</v>
      </c>
      <c r="D47" s="222" t="s">
        <v>125</v>
      </c>
      <c r="E47" s="227">
        <v>734.61</v>
      </c>
      <c r="F47" s="230"/>
      <c r="G47" s="231">
        <f>ROUND(E47*F47,2)</f>
        <v>0</v>
      </c>
      <c r="H47" s="230"/>
      <c r="I47" s="231">
        <f>ROUND(E47*H47,2)</f>
        <v>0</v>
      </c>
      <c r="J47" s="230"/>
      <c r="K47" s="231">
        <f>ROUND(E47*J47,2)</f>
        <v>0</v>
      </c>
      <c r="L47" s="231">
        <v>21</v>
      </c>
      <c r="M47" s="231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5.5E-2</v>
      </c>
      <c r="U47" s="222">
        <f>ROUND(E47*T47,2)</f>
        <v>40.4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103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13">
        <v>37</v>
      </c>
      <c r="B48" s="220" t="s">
        <v>180</v>
      </c>
      <c r="C48" s="263" t="s">
        <v>181</v>
      </c>
      <c r="D48" s="222" t="s">
        <v>125</v>
      </c>
      <c r="E48" s="227">
        <v>806.06</v>
      </c>
      <c r="F48" s="230"/>
      <c r="G48" s="231">
        <f>ROUND(E48*F48,2)</f>
        <v>0</v>
      </c>
      <c r="H48" s="230"/>
      <c r="I48" s="231">
        <f>ROUND(E48*H48,2)</f>
        <v>0</v>
      </c>
      <c r="J48" s="230"/>
      <c r="K48" s="231">
        <f>ROUND(E48*J48,2)</f>
        <v>0</v>
      </c>
      <c r="L48" s="231">
        <v>21</v>
      </c>
      <c r="M48" s="231">
        <f>G48*(1+L48/100)</f>
        <v>0</v>
      </c>
      <c r="N48" s="222">
        <v>0.30847000000000002</v>
      </c>
      <c r="O48" s="222">
        <f>ROUND(E48*N48,5)</f>
        <v>248.64533</v>
      </c>
      <c r="P48" s="222">
        <v>0</v>
      </c>
      <c r="Q48" s="222">
        <f>ROUND(E48*P48,5)</f>
        <v>0</v>
      </c>
      <c r="R48" s="222"/>
      <c r="S48" s="222"/>
      <c r="T48" s="223">
        <v>0.27200000000000002</v>
      </c>
      <c r="U48" s="222">
        <f>ROUND(E48*T48,2)</f>
        <v>219.25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103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/>
      <c r="B49" s="220"/>
      <c r="C49" s="265" t="s">
        <v>182</v>
      </c>
      <c r="D49" s="226"/>
      <c r="E49" s="229"/>
      <c r="F49" s="233"/>
      <c r="G49" s="234"/>
      <c r="H49" s="231"/>
      <c r="I49" s="231"/>
      <c r="J49" s="231"/>
      <c r="K49" s="231"/>
      <c r="L49" s="231"/>
      <c r="M49" s="231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183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5" t="str">
        <f>C49</f>
        <v>Z celkové délky bude163,00m osazeno na výšku 0,05m</v>
      </c>
      <c r="BB49" s="212"/>
      <c r="BC49" s="212"/>
      <c r="BD49" s="212"/>
      <c r="BE49" s="212"/>
      <c r="BF49" s="212"/>
      <c r="BG49" s="212"/>
      <c r="BH49" s="212"/>
    </row>
    <row r="50" spans="1:60" ht="22.5" outlineLevel="1" x14ac:dyDescent="0.2">
      <c r="A50" s="213">
        <v>38</v>
      </c>
      <c r="B50" s="220" t="s">
        <v>184</v>
      </c>
      <c r="C50" s="263" t="s">
        <v>185</v>
      </c>
      <c r="D50" s="222" t="s">
        <v>125</v>
      </c>
      <c r="E50" s="227">
        <v>14.4</v>
      </c>
      <c r="F50" s="230"/>
      <c r="G50" s="231">
        <f>ROUND(E50*F50,2)</f>
        <v>0</v>
      </c>
      <c r="H50" s="230"/>
      <c r="I50" s="231">
        <f>ROUND(E50*H50,2)</f>
        <v>0</v>
      </c>
      <c r="J50" s="230"/>
      <c r="K50" s="231">
        <f>ROUND(E50*J50,2)</f>
        <v>0</v>
      </c>
      <c r="L50" s="231">
        <v>21</v>
      </c>
      <c r="M50" s="231">
        <f>G50*(1+L50/100)</f>
        <v>0</v>
      </c>
      <c r="N50" s="222">
        <v>0.19289999999999999</v>
      </c>
      <c r="O50" s="222">
        <f>ROUND(E50*N50,5)</f>
        <v>2.7777599999999998</v>
      </c>
      <c r="P50" s="222">
        <v>0</v>
      </c>
      <c r="Q50" s="222">
        <f>ROUND(E50*P50,5)</f>
        <v>0</v>
      </c>
      <c r="R50" s="222"/>
      <c r="S50" s="222"/>
      <c r="T50" s="223">
        <v>0.16200000000000001</v>
      </c>
      <c r="U50" s="222">
        <f>ROUND(E50*T50,2)</f>
        <v>2.33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103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x14ac:dyDescent="0.2">
      <c r="A51" s="214" t="s">
        <v>98</v>
      </c>
      <c r="B51" s="221" t="s">
        <v>65</v>
      </c>
      <c r="C51" s="264" t="s">
        <v>66</v>
      </c>
      <c r="D51" s="224"/>
      <c r="E51" s="228"/>
      <c r="F51" s="232"/>
      <c r="G51" s="232">
        <f>SUMIF(AE52:AE52,"&lt;&gt;NOR",G52:G52)</f>
        <v>0</v>
      </c>
      <c r="H51" s="232"/>
      <c r="I51" s="232">
        <f>SUM(I52:I52)</f>
        <v>0</v>
      </c>
      <c r="J51" s="232"/>
      <c r="K51" s="232">
        <f>SUM(K52:K52)</f>
        <v>0</v>
      </c>
      <c r="L51" s="232"/>
      <c r="M51" s="232">
        <f>SUM(M52:M52)</f>
        <v>0</v>
      </c>
      <c r="N51" s="224"/>
      <c r="O51" s="224">
        <f>SUM(O52:O52)</f>
        <v>0</v>
      </c>
      <c r="P51" s="224"/>
      <c r="Q51" s="224">
        <f>SUM(Q52:Q52)</f>
        <v>0.4375</v>
      </c>
      <c r="R51" s="224"/>
      <c r="S51" s="224"/>
      <c r="T51" s="225"/>
      <c r="U51" s="224">
        <f>SUM(U52:U52)</f>
        <v>4.5</v>
      </c>
      <c r="AE51" t="s">
        <v>99</v>
      </c>
    </row>
    <row r="52" spans="1:60" outlineLevel="1" x14ac:dyDescent="0.2">
      <c r="A52" s="213">
        <v>39</v>
      </c>
      <c r="B52" s="220" t="s">
        <v>186</v>
      </c>
      <c r="C52" s="263" t="s">
        <v>187</v>
      </c>
      <c r="D52" s="222" t="s">
        <v>125</v>
      </c>
      <c r="E52" s="227">
        <v>12.5</v>
      </c>
      <c r="F52" s="230"/>
      <c r="G52" s="231">
        <f>ROUND(E52*F52,2)</f>
        <v>0</v>
      </c>
      <c r="H52" s="230"/>
      <c r="I52" s="231">
        <f>ROUND(E52*H52,2)</f>
        <v>0</v>
      </c>
      <c r="J52" s="230"/>
      <c r="K52" s="231">
        <f>ROUND(E52*J52,2)</f>
        <v>0</v>
      </c>
      <c r="L52" s="231">
        <v>21</v>
      </c>
      <c r="M52" s="231">
        <f>G52*(1+L52/100)</f>
        <v>0</v>
      </c>
      <c r="N52" s="222">
        <v>0</v>
      </c>
      <c r="O52" s="222">
        <f>ROUND(E52*N52,5)</f>
        <v>0</v>
      </c>
      <c r="P52" s="222">
        <v>3.5000000000000003E-2</v>
      </c>
      <c r="Q52" s="222">
        <f>ROUND(E52*P52,5)</f>
        <v>0.4375</v>
      </c>
      <c r="R52" s="222"/>
      <c r="S52" s="222"/>
      <c r="T52" s="223">
        <v>0.36</v>
      </c>
      <c r="U52" s="222">
        <f>ROUND(E52*T52,2)</f>
        <v>4.5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103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x14ac:dyDescent="0.2">
      <c r="A53" s="214" t="s">
        <v>98</v>
      </c>
      <c r="B53" s="221" t="s">
        <v>67</v>
      </c>
      <c r="C53" s="264" t="s">
        <v>68</v>
      </c>
      <c r="D53" s="224"/>
      <c r="E53" s="228"/>
      <c r="F53" s="232"/>
      <c r="G53" s="232">
        <f>SUMIF(AE54:AE59,"&lt;&gt;NOR",G54:G59)</f>
        <v>0</v>
      </c>
      <c r="H53" s="232"/>
      <c r="I53" s="232">
        <f>SUM(I54:I59)</f>
        <v>0</v>
      </c>
      <c r="J53" s="232"/>
      <c r="K53" s="232">
        <f>SUM(K54:K59)</f>
        <v>0</v>
      </c>
      <c r="L53" s="232"/>
      <c r="M53" s="232">
        <f>SUM(M54:M59)</f>
        <v>0</v>
      </c>
      <c r="N53" s="224"/>
      <c r="O53" s="224">
        <f>SUM(O54:O59)</f>
        <v>0</v>
      </c>
      <c r="P53" s="224"/>
      <c r="Q53" s="224">
        <f>SUM(Q54:Q59)</f>
        <v>0</v>
      </c>
      <c r="R53" s="224"/>
      <c r="S53" s="224"/>
      <c r="T53" s="225"/>
      <c r="U53" s="224">
        <f>SUM(U54:U59)</f>
        <v>25.299999999999997</v>
      </c>
      <c r="AE53" t="s">
        <v>99</v>
      </c>
    </row>
    <row r="54" spans="1:60" outlineLevel="1" x14ac:dyDescent="0.2">
      <c r="A54" s="213">
        <v>40</v>
      </c>
      <c r="B54" s="220" t="s">
        <v>188</v>
      </c>
      <c r="C54" s="263" t="s">
        <v>189</v>
      </c>
      <c r="D54" s="222" t="s">
        <v>190</v>
      </c>
      <c r="E54" s="227">
        <v>961.35622000000001</v>
      </c>
      <c r="F54" s="230"/>
      <c r="G54" s="231">
        <f>ROUND(E54*F54,2)</f>
        <v>0</v>
      </c>
      <c r="H54" s="230"/>
      <c r="I54" s="231">
        <f>ROUND(E54*H54,2)</f>
        <v>0</v>
      </c>
      <c r="J54" s="230"/>
      <c r="K54" s="231">
        <f>ROUND(E54*J54,2)</f>
        <v>0</v>
      </c>
      <c r="L54" s="231">
        <v>21</v>
      </c>
      <c r="M54" s="231">
        <f>G54*(1+L54/100)</f>
        <v>0</v>
      </c>
      <c r="N54" s="222">
        <v>0</v>
      </c>
      <c r="O54" s="222">
        <f>ROUND(E54*N54,5)</f>
        <v>0</v>
      </c>
      <c r="P54" s="222">
        <v>0</v>
      </c>
      <c r="Q54" s="222">
        <f>ROUND(E54*P54,5)</f>
        <v>0</v>
      </c>
      <c r="R54" s="222"/>
      <c r="S54" s="222"/>
      <c r="T54" s="223">
        <v>0.01</v>
      </c>
      <c r="U54" s="222">
        <f>ROUND(E54*T54,2)</f>
        <v>9.61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103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3">
        <v>41</v>
      </c>
      <c r="B55" s="220" t="s">
        <v>191</v>
      </c>
      <c r="C55" s="263" t="s">
        <v>192</v>
      </c>
      <c r="D55" s="222" t="s">
        <v>190</v>
      </c>
      <c r="E55" s="227">
        <v>13458.987080000001</v>
      </c>
      <c r="F55" s="230"/>
      <c r="G55" s="231">
        <f>ROUND(E55*F55,2)</f>
        <v>0</v>
      </c>
      <c r="H55" s="230"/>
      <c r="I55" s="231">
        <f>ROUND(E55*H55,2)</f>
        <v>0</v>
      </c>
      <c r="J55" s="230"/>
      <c r="K55" s="231">
        <f>ROUND(E55*J55,2)</f>
        <v>0</v>
      </c>
      <c r="L55" s="231">
        <v>21</v>
      </c>
      <c r="M55" s="231">
        <f>G55*(1+L55/100)</f>
        <v>0</v>
      </c>
      <c r="N55" s="222">
        <v>0</v>
      </c>
      <c r="O55" s="222">
        <f>ROUND(E55*N55,5)</f>
        <v>0</v>
      </c>
      <c r="P55" s="222">
        <v>0</v>
      </c>
      <c r="Q55" s="222">
        <f>ROUND(E55*P55,5)</f>
        <v>0</v>
      </c>
      <c r="R55" s="222"/>
      <c r="S55" s="222"/>
      <c r="T55" s="223">
        <v>0</v>
      </c>
      <c r="U55" s="222">
        <f>ROUND(E55*T55,2)</f>
        <v>0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103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>
        <v>42</v>
      </c>
      <c r="B56" s="220" t="s">
        <v>193</v>
      </c>
      <c r="C56" s="263" t="s">
        <v>194</v>
      </c>
      <c r="D56" s="222" t="s">
        <v>190</v>
      </c>
      <c r="E56" s="227">
        <v>22.799209999999999</v>
      </c>
      <c r="F56" s="230"/>
      <c r="G56" s="231">
        <f>ROUND(E56*F56,2)</f>
        <v>0</v>
      </c>
      <c r="H56" s="230"/>
      <c r="I56" s="231">
        <f>ROUND(E56*H56,2)</f>
        <v>0</v>
      </c>
      <c r="J56" s="230"/>
      <c r="K56" s="231">
        <f>ROUND(E56*J56,2)</f>
        <v>0</v>
      </c>
      <c r="L56" s="231">
        <v>21</v>
      </c>
      <c r="M56" s="231">
        <f>G56*(1+L56/100)</f>
        <v>0</v>
      </c>
      <c r="N56" s="222">
        <v>0</v>
      </c>
      <c r="O56" s="222">
        <f>ROUND(E56*N56,5)</f>
        <v>0</v>
      </c>
      <c r="P56" s="222">
        <v>0</v>
      </c>
      <c r="Q56" s="222">
        <f>ROUND(E56*P56,5)</f>
        <v>0</v>
      </c>
      <c r="R56" s="222"/>
      <c r="S56" s="222"/>
      <c r="T56" s="223">
        <v>0.68799999999999994</v>
      </c>
      <c r="U56" s="222">
        <f>ROUND(E56*T56,2)</f>
        <v>15.69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103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3">
        <v>43</v>
      </c>
      <c r="B57" s="220" t="s">
        <v>195</v>
      </c>
      <c r="C57" s="263" t="s">
        <v>196</v>
      </c>
      <c r="D57" s="222" t="s">
        <v>190</v>
      </c>
      <c r="E57" s="227">
        <v>45.597999999999999</v>
      </c>
      <c r="F57" s="230"/>
      <c r="G57" s="231">
        <f>ROUND(E57*F57,2)</f>
        <v>0</v>
      </c>
      <c r="H57" s="230"/>
      <c r="I57" s="231">
        <f>ROUND(E57*H57,2)</f>
        <v>0</v>
      </c>
      <c r="J57" s="230"/>
      <c r="K57" s="231">
        <f>ROUND(E57*J57,2)</f>
        <v>0</v>
      </c>
      <c r="L57" s="231">
        <v>21</v>
      </c>
      <c r="M57" s="231">
        <f>G57*(1+L57/100)</f>
        <v>0</v>
      </c>
      <c r="N57" s="222">
        <v>0</v>
      </c>
      <c r="O57" s="222">
        <f>ROUND(E57*N57,5)</f>
        <v>0</v>
      </c>
      <c r="P57" s="222">
        <v>0</v>
      </c>
      <c r="Q57" s="222">
        <f>ROUND(E57*P57,5)</f>
        <v>0</v>
      </c>
      <c r="R57" s="222"/>
      <c r="S57" s="222"/>
      <c r="T57" s="223">
        <v>0</v>
      </c>
      <c r="U57" s="222">
        <f>ROUND(E57*T57,2)</f>
        <v>0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103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>
        <v>44</v>
      </c>
      <c r="B58" s="220" t="s">
        <v>197</v>
      </c>
      <c r="C58" s="263" t="s">
        <v>198</v>
      </c>
      <c r="D58" s="222" t="s">
        <v>190</v>
      </c>
      <c r="E58" s="227">
        <v>284.37275</v>
      </c>
      <c r="F58" s="230"/>
      <c r="G58" s="231">
        <f>ROUND(E58*F58,2)</f>
        <v>0</v>
      </c>
      <c r="H58" s="230"/>
      <c r="I58" s="231">
        <f>ROUND(E58*H58,2)</f>
        <v>0</v>
      </c>
      <c r="J58" s="230"/>
      <c r="K58" s="231">
        <f>ROUND(E58*J58,2)</f>
        <v>0</v>
      </c>
      <c r="L58" s="231">
        <v>21</v>
      </c>
      <c r="M58" s="231">
        <f>G58*(1+L58/100)</f>
        <v>0</v>
      </c>
      <c r="N58" s="222">
        <v>0</v>
      </c>
      <c r="O58" s="222">
        <f>ROUND(E58*N58,5)</f>
        <v>0</v>
      </c>
      <c r="P58" s="222">
        <v>0</v>
      </c>
      <c r="Q58" s="222">
        <f>ROUND(E58*P58,5)</f>
        <v>0</v>
      </c>
      <c r="R58" s="222"/>
      <c r="S58" s="222"/>
      <c r="T58" s="223">
        <v>0</v>
      </c>
      <c r="U58" s="222">
        <f>ROUND(E58*T58,2)</f>
        <v>0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103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>
        <v>45</v>
      </c>
      <c r="B59" s="220" t="s">
        <v>199</v>
      </c>
      <c r="C59" s="263" t="s">
        <v>200</v>
      </c>
      <c r="D59" s="222" t="s">
        <v>190</v>
      </c>
      <c r="E59" s="227">
        <v>22.799209999999999</v>
      </c>
      <c r="F59" s="230"/>
      <c r="G59" s="231">
        <f>ROUND(E59*F59,2)</f>
        <v>0</v>
      </c>
      <c r="H59" s="230"/>
      <c r="I59" s="231">
        <f>ROUND(E59*H59,2)</f>
        <v>0</v>
      </c>
      <c r="J59" s="230"/>
      <c r="K59" s="231">
        <f>ROUND(E59*J59,2)</f>
        <v>0</v>
      </c>
      <c r="L59" s="231">
        <v>21</v>
      </c>
      <c r="M59" s="231">
        <f>G59*(1+L59/100)</f>
        <v>0</v>
      </c>
      <c r="N59" s="222">
        <v>0</v>
      </c>
      <c r="O59" s="222">
        <f>ROUND(E59*N59,5)</f>
        <v>0</v>
      </c>
      <c r="P59" s="222">
        <v>0</v>
      </c>
      <c r="Q59" s="222">
        <f>ROUND(E59*P59,5)</f>
        <v>0</v>
      </c>
      <c r="R59" s="222"/>
      <c r="S59" s="222"/>
      <c r="T59" s="223">
        <v>0</v>
      </c>
      <c r="U59" s="222">
        <f>ROUND(E59*T59,2)</f>
        <v>0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103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x14ac:dyDescent="0.2">
      <c r="A60" s="214" t="s">
        <v>98</v>
      </c>
      <c r="B60" s="221" t="s">
        <v>69</v>
      </c>
      <c r="C60" s="264" t="s">
        <v>70</v>
      </c>
      <c r="D60" s="224"/>
      <c r="E60" s="228"/>
      <c r="F60" s="232"/>
      <c r="G60" s="232">
        <f>SUMIF(AE61:AE61,"&lt;&gt;NOR",G61:G61)</f>
        <v>0</v>
      </c>
      <c r="H60" s="232"/>
      <c r="I60" s="232">
        <f>SUM(I61:I61)</f>
        <v>0</v>
      </c>
      <c r="J60" s="232"/>
      <c r="K60" s="232">
        <f>SUM(K61:K61)</f>
        <v>0</v>
      </c>
      <c r="L60" s="232"/>
      <c r="M60" s="232">
        <f>SUM(M61:M61)</f>
        <v>0</v>
      </c>
      <c r="N60" s="224"/>
      <c r="O60" s="224">
        <f>SUM(O61:O61)</f>
        <v>0</v>
      </c>
      <c r="P60" s="224"/>
      <c r="Q60" s="224">
        <f>SUM(Q61:Q61)</f>
        <v>0</v>
      </c>
      <c r="R60" s="224"/>
      <c r="S60" s="224"/>
      <c r="T60" s="225"/>
      <c r="U60" s="224">
        <f>SUM(U61:U61)</f>
        <v>14.63</v>
      </c>
      <c r="AE60" t="s">
        <v>99</v>
      </c>
    </row>
    <row r="61" spans="1:60" outlineLevel="1" x14ac:dyDescent="0.2">
      <c r="A61" s="242">
        <v>46</v>
      </c>
      <c r="B61" s="243" t="s">
        <v>201</v>
      </c>
      <c r="C61" s="266" t="s">
        <v>202</v>
      </c>
      <c r="D61" s="244" t="s">
        <v>190</v>
      </c>
      <c r="E61" s="245">
        <v>914.21838000000002</v>
      </c>
      <c r="F61" s="246"/>
      <c r="G61" s="247">
        <f>ROUND(E61*F61,2)</f>
        <v>0</v>
      </c>
      <c r="H61" s="246"/>
      <c r="I61" s="247">
        <f>ROUND(E61*H61,2)</f>
        <v>0</v>
      </c>
      <c r="J61" s="246"/>
      <c r="K61" s="247">
        <f>ROUND(E61*J61,2)</f>
        <v>0</v>
      </c>
      <c r="L61" s="247">
        <v>21</v>
      </c>
      <c r="M61" s="247">
        <f>G61*(1+L61/100)</f>
        <v>0</v>
      </c>
      <c r="N61" s="244">
        <v>0</v>
      </c>
      <c r="O61" s="244">
        <f>ROUND(E61*N61,5)</f>
        <v>0</v>
      </c>
      <c r="P61" s="244">
        <v>0</v>
      </c>
      <c r="Q61" s="244">
        <f>ROUND(E61*P61,5)</f>
        <v>0</v>
      </c>
      <c r="R61" s="244"/>
      <c r="S61" s="244"/>
      <c r="T61" s="248">
        <v>1.6E-2</v>
      </c>
      <c r="U61" s="244">
        <f>ROUND(E61*T61,2)</f>
        <v>14.63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103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x14ac:dyDescent="0.2">
      <c r="A62" s="6"/>
      <c r="B62" s="7" t="s">
        <v>203</v>
      </c>
      <c r="C62" s="267" t="s">
        <v>203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AC62">
        <v>15</v>
      </c>
      <c r="AD62">
        <v>21</v>
      </c>
    </row>
    <row r="63" spans="1:60" x14ac:dyDescent="0.2">
      <c r="A63" s="249"/>
      <c r="B63" s="250">
        <v>26</v>
      </c>
      <c r="C63" s="268" t="s">
        <v>203</v>
      </c>
      <c r="D63" s="251"/>
      <c r="E63" s="251"/>
      <c r="F63" s="251"/>
      <c r="G63" s="262">
        <f>G8+G27+G43+G46+G51+G53+G60</f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AC63">
        <f>SUMIF(L7:L61,AC62,G7:G61)</f>
        <v>0</v>
      </c>
      <c r="AD63">
        <f>SUMIF(L7:L61,AD62,G7:G61)</f>
        <v>0</v>
      </c>
      <c r="AE63" t="s">
        <v>204</v>
      </c>
    </row>
    <row r="64" spans="1:60" x14ac:dyDescent="0.2">
      <c r="A64" s="6"/>
      <c r="B64" s="7" t="s">
        <v>203</v>
      </c>
      <c r="C64" s="267" t="s">
        <v>203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1" x14ac:dyDescent="0.2">
      <c r="A65" s="6"/>
      <c r="B65" s="7" t="s">
        <v>203</v>
      </c>
      <c r="C65" s="267" t="s">
        <v>203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31" x14ac:dyDescent="0.2">
      <c r="A66" s="252">
        <v>33</v>
      </c>
      <c r="B66" s="252"/>
      <c r="C66" s="26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1" x14ac:dyDescent="0.2">
      <c r="A67" s="253"/>
      <c r="B67" s="254"/>
      <c r="C67" s="270"/>
      <c r="D67" s="254"/>
      <c r="E67" s="254"/>
      <c r="F67" s="254"/>
      <c r="G67" s="25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AE67" t="s">
        <v>205</v>
      </c>
    </row>
    <row r="68" spans="1:31" x14ac:dyDescent="0.2">
      <c r="A68" s="256"/>
      <c r="B68" s="257"/>
      <c r="C68" s="271"/>
      <c r="D68" s="257"/>
      <c r="E68" s="257"/>
      <c r="F68" s="257"/>
      <c r="G68" s="25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31" x14ac:dyDescent="0.2">
      <c r="A69" s="256"/>
      <c r="B69" s="257"/>
      <c r="C69" s="271"/>
      <c r="D69" s="257"/>
      <c r="E69" s="257"/>
      <c r="F69" s="257"/>
      <c r="G69" s="25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31" x14ac:dyDescent="0.2">
      <c r="A70" s="256"/>
      <c r="B70" s="257"/>
      <c r="C70" s="271"/>
      <c r="D70" s="257"/>
      <c r="E70" s="257"/>
      <c r="F70" s="257"/>
      <c r="G70" s="25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31" x14ac:dyDescent="0.2">
      <c r="A71" s="259"/>
      <c r="B71" s="260"/>
      <c r="C71" s="272"/>
      <c r="D71" s="260"/>
      <c r="E71" s="260"/>
      <c r="F71" s="260"/>
      <c r="G71" s="2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1" x14ac:dyDescent="0.2">
      <c r="A72" s="6"/>
      <c r="B72" s="7" t="s">
        <v>203</v>
      </c>
      <c r="C72" s="267" t="s">
        <v>203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31" x14ac:dyDescent="0.2">
      <c r="C73" s="273"/>
      <c r="AE73" t="s">
        <v>206</v>
      </c>
    </row>
  </sheetData>
  <mergeCells count="7">
    <mergeCell ref="A67:G71"/>
    <mergeCell ref="A1:G1"/>
    <mergeCell ref="C2:G2"/>
    <mergeCell ref="C3:G3"/>
    <mergeCell ref="C4:G4"/>
    <mergeCell ref="C49:G49"/>
    <mergeCell ref="A66:C66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von On</dc:creator>
  <cp:lastModifiedBy>George von On</cp:lastModifiedBy>
  <cp:lastPrinted>2014-02-28T09:52:57Z</cp:lastPrinted>
  <dcterms:created xsi:type="dcterms:W3CDTF">2009-04-08T07:15:50Z</dcterms:created>
  <dcterms:modified xsi:type="dcterms:W3CDTF">2018-06-05T11:05:33Z</dcterms:modified>
</cp:coreProperties>
</file>