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64" windowWidth="15996" windowHeight="7620"/>
  </bookViews>
  <sheets>
    <sheet name="Rekapitulace stavby" sheetId="1" r:id="rId1"/>
    <sheet name="koupelna 1 - 1.NP - levý ..." sheetId="2" r:id="rId2"/>
    <sheet name="koupelna 2 - 2.NP - pravý..." sheetId="3" r:id="rId3"/>
    <sheet name="koupelna 3 - 2.NP - levý ..." sheetId="4" r:id="rId4"/>
    <sheet name="VZT - stavební úpravy pro..." sheetId="5" r:id="rId5"/>
    <sheet name="D.1.4. - ZTI" sheetId="6" r:id="rId6"/>
    <sheet name="VON - Vedlejší rozpočtové..." sheetId="7" r:id="rId7"/>
    <sheet name="Pokyny pro vyplnění" sheetId="8" r:id="rId8"/>
  </sheets>
  <definedNames>
    <definedName name="_xlnm._FilterDatabase" localSheetId="5" hidden="1">'D.1.4. - ZTI'!$C$83:$K$433</definedName>
    <definedName name="_xlnm._FilterDatabase" localSheetId="1" hidden="1">'koupelna 1 - 1.NP - levý ...'!$C$99:$K$346</definedName>
    <definedName name="_xlnm._FilterDatabase" localSheetId="2" hidden="1">'koupelna 2 - 2.NP - pravý...'!$C$97:$K$287</definedName>
    <definedName name="_xlnm._FilterDatabase" localSheetId="3" hidden="1">'koupelna 3 - 2.NP - levý ...'!$C$97:$K$287</definedName>
    <definedName name="_xlnm._FilterDatabase" localSheetId="6" hidden="1">'VON - Vedlejší rozpočtové...'!$C$78:$K$86</definedName>
    <definedName name="_xlnm._FilterDatabase" localSheetId="4" hidden="1">'VZT - stavební úpravy pro...'!$C$90:$K$147</definedName>
    <definedName name="_xlnm.Print_Titles" localSheetId="5">'D.1.4. - ZTI'!$83:$83</definedName>
    <definedName name="_xlnm.Print_Titles" localSheetId="1">'koupelna 1 - 1.NP - levý ...'!$99:$99</definedName>
    <definedName name="_xlnm.Print_Titles" localSheetId="2">'koupelna 2 - 2.NP - pravý...'!$97:$97</definedName>
    <definedName name="_xlnm.Print_Titles" localSheetId="3">'koupelna 3 - 2.NP - levý ...'!$97:$97</definedName>
    <definedName name="_xlnm.Print_Titles" localSheetId="0">'Rekapitulace stavby'!$49:$49</definedName>
    <definedName name="_xlnm.Print_Titles" localSheetId="6">'VON - Vedlejší rozpočtové...'!$78:$78</definedName>
    <definedName name="_xlnm.Print_Titles" localSheetId="4">'VZT - stavební úpravy pro...'!$90:$90</definedName>
    <definedName name="_xlnm.Print_Area" localSheetId="5">'D.1.4. - ZTI'!$C$4:$J$36,'D.1.4. - ZTI'!$C$42:$J$65,'D.1.4. - ZTI'!$C$71:$K$433</definedName>
    <definedName name="_xlnm.Print_Area" localSheetId="1">'koupelna 1 - 1.NP - levý ...'!$C$4:$J$38,'koupelna 1 - 1.NP - levý ...'!$C$44:$J$79,'koupelna 1 - 1.NP - levý ...'!$C$85:$K$346</definedName>
    <definedName name="_xlnm.Print_Area" localSheetId="2">'koupelna 2 - 2.NP - pravý...'!$C$4:$J$38,'koupelna 2 - 2.NP - pravý...'!$C$44:$J$77,'koupelna 2 - 2.NP - pravý...'!$C$83:$K$287</definedName>
    <definedName name="_xlnm.Print_Area" localSheetId="3">'koupelna 3 - 2.NP - levý ...'!$C$4:$J$38,'koupelna 3 - 2.NP - levý ...'!$C$44:$J$77,'koupelna 3 - 2.NP - levý ...'!$C$83:$K$287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6">'VON - Vedlejší rozpočtové...'!$C$4:$J$36,'VON - Vedlejší rozpočtové...'!$C$42:$J$60,'VON - Vedlejší rozpočtové...'!$C$66:$K$86</definedName>
    <definedName name="_xlnm.Print_Area" localSheetId="4">'VZT - stavební úpravy pro...'!$C$4:$J$38,'VZT - stavební úpravy pro...'!$C$44:$J$70,'VZT - stavební úpravy pro...'!$C$76:$K$147</definedName>
  </definedNames>
  <calcPr calcId="124519"/>
</workbook>
</file>

<file path=xl/calcChain.xml><?xml version="1.0" encoding="utf-8"?>
<calcChain xmlns="http://schemas.openxmlformats.org/spreadsheetml/2006/main">
  <c r="AY58" i="1"/>
  <c r="AX58"/>
  <c r="BI85" i="7"/>
  <c r="BH85"/>
  <c r="BG85"/>
  <c r="BF85"/>
  <c r="BE85"/>
  <c r="T85"/>
  <c r="T84" s="1"/>
  <c r="R85"/>
  <c r="R84" s="1"/>
  <c r="P85"/>
  <c r="P84" s="1"/>
  <c r="BK85"/>
  <c r="BK84" s="1"/>
  <c r="J84" s="1"/>
  <c r="J59" s="1"/>
  <c r="J85"/>
  <c r="BI82"/>
  <c r="F34" s="1"/>
  <c r="BD58" i="1" s="1"/>
  <c r="BH82" i="7"/>
  <c r="F33" s="1"/>
  <c r="BC58" i="1" s="1"/>
  <c r="BG82" i="7"/>
  <c r="F32" s="1"/>
  <c r="BB58" i="1" s="1"/>
  <c r="BF82" i="7"/>
  <c r="F31" s="1"/>
  <c r="BA58" i="1" s="1"/>
  <c r="T82" i="7"/>
  <c r="T81" s="1"/>
  <c r="R82"/>
  <c r="R81" s="1"/>
  <c r="R80" s="1"/>
  <c r="R79" s="1"/>
  <c r="P82"/>
  <c r="P81" s="1"/>
  <c r="P80" s="1"/>
  <c r="P79" s="1"/>
  <c r="AU58" i="1" s="1"/>
  <c r="BK82" i="7"/>
  <c r="BK81" s="1"/>
  <c r="J82"/>
  <c r="BE82" s="1"/>
  <c r="J75"/>
  <c r="F75"/>
  <c r="F73"/>
  <c r="E71"/>
  <c r="J51"/>
  <c r="F51"/>
  <c r="F49"/>
  <c r="E47"/>
  <c r="E45"/>
  <c r="J18"/>
  <c r="E18"/>
  <c r="F76" s="1"/>
  <c r="J17"/>
  <c r="J12"/>
  <c r="J73" s="1"/>
  <c r="E7"/>
  <c r="E69" s="1"/>
  <c r="AY57" i="1"/>
  <c r="AX57"/>
  <c r="BI432" i="6"/>
  <c r="BH432"/>
  <c r="BG432"/>
  <c r="BF432"/>
  <c r="BE432"/>
  <c r="T432"/>
  <c r="T431" s="1"/>
  <c r="R432"/>
  <c r="R431" s="1"/>
  <c r="P432"/>
  <c r="P431" s="1"/>
  <c r="BK432"/>
  <c r="BK431" s="1"/>
  <c r="J431" s="1"/>
  <c r="J64" s="1"/>
  <c r="J432"/>
  <c r="BI429"/>
  <c r="BH429"/>
  <c r="BG429"/>
  <c r="BF429"/>
  <c r="T429"/>
  <c r="R429"/>
  <c r="P429"/>
  <c r="BK429"/>
  <c r="J429"/>
  <c r="BE429" s="1"/>
  <c r="BI427"/>
  <c r="BH427"/>
  <c r="BG427"/>
  <c r="BF427"/>
  <c r="T427"/>
  <c r="R427"/>
  <c r="P427"/>
  <c r="BK427"/>
  <c r="J427"/>
  <c r="BE427" s="1"/>
  <c r="BI425"/>
  <c r="BH425"/>
  <c r="BG425"/>
  <c r="BF425"/>
  <c r="T425"/>
  <c r="R425"/>
  <c r="P425"/>
  <c r="BK425"/>
  <c r="J425"/>
  <c r="BE425" s="1"/>
  <c r="BI423"/>
  <c r="BH423"/>
  <c r="BG423"/>
  <c r="BF423"/>
  <c r="BE423"/>
  <c r="T423"/>
  <c r="R423"/>
  <c r="P423"/>
  <c r="BK423"/>
  <c r="J423"/>
  <c r="BI421"/>
  <c r="BH421"/>
  <c r="BG421"/>
  <c r="BF421"/>
  <c r="T421"/>
  <c r="R421"/>
  <c r="P421"/>
  <c r="BK421"/>
  <c r="J421"/>
  <c r="BE421" s="1"/>
  <c r="BI419"/>
  <c r="BH419"/>
  <c r="BG419"/>
  <c r="BF419"/>
  <c r="BE419"/>
  <c r="T419"/>
  <c r="R419"/>
  <c r="P419"/>
  <c r="BK419"/>
  <c r="J419"/>
  <c r="BI417"/>
  <c r="BH417"/>
  <c r="BG417"/>
  <c r="BF417"/>
  <c r="T417"/>
  <c r="R417"/>
  <c r="P417"/>
  <c r="BK417"/>
  <c r="J417"/>
  <c r="BE417" s="1"/>
  <c r="BI415"/>
  <c r="BH415"/>
  <c r="BG415"/>
  <c r="BF415"/>
  <c r="BE415"/>
  <c r="T415"/>
  <c r="R415"/>
  <c r="P415"/>
  <c r="BK415"/>
  <c r="J415"/>
  <c r="BI413"/>
  <c r="BH413"/>
  <c r="BG413"/>
  <c r="BF413"/>
  <c r="T413"/>
  <c r="R413"/>
  <c r="P413"/>
  <c r="BK413"/>
  <c r="J413"/>
  <c r="BE413" s="1"/>
  <c r="BI411"/>
  <c r="BH411"/>
  <c r="BG411"/>
  <c r="BF411"/>
  <c r="BE411"/>
  <c r="T411"/>
  <c r="R411"/>
  <c r="P411"/>
  <c r="BK411"/>
  <c r="J411"/>
  <c r="BI409"/>
  <c r="BH409"/>
  <c r="BG409"/>
  <c r="BF409"/>
  <c r="BE409"/>
  <c r="T409"/>
  <c r="R409"/>
  <c r="P409"/>
  <c r="BK409"/>
  <c r="J409"/>
  <c r="BI407"/>
  <c r="BH407"/>
  <c r="BG407"/>
  <c r="BF407"/>
  <c r="BE407"/>
  <c r="T407"/>
  <c r="R407"/>
  <c r="P407"/>
  <c r="BK407"/>
  <c r="J407"/>
  <c r="BI405"/>
  <c r="BH405"/>
  <c r="BG405"/>
  <c r="BF405"/>
  <c r="BE405"/>
  <c r="T405"/>
  <c r="R405"/>
  <c r="P405"/>
  <c r="BK405"/>
  <c r="J405"/>
  <c r="BI403"/>
  <c r="BH403"/>
  <c r="BG403"/>
  <c r="BF403"/>
  <c r="BE403"/>
  <c r="T403"/>
  <c r="R403"/>
  <c r="P403"/>
  <c r="BK403"/>
  <c r="J403"/>
  <c r="BI401"/>
  <c r="BH401"/>
  <c r="BG401"/>
  <c r="BF401"/>
  <c r="BE401"/>
  <c r="T401"/>
  <c r="R401"/>
  <c r="P401"/>
  <c r="BK401"/>
  <c r="J401"/>
  <c r="BI399"/>
  <c r="BH399"/>
  <c r="BG399"/>
  <c r="BF399"/>
  <c r="BE399"/>
  <c r="T399"/>
  <c r="R399"/>
  <c r="P399"/>
  <c r="BK399"/>
  <c r="J399"/>
  <c r="BI397"/>
  <c r="BH397"/>
  <c r="BG397"/>
  <c r="BF397"/>
  <c r="BE397"/>
  <c r="T397"/>
  <c r="R397"/>
  <c r="P397"/>
  <c r="BK397"/>
  <c r="J397"/>
  <c r="BI395"/>
  <c r="BH395"/>
  <c r="BG395"/>
  <c r="BF395"/>
  <c r="BE395"/>
  <c r="T395"/>
  <c r="R395"/>
  <c r="P395"/>
  <c r="BK395"/>
  <c r="J395"/>
  <c r="BI393"/>
  <c r="BH393"/>
  <c r="BG393"/>
  <c r="BF393"/>
  <c r="BE393"/>
  <c r="T393"/>
  <c r="R393"/>
  <c r="P393"/>
  <c r="BK393"/>
  <c r="J393"/>
  <c r="BI390"/>
  <c r="BH390"/>
  <c r="BG390"/>
  <c r="BF390"/>
  <c r="BE390"/>
  <c r="T390"/>
  <c r="R390"/>
  <c r="P390"/>
  <c r="BK390"/>
  <c r="J390"/>
  <c r="BI388"/>
  <c r="BH388"/>
  <c r="BG388"/>
  <c r="BF388"/>
  <c r="BE388"/>
  <c r="T388"/>
  <c r="R388"/>
  <c r="P388"/>
  <c r="BK388"/>
  <c r="J388"/>
  <c r="BI386"/>
  <c r="BH386"/>
  <c r="BG386"/>
  <c r="BF386"/>
  <c r="BE386"/>
  <c r="T386"/>
  <c r="R386"/>
  <c r="P386"/>
  <c r="BK386"/>
  <c r="J386"/>
  <c r="BI382"/>
  <c r="BH382"/>
  <c r="BG382"/>
  <c r="BF382"/>
  <c r="BE382"/>
  <c r="T382"/>
  <c r="R382"/>
  <c r="P382"/>
  <c r="BK382"/>
  <c r="J382"/>
  <c r="BI380"/>
  <c r="BH380"/>
  <c r="BG380"/>
  <c r="BF380"/>
  <c r="BE380"/>
  <c r="T380"/>
  <c r="R380"/>
  <c r="P380"/>
  <c r="BK380"/>
  <c r="J380"/>
  <c r="BI378"/>
  <c r="BH378"/>
  <c r="BG378"/>
  <c r="BF378"/>
  <c r="BE378"/>
  <c r="T378"/>
  <c r="R378"/>
  <c r="P378"/>
  <c r="BK378"/>
  <c r="J378"/>
  <c r="BI376"/>
  <c r="BH376"/>
  <c r="BG376"/>
  <c r="BF376"/>
  <c r="BE376"/>
  <c r="T376"/>
  <c r="R376"/>
  <c r="P376"/>
  <c r="BK376"/>
  <c r="J376"/>
  <c r="BI374"/>
  <c r="BH374"/>
  <c r="BG374"/>
  <c r="BF374"/>
  <c r="BE374"/>
  <c r="T374"/>
  <c r="R374"/>
  <c r="P374"/>
  <c r="BK374"/>
  <c r="J374"/>
  <c r="BI372"/>
  <c r="BH372"/>
  <c r="BG372"/>
  <c r="BF372"/>
  <c r="BE372"/>
  <c r="T372"/>
  <c r="R372"/>
  <c r="P372"/>
  <c r="BK372"/>
  <c r="J372"/>
  <c r="BI370"/>
  <c r="BH370"/>
  <c r="BG370"/>
  <c r="BF370"/>
  <c r="BE370"/>
  <c r="T370"/>
  <c r="R370"/>
  <c r="P370"/>
  <c r="BK370"/>
  <c r="J370"/>
  <c r="BI368"/>
  <c r="BH368"/>
  <c r="BG368"/>
  <c r="BF368"/>
  <c r="BE368"/>
  <c r="T368"/>
  <c r="R368"/>
  <c r="P368"/>
  <c r="BK368"/>
  <c r="J368"/>
  <c r="BI366"/>
  <c r="BH366"/>
  <c r="BG366"/>
  <c r="BF366"/>
  <c r="BE366"/>
  <c r="T366"/>
  <c r="R366"/>
  <c r="P366"/>
  <c r="BK366"/>
  <c r="J366"/>
  <c r="BI364"/>
  <c r="BH364"/>
  <c r="BG364"/>
  <c r="BF364"/>
  <c r="BE364"/>
  <c r="T364"/>
  <c r="R364"/>
  <c r="P364"/>
  <c r="BK364"/>
  <c r="J364"/>
  <c r="BI362"/>
  <c r="BH362"/>
  <c r="BG362"/>
  <c r="BF362"/>
  <c r="BE362"/>
  <c r="T362"/>
  <c r="R362"/>
  <c r="P362"/>
  <c r="BK362"/>
  <c r="J362"/>
  <c r="BI360"/>
  <c r="BH360"/>
  <c r="BG360"/>
  <c r="BF360"/>
  <c r="BE360"/>
  <c r="T360"/>
  <c r="R360"/>
  <c r="P360"/>
  <c r="BK360"/>
  <c r="J360"/>
  <c r="BI358"/>
  <c r="BH358"/>
  <c r="BG358"/>
  <c r="BF358"/>
  <c r="BE358"/>
  <c r="T358"/>
  <c r="R358"/>
  <c r="P358"/>
  <c r="BK358"/>
  <c r="J358"/>
  <c r="BI356"/>
  <c r="BH356"/>
  <c r="BG356"/>
  <c r="BF356"/>
  <c r="BE356"/>
  <c r="T356"/>
  <c r="R356"/>
  <c r="P356"/>
  <c r="BK356"/>
  <c r="J356"/>
  <c r="BI354"/>
  <c r="BH354"/>
  <c r="BG354"/>
  <c r="BF354"/>
  <c r="BE354"/>
  <c r="T354"/>
  <c r="R354"/>
  <c r="P354"/>
  <c r="BK354"/>
  <c r="J354"/>
  <c r="BI352"/>
  <c r="BH352"/>
  <c r="BG352"/>
  <c r="BF352"/>
  <c r="BE352"/>
  <c r="T352"/>
  <c r="T351" s="1"/>
  <c r="R352"/>
  <c r="R351" s="1"/>
  <c r="P352"/>
  <c r="P351" s="1"/>
  <c r="BK352"/>
  <c r="BK351" s="1"/>
  <c r="J351" s="1"/>
  <c r="J63" s="1"/>
  <c r="J352"/>
  <c r="BI349"/>
  <c r="BH349"/>
  <c r="BG349"/>
  <c r="BF349"/>
  <c r="T349"/>
  <c r="R349"/>
  <c r="P349"/>
  <c r="BK349"/>
  <c r="J349"/>
  <c r="BE349" s="1"/>
  <c r="BI347"/>
  <c r="BH347"/>
  <c r="BG347"/>
  <c r="BF347"/>
  <c r="T347"/>
  <c r="R347"/>
  <c r="P347"/>
  <c r="BK347"/>
  <c r="J347"/>
  <c r="BE347" s="1"/>
  <c r="BI344"/>
  <c r="BH344"/>
  <c r="BG344"/>
  <c r="BF344"/>
  <c r="T344"/>
  <c r="R344"/>
  <c r="P344"/>
  <c r="BK344"/>
  <c r="J344"/>
  <c r="BE344" s="1"/>
  <c r="BI342"/>
  <c r="BH342"/>
  <c r="BG342"/>
  <c r="BF342"/>
  <c r="T342"/>
  <c r="R342"/>
  <c r="P342"/>
  <c r="BK342"/>
  <c r="J342"/>
  <c r="BE342" s="1"/>
  <c r="BI340"/>
  <c r="BH340"/>
  <c r="BG340"/>
  <c r="BF340"/>
  <c r="T340"/>
  <c r="R340"/>
  <c r="P340"/>
  <c r="BK340"/>
  <c r="J340"/>
  <c r="BE340" s="1"/>
  <c r="BI338"/>
  <c r="BH338"/>
  <c r="BG338"/>
  <c r="BF338"/>
  <c r="T338"/>
  <c r="R338"/>
  <c r="P338"/>
  <c r="BK338"/>
  <c r="J338"/>
  <c r="BE338" s="1"/>
  <c r="BI336"/>
  <c r="BH336"/>
  <c r="BG336"/>
  <c r="BF336"/>
  <c r="T336"/>
  <c r="R336"/>
  <c r="P336"/>
  <c r="BK336"/>
  <c r="J336"/>
  <c r="BE336" s="1"/>
  <c r="BI332"/>
  <c r="BH332"/>
  <c r="BG332"/>
  <c r="BF332"/>
  <c r="T332"/>
  <c r="R332"/>
  <c r="P332"/>
  <c r="BK332"/>
  <c r="J332"/>
  <c r="BE332" s="1"/>
  <c r="BI329"/>
  <c r="BH329"/>
  <c r="BG329"/>
  <c r="BF329"/>
  <c r="T329"/>
  <c r="R329"/>
  <c r="P329"/>
  <c r="BK329"/>
  <c r="J329"/>
  <c r="BE329" s="1"/>
  <c r="BI325"/>
  <c r="BH325"/>
  <c r="BG325"/>
  <c r="BF325"/>
  <c r="T325"/>
  <c r="R325"/>
  <c r="P325"/>
  <c r="BK325"/>
  <c r="J325"/>
  <c r="BE325" s="1"/>
  <c r="BI322"/>
  <c r="BH322"/>
  <c r="BG322"/>
  <c r="BF322"/>
  <c r="T322"/>
  <c r="R322"/>
  <c r="P322"/>
  <c r="BK322"/>
  <c r="J322"/>
  <c r="BE322" s="1"/>
  <c r="BI311"/>
  <c r="BH311"/>
  <c r="BG311"/>
  <c r="BF311"/>
  <c r="T311"/>
  <c r="R311"/>
  <c r="P311"/>
  <c r="BK311"/>
  <c r="J311"/>
  <c r="BE311" s="1"/>
  <c r="BI302"/>
  <c r="BH302"/>
  <c r="BG302"/>
  <c r="BF302"/>
  <c r="T302"/>
  <c r="R302"/>
  <c r="P302"/>
  <c r="BK302"/>
  <c r="J302"/>
  <c r="BE302" s="1"/>
  <c r="BI298"/>
  <c r="BH298"/>
  <c r="BG298"/>
  <c r="BF298"/>
  <c r="T298"/>
  <c r="R298"/>
  <c r="P298"/>
  <c r="BK298"/>
  <c r="J298"/>
  <c r="BE298" s="1"/>
  <c r="BI291"/>
  <c r="BH291"/>
  <c r="BG291"/>
  <c r="BF291"/>
  <c r="T291"/>
  <c r="R291"/>
  <c r="P291"/>
  <c r="BK291"/>
  <c r="J291"/>
  <c r="BE291" s="1"/>
  <c r="BI286"/>
  <c r="BH286"/>
  <c r="BG286"/>
  <c r="BF286"/>
  <c r="T286"/>
  <c r="R286"/>
  <c r="P286"/>
  <c r="BK286"/>
  <c r="J286"/>
  <c r="BE286" s="1"/>
  <c r="BI284"/>
  <c r="BH284"/>
  <c r="BG284"/>
  <c r="BF284"/>
  <c r="T284"/>
  <c r="R284"/>
  <c r="P284"/>
  <c r="BK284"/>
  <c r="J284"/>
  <c r="BE284" s="1"/>
  <c r="BI280"/>
  <c r="BH280"/>
  <c r="BG280"/>
  <c r="BF280"/>
  <c r="T280"/>
  <c r="R280"/>
  <c r="P280"/>
  <c r="BK280"/>
  <c r="J280"/>
  <c r="BE280" s="1"/>
  <c r="BI278"/>
  <c r="BH278"/>
  <c r="BG278"/>
  <c r="BF278"/>
  <c r="T278"/>
  <c r="R278"/>
  <c r="P278"/>
  <c r="BK278"/>
  <c r="J278"/>
  <c r="BE278" s="1"/>
  <c r="BI273"/>
  <c r="BH273"/>
  <c r="BG273"/>
  <c r="BF273"/>
  <c r="T273"/>
  <c r="R273"/>
  <c r="P273"/>
  <c r="BK273"/>
  <c r="J273"/>
  <c r="BE273" s="1"/>
  <c r="BI271"/>
  <c r="BH271"/>
  <c r="BG271"/>
  <c r="BF271"/>
  <c r="BE271"/>
  <c r="T271"/>
  <c r="R271"/>
  <c r="P271"/>
  <c r="BK271"/>
  <c r="J271"/>
  <c r="BI264"/>
  <c r="BH264"/>
  <c r="BG264"/>
  <c r="BF264"/>
  <c r="T264"/>
  <c r="R264"/>
  <c r="P264"/>
  <c r="BK264"/>
  <c r="J264"/>
  <c r="BE264" s="1"/>
  <c r="BI262"/>
  <c r="BH262"/>
  <c r="BG262"/>
  <c r="BF262"/>
  <c r="BE262"/>
  <c r="T262"/>
  <c r="R262"/>
  <c r="P262"/>
  <c r="BK262"/>
  <c r="J262"/>
  <c r="BI260"/>
  <c r="BH260"/>
  <c r="BG260"/>
  <c r="BF260"/>
  <c r="T260"/>
  <c r="R260"/>
  <c r="P260"/>
  <c r="BK260"/>
  <c r="J260"/>
  <c r="BE260" s="1"/>
  <c r="BI258"/>
  <c r="BH258"/>
  <c r="BG258"/>
  <c r="BF258"/>
  <c r="BE258"/>
  <c r="T258"/>
  <c r="R258"/>
  <c r="P258"/>
  <c r="BK258"/>
  <c r="J258"/>
  <c r="BI254"/>
  <c r="BH254"/>
  <c r="BG254"/>
  <c r="BF254"/>
  <c r="T254"/>
  <c r="T253" s="1"/>
  <c r="R254"/>
  <c r="R253" s="1"/>
  <c r="P254"/>
  <c r="P253" s="1"/>
  <c r="BK254"/>
  <c r="BK253" s="1"/>
  <c r="J253" s="1"/>
  <c r="J62" s="1"/>
  <c r="J254"/>
  <c r="BE254" s="1"/>
  <c r="BI251"/>
  <c r="BH251"/>
  <c r="BG251"/>
  <c r="BF251"/>
  <c r="BE251"/>
  <c r="T251"/>
  <c r="R251"/>
  <c r="P251"/>
  <c r="BK251"/>
  <c r="J251"/>
  <c r="BI248"/>
  <c r="BH248"/>
  <c r="BG248"/>
  <c r="BF248"/>
  <c r="T248"/>
  <c r="R248"/>
  <c r="P248"/>
  <c r="BK248"/>
  <c r="J248"/>
  <c r="BE248" s="1"/>
  <c r="BI246"/>
  <c r="BH246"/>
  <c r="BG246"/>
  <c r="BF246"/>
  <c r="BE246"/>
  <c r="T246"/>
  <c r="R246"/>
  <c r="P246"/>
  <c r="BK246"/>
  <c r="J246"/>
  <c r="BI244"/>
  <c r="BH244"/>
  <c r="BG244"/>
  <c r="BF244"/>
  <c r="BE244"/>
  <c r="T244"/>
  <c r="R244"/>
  <c r="P244"/>
  <c r="BK244"/>
  <c r="J244"/>
  <c r="BI240"/>
  <c r="BH240"/>
  <c r="BG240"/>
  <c r="BF240"/>
  <c r="BE240"/>
  <c r="T240"/>
  <c r="R240"/>
  <c r="P240"/>
  <c r="BK240"/>
  <c r="J240"/>
  <c r="BI237"/>
  <c r="BH237"/>
  <c r="BG237"/>
  <c r="BF237"/>
  <c r="BE237"/>
  <c r="T237"/>
  <c r="R237"/>
  <c r="P237"/>
  <c r="BK237"/>
  <c r="J237"/>
  <c r="BI233"/>
  <c r="BH233"/>
  <c r="BG233"/>
  <c r="BF233"/>
  <c r="BE233"/>
  <c r="T233"/>
  <c r="R233"/>
  <c r="P233"/>
  <c r="BK233"/>
  <c r="J233"/>
  <c r="BI229"/>
  <c r="BH229"/>
  <c r="BG229"/>
  <c r="BF229"/>
  <c r="BE229"/>
  <c r="T229"/>
  <c r="R229"/>
  <c r="P229"/>
  <c r="BK229"/>
  <c r="J229"/>
  <c r="BI224"/>
  <c r="BH224"/>
  <c r="BG224"/>
  <c r="BF224"/>
  <c r="BE224"/>
  <c r="T224"/>
  <c r="R224"/>
  <c r="P224"/>
  <c r="BK224"/>
  <c r="J224"/>
  <c r="BI220"/>
  <c r="BH220"/>
  <c r="BG220"/>
  <c r="BF220"/>
  <c r="BE220"/>
  <c r="T220"/>
  <c r="R220"/>
  <c r="P220"/>
  <c r="BK220"/>
  <c r="J220"/>
  <c r="BI213"/>
  <c r="BH213"/>
  <c r="BG213"/>
  <c r="BF213"/>
  <c r="BE213"/>
  <c r="T213"/>
  <c r="R213"/>
  <c r="P213"/>
  <c r="BK213"/>
  <c r="J213"/>
  <c r="BI206"/>
  <c r="BH206"/>
  <c r="BG206"/>
  <c r="BF206"/>
  <c r="BE206"/>
  <c r="T206"/>
  <c r="R206"/>
  <c r="P206"/>
  <c r="BK206"/>
  <c r="J206"/>
  <c r="BI199"/>
  <c r="BH199"/>
  <c r="BG199"/>
  <c r="BF199"/>
  <c r="BE199"/>
  <c r="T199"/>
  <c r="R199"/>
  <c r="P199"/>
  <c r="BK199"/>
  <c r="J199"/>
  <c r="BI192"/>
  <c r="BH192"/>
  <c r="BG192"/>
  <c r="BF192"/>
  <c r="BE192"/>
  <c r="T192"/>
  <c r="R192"/>
  <c r="P192"/>
  <c r="BK192"/>
  <c r="J192"/>
  <c r="BI185"/>
  <c r="BH185"/>
  <c r="BG185"/>
  <c r="BF185"/>
  <c r="BE185"/>
  <c r="T185"/>
  <c r="R185"/>
  <c r="P185"/>
  <c r="BK185"/>
  <c r="J185"/>
  <c r="BI181"/>
  <c r="BH181"/>
  <c r="BG181"/>
  <c r="BF181"/>
  <c r="BE181"/>
  <c r="T181"/>
  <c r="R181"/>
  <c r="P181"/>
  <c r="BK181"/>
  <c r="J181"/>
  <c r="BI176"/>
  <c r="BH176"/>
  <c r="BG176"/>
  <c r="BF176"/>
  <c r="BE176"/>
  <c r="T176"/>
  <c r="R176"/>
  <c r="P176"/>
  <c r="BK176"/>
  <c r="J176"/>
  <c r="BI174"/>
  <c r="BH174"/>
  <c r="BG174"/>
  <c r="BF174"/>
  <c r="BE174"/>
  <c r="T174"/>
  <c r="R174"/>
  <c r="P174"/>
  <c r="BK174"/>
  <c r="J174"/>
  <c r="BI167"/>
  <c r="BH167"/>
  <c r="BG167"/>
  <c r="BF167"/>
  <c r="BE167"/>
  <c r="T167"/>
  <c r="R167"/>
  <c r="P167"/>
  <c r="BK167"/>
  <c r="J167"/>
  <c r="BI165"/>
  <c r="BH165"/>
  <c r="BG165"/>
  <c r="BF165"/>
  <c r="BE165"/>
  <c r="T165"/>
  <c r="R165"/>
  <c r="P165"/>
  <c r="BK165"/>
  <c r="J165"/>
  <c r="BI163"/>
  <c r="BH163"/>
  <c r="BG163"/>
  <c r="BF163"/>
  <c r="BE163"/>
  <c r="T163"/>
  <c r="R163"/>
  <c r="P163"/>
  <c r="BK163"/>
  <c r="J163"/>
  <c r="BI161"/>
  <c r="BH161"/>
  <c r="BG161"/>
  <c r="BF161"/>
  <c r="BE161"/>
  <c r="T161"/>
  <c r="R161"/>
  <c r="P161"/>
  <c r="BK161"/>
  <c r="J161"/>
  <c r="BI157"/>
  <c r="BH157"/>
  <c r="BG157"/>
  <c r="BF157"/>
  <c r="BE157"/>
  <c r="T157"/>
  <c r="R157"/>
  <c r="P157"/>
  <c r="BK157"/>
  <c r="J157"/>
  <c r="BI155"/>
  <c r="BH155"/>
  <c r="BG155"/>
  <c r="BF155"/>
  <c r="BE155"/>
  <c r="T155"/>
  <c r="R155"/>
  <c r="P155"/>
  <c r="BK155"/>
  <c r="J155"/>
  <c r="BI153"/>
  <c r="BH153"/>
  <c r="BG153"/>
  <c r="BF153"/>
  <c r="BE153"/>
  <c r="T153"/>
  <c r="T152" s="1"/>
  <c r="R153"/>
  <c r="R152" s="1"/>
  <c r="P153"/>
  <c r="P152" s="1"/>
  <c r="BK153"/>
  <c r="BK152" s="1"/>
  <c r="J152" s="1"/>
  <c r="J61" s="1"/>
  <c r="J153"/>
  <c r="BI150"/>
  <c r="BH150"/>
  <c r="BG150"/>
  <c r="BF150"/>
  <c r="T150"/>
  <c r="R150"/>
  <c r="P150"/>
  <c r="BK150"/>
  <c r="J150"/>
  <c r="BE150" s="1"/>
  <c r="BI148"/>
  <c r="BH148"/>
  <c r="BG148"/>
  <c r="BF148"/>
  <c r="T148"/>
  <c r="R148"/>
  <c r="P148"/>
  <c r="BK148"/>
  <c r="J148"/>
  <c r="BE148" s="1"/>
  <c r="BI146"/>
  <c r="BH146"/>
  <c r="BG146"/>
  <c r="BF146"/>
  <c r="T146"/>
  <c r="R146"/>
  <c r="P146"/>
  <c r="BK146"/>
  <c r="J146"/>
  <c r="BE146" s="1"/>
  <c r="BI143"/>
  <c r="BH143"/>
  <c r="BG143"/>
  <c r="BF143"/>
  <c r="T143"/>
  <c r="R143"/>
  <c r="P143"/>
  <c r="BK143"/>
  <c r="J143"/>
  <c r="BE143" s="1"/>
  <c r="BI141"/>
  <c r="BH141"/>
  <c r="BG141"/>
  <c r="BF141"/>
  <c r="T141"/>
  <c r="R141"/>
  <c r="P141"/>
  <c r="BK141"/>
  <c r="J141"/>
  <c r="BE141" s="1"/>
  <c r="BI139"/>
  <c r="BH139"/>
  <c r="BG139"/>
  <c r="BF139"/>
  <c r="T139"/>
  <c r="R139"/>
  <c r="P139"/>
  <c r="BK139"/>
  <c r="J139"/>
  <c r="BE139" s="1"/>
  <c r="BI135"/>
  <c r="BH135"/>
  <c r="BG135"/>
  <c r="BF135"/>
  <c r="T135"/>
  <c r="T134" s="1"/>
  <c r="R135"/>
  <c r="R134" s="1"/>
  <c r="P135"/>
  <c r="P134" s="1"/>
  <c r="BK135"/>
  <c r="BK134" s="1"/>
  <c r="J134" s="1"/>
  <c r="J60" s="1"/>
  <c r="J135"/>
  <c r="BE135" s="1"/>
  <c r="BI132"/>
  <c r="BH132"/>
  <c r="BG132"/>
  <c r="BF132"/>
  <c r="BE132"/>
  <c r="T132"/>
  <c r="T131" s="1"/>
  <c r="R132"/>
  <c r="R131" s="1"/>
  <c r="P132"/>
  <c r="P131" s="1"/>
  <c r="BK132"/>
  <c r="BK131" s="1"/>
  <c r="J131" s="1"/>
  <c r="J59" s="1"/>
  <c r="J132"/>
  <c r="BI129"/>
  <c r="BH129"/>
  <c r="BG129"/>
  <c r="BF129"/>
  <c r="T129"/>
  <c r="R129"/>
  <c r="P129"/>
  <c r="BK129"/>
  <c r="J129"/>
  <c r="BE129" s="1"/>
  <c r="BI126"/>
  <c r="BH126"/>
  <c r="BG126"/>
  <c r="BF126"/>
  <c r="T126"/>
  <c r="R126"/>
  <c r="P126"/>
  <c r="BK126"/>
  <c r="J126"/>
  <c r="BE126" s="1"/>
  <c r="BI122"/>
  <c r="BH122"/>
  <c r="BG122"/>
  <c r="BF122"/>
  <c r="T122"/>
  <c r="R122"/>
  <c r="P122"/>
  <c r="BK122"/>
  <c r="J122"/>
  <c r="BE122" s="1"/>
  <c r="BI120"/>
  <c r="BH120"/>
  <c r="BG120"/>
  <c r="BF120"/>
  <c r="T120"/>
  <c r="R120"/>
  <c r="P120"/>
  <c r="BK120"/>
  <c r="J120"/>
  <c r="BE120" s="1"/>
  <c r="BI117"/>
  <c r="BH117"/>
  <c r="BG117"/>
  <c r="BF117"/>
  <c r="T117"/>
  <c r="R117"/>
  <c r="P117"/>
  <c r="BK117"/>
  <c r="J117"/>
  <c r="BE117" s="1"/>
  <c r="BI113"/>
  <c r="BH113"/>
  <c r="BG113"/>
  <c r="BF113"/>
  <c r="T113"/>
  <c r="R113"/>
  <c r="P113"/>
  <c r="BK113"/>
  <c r="J113"/>
  <c r="BE113" s="1"/>
  <c r="BI111"/>
  <c r="BH111"/>
  <c r="BG111"/>
  <c r="BF111"/>
  <c r="T111"/>
  <c r="R111"/>
  <c r="P111"/>
  <c r="BK111"/>
  <c r="J111"/>
  <c r="BE111" s="1"/>
  <c r="BI109"/>
  <c r="BH109"/>
  <c r="BG109"/>
  <c r="BF109"/>
  <c r="T109"/>
  <c r="R109"/>
  <c r="P109"/>
  <c r="BK109"/>
  <c r="J109"/>
  <c r="BE109" s="1"/>
  <c r="BI107"/>
  <c r="BH107"/>
  <c r="BG107"/>
  <c r="BF107"/>
  <c r="T107"/>
  <c r="T106" s="1"/>
  <c r="R107"/>
  <c r="R106" s="1"/>
  <c r="P107"/>
  <c r="P106" s="1"/>
  <c r="BK107"/>
  <c r="BK106" s="1"/>
  <c r="J106" s="1"/>
  <c r="J58" s="1"/>
  <c r="J107"/>
  <c r="BE107" s="1"/>
  <c r="BI104"/>
  <c r="BH104"/>
  <c r="BG104"/>
  <c r="BF104"/>
  <c r="BE104"/>
  <c r="T104"/>
  <c r="R104"/>
  <c r="P104"/>
  <c r="BK104"/>
  <c r="J104"/>
  <c r="BI102"/>
  <c r="BH102"/>
  <c r="BG102"/>
  <c r="BF102"/>
  <c r="BE102"/>
  <c r="T102"/>
  <c r="R102"/>
  <c r="P102"/>
  <c r="BK102"/>
  <c r="J102"/>
  <c r="BI100"/>
  <c r="BH100"/>
  <c r="BG100"/>
  <c r="BF100"/>
  <c r="BE100"/>
  <c r="T100"/>
  <c r="R100"/>
  <c r="P100"/>
  <c r="BK100"/>
  <c r="J100"/>
  <c r="BI97"/>
  <c r="BH97"/>
  <c r="BG97"/>
  <c r="BF97"/>
  <c r="BE97"/>
  <c r="T97"/>
  <c r="R97"/>
  <c r="P97"/>
  <c r="BK97"/>
  <c r="J97"/>
  <c r="BI86"/>
  <c r="F34" s="1"/>
  <c r="BD57" i="1" s="1"/>
  <c r="BH86" i="6"/>
  <c r="F33" s="1"/>
  <c r="BC57" i="1" s="1"/>
  <c r="BG86" i="6"/>
  <c r="F32" s="1"/>
  <c r="BB57" i="1" s="1"/>
  <c r="BF86" i="6"/>
  <c r="F31" s="1"/>
  <c r="BA57" i="1" s="1"/>
  <c r="BE86" i="6"/>
  <c r="F30" s="1"/>
  <c r="AZ57" i="1" s="1"/>
  <c r="T86" i="6"/>
  <c r="T85" s="1"/>
  <c r="T84" s="1"/>
  <c r="R86"/>
  <c r="R85" s="1"/>
  <c r="R84" s="1"/>
  <c r="P86"/>
  <c r="P85" s="1"/>
  <c r="P84" s="1"/>
  <c r="AU57" i="1" s="1"/>
  <c r="BK86" i="6"/>
  <c r="BK85" s="1"/>
  <c r="J86"/>
  <c r="J80"/>
  <c r="F80"/>
  <c r="J78"/>
  <c r="F78"/>
  <c r="E76"/>
  <c r="F52"/>
  <c r="J51"/>
  <c r="F51"/>
  <c r="F49"/>
  <c r="E47"/>
  <c r="J18"/>
  <c r="E18"/>
  <c r="F81" s="1"/>
  <c r="J17"/>
  <c r="J12"/>
  <c r="J49" s="1"/>
  <c r="E7"/>
  <c r="E74" s="1"/>
  <c r="P128" i="5"/>
  <c r="AY56" i="1"/>
  <c r="AX56"/>
  <c r="BI146" i="5"/>
  <c r="BH146"/>
  <c r="BG146"/>
  <c r="BF146"/>
  <c r="T146"/>
  <c r="R146"/>
  <c r="P146"/>
  <c r="BK146"/>
  <c r="J146"/>
  <c r="BE146" s="1"/>
  <c r="BI144"/>
  <c r="BH144"/>
  <c r="BG144"/>
  <c r="BF144"/>
  <c r="BE144"/>
  <c r="T144"/>
  <c r="R144"/>
  <c r="P144"/>
  <c r="BK144"/>
  <c r="J144"/>
  <c r="BI134"/>
  <c r="BH134"/>
  <c r="BG134"/>
  <c r="BF134"/>
  <c r="T134"/>
  <c r="T133" s="1"/>
  <c r="R134"/>
  <c r="R133" s="1"/>
  <c r="P134"/>
  <c r="P133" s="1"/>
  <c r="BK134"/>
  <c r="BK133" s="1"/>
  <c r="J133" s="1"/>
  <c r="J69" s="1"/>
  <c r="J134"/>
  <c r="BE134" s="1"/>
  <c r="BI129"/>
  <c r="BH129"/>
  <c r="BG129"/>
  <c r="BF129"/>
  <c r="BE129"/>
  <c r="T129"/>
  <c r="T128" s="1"/>
  <c r="R129"/>
  <c r="R128" s="1"/>
  <c r="P129"/>
  <c r="BK129"/>
  <c r="BK128" s="1"/>
  <c r="J128" s="1"/>
  <c r="J68" s="1"/>
  <c r="J129"/>
  <c r="BI126"/>
  <c r="BH126"/>
  <c r="BG126"/>
  <c r="BF126"/>
  <c r="BE126"/>
  <c r="T126"/>
  <c r="R126"/>
  <c r="P126"/>
  <c r="BK126"/>
  <c r="J126"/>
  <c r="BI124"/>
  <c r="BH124"/>
  <c r="BG124"/>
  <c r="BF124"/>
  <c r="T124"/>
  <c r="R124"/>
  <c r="R120" s="1"/>
  <c r="P124"/>
  <c r="BK124"/>
  <c r="J124"/>
  <c r="BE124" s="1"/>
  <c r="BI121"/>
  <c r="BH121"/>
  <c r="BG121"/>
  <c r="BF121"/>
  <c r="BE121"/>
  <c r="T121"/>
  <c r="T120" s="1"/>
  <c r="T119" s="1"/>
  <c r="R121"/>
  <c r="P121"/>
  <c r="P120" s="1"/>
  <c r="P119" s="1"/>
  <c r="BK121"/>
  <c r="BK120" s="1"/>
  <c r="J121"/>
  <c r="BI117"/>
  <c r="BH117"/>
  <c r="BG117"/>
  <c r="BF117"/>
  <c r="BE117"/>
  <c r="T117"/>
  <c r="T116" s="1"/>
  <c r="R117"/>
  <c r="R116" s="1"/>
  <c r="P117"/>
  <c r="P116" s="1"/>
  <c r="BK117"/>
  <c r="BK116" s="1"/>
  <c r="J116" s="1"/>
  <c r="J65" s="1"/>
  <c r="J117"/>
  <c r="BI114"/>
  <c r="BH114"/>
  <c r="BG114"/>
  <c r="BF114"/>
  <c r="BE114"/>
  <c r="T114"/>
  <c r="R114"/>
  <c r="P114"/>
  <c r="BK114"/>
  <c r="J114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6"/>
  <c r="BH106"/>
  <c r="BG106"/>
  <c r="BF106"/>
  <c r="BE106"/>
  <c r="T106"/>
  <c r="T105" s="1"/>
  <c r="R106"/>
  <c r="R105" s="1"/>
  <c r="P106"/>
  <c r="P105" s="1"/>
  <c r="BK106"/>
  <c r="BK105" s="1"/>
  <c r="J105" s="1"/>
  <c r="J64" s="1"/>
  <c r="J106"/>
  <c r="BI103"/>
  <c r="BH103"/>
  <c r="BG103"/>
  <c r="BF103"/>
  <c r="BE103"/>
  <c r="T103"/>
  <c r="R103"/>
  <c r="P103"/>
  <c r="BK103"/>
  <c r="J103"/>
  <c r="BI101"/>
  <c r="BH101"/>
  <c r="BG101"/>
  <c r="BF101"/>
  <c r="T101"/>
  <c r="T100" s="1"/>
  <c r="R101"/>
  <c r="R100" s="1"/>
  <c r="P101"/>
  <c r="P100" s="1"/>
  <c r="BK101"/>
  <c r="BK100" s="1"/>
  <c r="J100" s="1"/>
  <c r="J63" s="1"/>
  <c r="J101"/>
  <c r="BE101" s="1"/>
  <c r="BI94"/>
  <c r="F36" s="1"/>
  <c r="BD56" i="1" s="1"/>
  <c r="BH94" i="5"/>
  <c r="F35" s="1"/>
  <c r="BC56" i="1" s="1"/>
  <c r="BG94" i="5"/>
  <c r="F34" s="1"/>
  <c r="BB56" i="1" s="1"/>
  <c r="BF94" i="5"/>
  <c r="F33" s="1"/>
  <c r="BA56" i="1" s="1"/>
  <c r="BE94" i="5"/>
  <c r="F32" s="1"/>
  <c r="AZ56" i="1" s="1"/>
  <c r="T94" i="5"/>
  <c r="T93" s="1"/>
  <c r="R94"/>
  <c r="R93" s="1"/>
  <c r="P94"/>
  <c r="P93" s="1"/>
  <c r="P92" s="1"/>
  <c r="P91" s="1"/>
  <c r="AU56" i="1" s="1"/>
  <c r="BK94" i="5"/>
  <c r="BK93" s="1"/>
  <c r="J94"/>
  <c r="J87"/>
  <c r="F87"/>
  <c r="F85"/>
  <c r="E83"/>
  <c r="E79"/>
  <c r="J55"/>
  <c r="F55"/>
  <c r="F53"/>
  <c r="E51"/>
  <c r="J20"/>
  <c r="E20"/>
  <c r="F88" s="1"/>
  <c r="J19"/>
  <c r="J14"/>
  <c r="J53" s="1"/>
  <c r="E7"/>
  <c r="E47" s="1"/>
  <c r="AY55" i="1"/>
  <c r="AX55"/>
  <c r="BI286" i="4"/>
  <c r="BH286"/>
  <c r="BG286"/>
  <c r="BF286"/>
  <c r="T286"/>
  <c r="R286"/>
  <c r="P286"/>
  <c r="BK286"/>
  <c r="J286"/>
  <c r="BE286" s="1"/>
  <c r="BI276"/>
  <c r="BH276"/>
  <c r="BG276"/>
  <c r="BF276"/>
  <c r="BE276"/>
  <c r="T276"/>
  <c r="R276"/>
  <c r="P276"/>
  <c r="BK276"/>
  <c r="J276"/>
  <c r="BI272"/>
  <c r="BH272"/>
  <c r="BG272"/>
  <c r="BF272"/>
  <c r="T272"/>
  <c r="R272"/>
  <c r="P272"/>
  <c r="BK272"/>
  <c r="J272"/>
  <c r="BE272" s="1"/>
  <c r="BI270"/>
  <c r="BH270"/>
  <c r="BG270"/>
  <c r="BF270"/>
  <c r="BE270"/>
  <c r="T270"/>
  <c r="R270"/>
  <c r="P270"/>
  <c r="BK270"/>
  <c r="J270"/>
  <c r="BI260"/>
  <c r="BH260"/>
  <c r="BG260"/>
  <c r="BF260"/>
  <c r="T260"/>
  <c r="T259" s="1"/>
  <c r="R260"/>
  <c r="R259" s="1"/>
  <c r="P260"/>
  <c r="P259" s="1"/>
  <c r="BK260"/>
  <c r="BK259" s="1"/>
  <c r="J259" s="1"/>
  <c r="J76" s="1"/>
  <c r="J260"/>
  <c r="BE260" s="1"/>
  <c r="BI257"/>
  <c r="BH257"/>
  <c r="BG257"/>
  <c r="BF257"/>
  <c r="BE257"/>
  <c r="T257"/>
  <c r="R257"/>
  <c r="P257"/>
  <c r="BK257"/>
  <c r="J257"/>
  <c r="BI255"/>
  <c r="BH255"/>
  <c r="BG255"/>
  <c r="BF255"/>
  <c r="BE255"/>
  <c r="T255"/>
  <c r="R255"/>
  <c r="P255"/>
  <c r="BK255"/>
  <c r="J255"/>
  <c r="BI253"/>
  <c r="BH253"/>
  <c r="BG253"/>
  <c r="BF253"/>
  <c r="BE253"/>
  <c r="T253"/>
  <c r="R253"/>
  <c r="P253"/>
  <c r="BK253"/>
  <c r="J253"/>
  <c r="BI251"/>
  <c r="BH251"/>
  <c r="BG251"/>
  <c r="BF251"/>
  <c r="BE251"/>
  <c r="T251"/>
  <c r="R251"/>
  <c r="P251"/>
  <c r="BK251"/>
  <c r="J251"/>
  <c r="BI247"/>
  <c r="BH247"/>
  <c r="BG247"/>
  <c r="BF247"/>
  <c r="BE247"/>
  <c r="T247"/>
  <c r="T246" s="1"/>
  <c r="R247"/>
  <c r="R246" s="1"/>
  <c r="P247"/>
  <c r="P246" s="1"/>
  <c r="BK247"/>
  <c r="BK246" s="1"/>
  <c r="J246" s="1"/>
  <c r="J75" s="1"/>
  <c r="J247"/>
  <c r="BI244"/>
  <c r="BH244"/>
  <c r="BG244"/>
  <c r="BF244"/>
  <c r="T244"/>
  <c r="R244"/>
  <c r="P244"/>
  <c r="BK244"/>
  <c r="J244"/>
  <c r="BE244" s="1"/>
  <c r="BI241"/>
  <c r="BH241"/>
  <c r="BG241"/>
  <c r="BF241"/>
  <c r="T241"/>
  <c r="R241"/>
  <c r="P241"/>
  <c r="BK241"/>
  <c r="J241"/>
  <c r="BE241" s="1"/>
  <c r="BI238"/>
  <c r="BH238"/>
  <c r="BG238"/>
  <c r="BF238"/>
  <c r="BE238"/>
  <c r="T238"/>
  <c r="R238"/>
  <c r="P238"/>
  <c r="BK238"/>
  <c r="J238"/>
  <c r="BI232"/>
  <c r="BH232"/>
  <c r="BG232"/>
  <c r="BF232"/>
  <c r="T232"/>
  <c r="R232"/>
  <c r="P232"/>
  <c r="BK232"/>
  <c r="J232"/>
  <c r="BE232" s="1"/>
  <c r="BI229"/>
  <c r="BH229"/>
  <c r="BG229"/>
  <c r="BF229"/>
  <c r="BE229"/>
  <c r="T229"/>
  <c r="R229"/>
  <c r="P229"/>
  <c r="BK229"/>
  <c r="J229"/>
  <c r="BI225"/>
  <c r="BH225"/>
  <c r="BG225"/>
  <c r="BF225"/>
  <c r="T225"/>
  <c r="R225"/>
  <c r="P225"/>
  <c r="BK225"/>
  <c r="J225"/>
  <c r="BE225" s="1"/>
  <c r="BI222"/>
  <c r="BH222"/>
  <c r="BG222"/>
  <c r="BF222"/>
  <c r="BE222"/>
  <c r="T222"/>
  <c r="T221" s="1"/>
  <c r="R222"/>
  <c r="R221" s="1"/>
  <c r="P222"/>
  <c r="P221" s="1"/>
  <c r="BK222"/>
  <c r="BK221" s="1"/>
  <c r="J221" s="1"/>
  <c r="J74" s="1"/>
  <c r="J222"/>
  <c r="BI219"/>
  <c r="BH219"/>
  <c r="BG219"/>
  <c r="BF219"/>
  <c r="BE219"/>
  <c r="T219"/>
  <c r="R219"/>
  <c r="P219"/>
  <c r="BK219"/>
  <c r="J219"/>
  <c r="BI217"/>
  <c r="BH217"/>
  <c r="BG217"/>
  <c r="BF217"/>
  <c r="BE217"/>
  <c r="T217"/>
  <c r="R217"/>
  <c r="P217"/>
  <c r="BK217"/>
  <c r="J217"/>
  <c r="BI214"/>
  <c r="BH214"/>
  <c r="BG214"/>
  <c r="BF214"/>
  <c r="BE214"/>
  <c r="T214"/>
  <c r="R214"/>
  <c r="P214"/>
  <c r="BK214"/>
  <c r="J214"/>
  <c r="BI211"/>
  <c r="BH211"/>
  <c r="BG211"/>
  <c r="BF211"/>
  <c r="BE211"/>
  <c r="T211"/>
  <c r="R211"/>
  <c r="P211"/>
  <c r="BK211"/>
  <c r="J211"/>
  <c r="BI208"/>
  <c r="BH208"/>
  <c r="BG208"/>
  <c r="BF208"/>
  <c r="BE208"/>
  <c r="T208"/>
  <c r="R208"/>
  <c r="P208"/>
  <c r="BK208"/>
  <c r="J208"/>
  <c r="BI206"/>
  <c r="BH206"/>
  <c r="BG206"/>
  <c r="BF206"/>
  <c r="BE206"/>
  <c r="T206"/>
  <c r="R206"/>
  <c r="P206"/>
  <c r="BK206"/>
  <c r="J206"/>
  <c r="BI199"/>
  <c r="BH199"/>
  <c r="BG199"/>
  <c r="BF199"/>
  <c r="BE199"/>
  <c r="T199"/>
  <c r="R199"/>
  <c r="P199"/>
  <c r="BK199"/>
  <c r="J199"/>
  <c r="BI197"/>
  <c r="BH197"/>
  <c r="BG197"/>
  <c r="BF197"/>
  <c r="BE197"/>
  <c r="T197"/>
  <c r="R197"/>
  <c r="P197"/>
  <c r="BK197"/>
  <c r="J197"/>
  <c r="BI194"/>
  <c r="BH194"/>
  <c r="BG194"/>
  <c r="BF194"/>
  <c r="BE194"/>
  <c r="T194"/>
  <c r="R194"/>
  <c r="P194"/>
  <c r="BK194"/>
  <c r="J194"/>
  <c r="BI191"/>
  <c r="BH191"/>
  <c r="BG191"/>
  <c r="BF191"/>
  <c r="BE191"/>
  <c r="T191"/>
  <c r="R191"/>
  <c r="P191"/>
  <c r="BK191"/>
  <c r="J191"/>
  <c r="BI188"/>
  <c r="BH188"/>
  <c r="BG188"/>
  <c r="BF188"/>
  <c r="BE188"/>
  <c r="T188"/>
  <c r="T187" s="1"/>
  <c r="R188"/>
  <c r="R187" s="1"/>
  <c r="P188"/>
  <c r="P187" s="1"/>
  <c r="BK188"/>
  <c r="BK187" s="1"/>
  <c r="J187" s="1"/>
  <c r="J73" s="1"/>
  <c r="J188"/>
  <c r="BI185"/>
  <c r="BH185"/>
  <c r="BG185"/>
  <c r="BF185"/>
  <c r="T185"/>
  <c r="R185"/>
  <c r="P185"/>
  <c r="BK185"/>
  <c r="J185"/>
  <c r="BE185" s="1"/>
  <c r="BI181"/>
  <c r="BH181"/>
  <c r="BG181"/>
  <c r="BF181"/>
  <c r="T181"/>
  <c r="T180" s="1"/>
  <c r="R181"/>
  <c r="R180" s="1"/>
  <c r="P181"/>
  <c r="P180" s="1"/>
  <c r="BK181"/>
  <c r="BK180" s="1"/>
  <c r="J180" s="1"/>
  <c r="J72" s="1"/>
  <c r="J181"/>
  <c r="BE181" s="1"/>
  <c r="BI178"/>
  <c r="BH178"/>
  <c r="BG178"/>
  <c r="BF178"/>
  <c r="BE178"/>
  <c r="T178"/>
  <c r="R178"/>
  <c r="P178"/>
  <c r="BK178"/>
  <c r="J178"/>
  <c r="BI175"/>
  <c r="BH175"/>
  <c r="BG175"/>
  <c r="BF175"/>
  <c r="BE175"/>
  <c r="T175"/>
  <c r="R175"/>
  <c r="P175"/>
  <c r="BK175"/>
  <c r="J175"/>
  <c r="BI172"/>
  <c r="BH172"/>
  <c r="BG172"/>
  <c r="BF172"/>
  <c r="BE172"/>
  <c r="T172"/>
  <c r="R172"/>
  <c r="P172"/>
  <c r="BK172"/>
  <c r="J172"/>
  <c r="BI169"/>
  <c r="BH169"/>
  <c r="BG169"/>
  <c r="BF169"/>
  <c r="BE169"/>
  <c r="T169"/>
  <c r="T168" s="1"/>
  <c r="R169"/>
  <c r="R168" s="1"/>
  <c r="P169"/>
  <c r="P168" s="1"/>
  <c r="BK169"/>
  <c r="BK168" s="1"/>
  <c r="J168" s="1"/>
  <c r="J71" s="1"/>
  <c r="J169"/>
  <c r="BI166"/>
  <c r="BH166"/>
  <c r="BG166"/>
  <c r="BF166"/>
  <c r="T166"/>
  <c r="R166"/>
  <c r="P166"/>
  <c r="BK166"/>
  <c r="J166"/>
  <c r="BE166" s="1"/>
  <c r="BI164"/>
  <c r="BH164"/>
  <c r="BG164"/>
  <c r="BF164"/>
  <c r="T164"/>
  <c r="T163" s="1"/>
  <c r="R164"/>
  <c r="R163" s="1"/>
  <c r="P164"/>
  <c r="P163" s="1"/>
  <c r="BK164"/>
  <c r="BK163" s="1"/>
  <c r="J163" s="1"/>
  <c r="J70" s="1"/>
  <c r="J164"/>
  <c r="BE164" s="1"/>
  <c r="BI161"/>
  <c r="BH161"/>
  <c r="BG161"/>
  <c r="BF161"/>
  <c r="BE161"/>
  <c r="T161"/>
  <c r="R161"/>
  <c r="P161"/>
  <c r="BK161"/>
  <c r="J161"/>
  <c r="BI157"/>
  <c r="BH157"/>
  <c r="BG157"/>
  <c r="BF157"/>
  <c r="BE157"/>
  <c r="T157"/>
  <c r="R157"/>
  <c r="P157"/>
  <c r="BK157"/>
  <c r="J157"/>
  <c r="BI153"/>
  <c r="BH153"/>
  <c r="BG153"/>
  <c r="BF153"/>
  <c r="BE153"/>
  <c r="T153"/>
  <c r="R153"/>
  <c r="P153"/>
  <c r="BK153"/>
  <c r="J153"/>
  <c r="BI149"/>
  <c r="BH149"/>
  <c r="BG149"/>
  <c r="BF149"/>
  <c r="BE149"/>
  <c r="T149"/>
  <c r="R149"/>
  <c r="P149"/>
  <c r="BK149"/>
  <c r="J149"/>
  <c r="BI146"/>
  <c r="BH146"/>
  <c r="BG146"/>
  <c r="BF146"/>
  <c r="BE146"/>
  <c r="T146"/>
  <c r="T145" s="1"/>
  <c r="T144" s="1"/>
  <c r="R146"/>
  <c r="R145" s="1"/>
  <c r="P146"/>
  <c r="P145" s="1"/>
  <c r="BK146"/>
  <c r="BK145" s="1"/>
  <c r="J146"/>
  <c r="BI142"/>
  <c r="BH142"/>
  <c r="BG142"/>
  <c r="BF142"/>
  <c r="BE142"/>
  <c r="T142"/>
  <c r="T141" s="1"/>
  <c r="R142"/>
  <c r="R141" s="1"/>
  <c r="P142"/>
  <c r="P141" s="1"/>
  <c r="BK142"/>
  <c r="BK141" s="1"/>
  <c r="J141" s="1"/>
  <c r="J67" s="1"/>
  <c r="J142"/>
  <c r="BI139"/>
  <c r="BH139"/>
  <c r="BG139"/>
  <c r="BF139"/>
  <c r="T139"/>
  <c r="R139"/>
  <c r="P139"/>
  <c r="BK139"/>
  <c r="J139"/>
  <c r="BE139" s="1"/>
  <c r="BI135"/>
  <c r="BH135"/>
  <c r="BG135"/>
  <c r="BF135"/>
  <c r="T135"/>
  <c r="R135"/>
  <c r="P135"/>
  <c r="BK135"/>
  <c r="J135"/>
  <c r="BE135" s="1"/>
  <c r="BI133"/>
  <c r="BH133"/>
  <c r="BG133"/>
  <c r="BF133"/>
  <c r="T133"/>
  <c r="R133"/>
  <c r="P133"/>
  <c r="BK133"/>
  <c r="J133"/>
  <c r="BE133" s="1"/>
  <c r="BI131"/>
  <c r="BH131"/>
  <c r="BG131"/>
  <c r="BF131"/>
  <c r="T131"/>
  <c r="T130" s="1"/>
  <c r="R131"/>
  <c r="R130" s="1"/>
  <c r="P131"/>
  <c r="P130" s="1"/>
  <c r="BK131"/>
  <c r="BK130" s="1"/>
  <c r="J130" s="1"/>
  <c r="J66" s="1"/>
  <c r="J131"/>
  <c r="BE131" s="1"/>
  <c r="BI127"/>
  <c r="BH127"/>
  <c r="BG127"/>
  <c r="BF127"/>
  <c r="BE127"/>
  <c r="T127"/>
  <c r="R127"/>
  <c r="P127"/>
  <c r="BK127"/>
  <c r="J127"/>
  <c r="BI124"/>
  <c r="BH124"/>
  <c r="BG124"/>
  <c r="BF124"/>
  <c r="BE124"/>
  <c r="T124"/>
  <c r="R124"/>
  <c r="P124"/>
  <c r="BK124"/>
  <c r="J124"/>
  <c r="BI122"/>
  <c r="BH122"/>
  <c r="BG122"/>
  <c r="BF122"/>
  <c r="BE122"/>
  <c r="T122"/>
  <c r="R122"/>
  <c r="P122"/>
  <c r="BK122"/>
  <c r="J122"/>
  <c r="BI120"/>
  <c r="BH120"/>
  <c r="BG120"/>
  <c r="BF120"/>
  <c r="BE120"/>
  <c r="T120"/>
  <c r="T119" s="1"/>
  <c r="R120"/>
  <c r="R119" s="1"/>
  <c r="P120"/>
  <c r="P119" s="1"/>
  <c r="BK120"/>
  <c r="BK119" s="1"/>
  <c r="J119" s="1"/>
  <c r="J65" s="1"/>
  <c r="J120"/>
  <c r="BI116"/>
  <c r="BH116"/>
  <c r="BG116"/>
  <c r="BF116"/>
  <c r="T116"/>
  <c r="R116"/>
  <c r="P116"/>
  <c r="BK116"/>
  <c r="J116"/>
  <c r="BE116" s="1"/>
  <c r="BI112"/>
  <c r="BH112"/>
  <c r="BG112"/>
  <c r="BF112"/>
  <c r="T112"/>
  <c r="R112"/>
  <c r="P112"/>
  <c r="BK112"/>
  <c r="J112"/>
  <c r="BE112" s="1"/>
  <c r="BI108"/>
  <c r="BH108"/>
  <c r="BG108"/>
  <c r="BF108"/>
  <c r="T108"/>
  <c r="T107" s="1"/>
  <c r="T106" s="1"/>
  <c r="R108"/>
  <c r="R107" s="1"/>
  <c r="R106" s="1"/>
  <c r="P108"/>
  <c r="P107" s="1"/>
  <c r="P106" s="1"/>
  <c r="BK108"/>
  <c r="BK107" s="1"/>
  <c r="J108"/>
  <c r="BE108" s="1"/>
  <c r="BI104"/>
  <c r="BH104"/>
  <c r="BG104"/>
  <c r="BF104"/>
  <c r="T104"/>
  <c r="R104"/>
  <c r="P104"/>
  <c r="BK104"/>
  <c r="J104"/>
  <c r="BE104" s="1"/>
  <c r="BI101"/>
  <c r="F36" s="1"/>
  <c r="BD55" i="1" s="1"/>
  <c r="BH101" i="4"/>
  <c r="F35" s="1"/>
  <c r="BC55" i="1" s="1"/>
  <c r="BG101" i="4"/>
  <c r="F34" s="1"/>
  <c r="BB55" i="1" s="1"/>
  <c r="BF101" i="4"/>
  <c r="F33" s="1"/>
  <c r="BA55" i="1" s="1"/>
  <c r="T101" i="4"/>
  <c r="T100" s="1"/>
  <c r="T99" s="1"/>
  <c r="T98" s="1"/>
  <c r="R101"/>
  <c r="R100" s="1"/>
  <c r="R99" s="1"/>
  <c r="P101"/>
  <c r="P100" s="1"/>
  <c r="P99" s="1"/>
  <c r="BK101"/>
  <c r="BK100" s="1"/>
  <c r="J101"/>
  <c r="BE101" s="1"/>
  <c r="J94"/>
  <c r="F94"/>
  <c r="J92"/>
  <c r="F92"/>
  <c r="E90"/>
  <c r="F56"/>
  <c r="J55"/>
  <c r="F55"/>
  <c r="F53"/>
  <c r="E51"/>
  <c r="J20"/>
  <c r="E20"/>
  <c r="F95" s="1"/>
  <c r="J19"/>
  <c r="J14"/>
  <c r="J53" s="1"/>
  <c r="E7"/>
  <c r="E86" s="1"/>
  <c r="AY54" i="1"/>
  <c r="AX54"/>
  <c r="BI286" i="3"/>
  <c r="BH286"/>
  <c r="BG286"/>
  <c r="BF286"/>
  <c r="BE286"/>
  <c r="T286"/>
  <c r="R286"/>
  <c r="P286"/>
  <c r="BK286"/>
  <c r="J286"/>
  <c r="BI276"/>
  <c r="BH276"/>
  <c r="BG276"/>
  <c r="BF276"/>
  <c r="BE276"/>
  <c r="T276"/>
  <c r="R276"/>
  <c r="P276"/>
  <c r="BK276"/>
  <c r="J276"/>
  <c r="BI272"/>
  <c r="BH272"/>
  <c r="BG272"/>
  <c r="BF272"/>
  <c r="BE272"/>
  <c r="T272"/>
  <c r="R272"/>
  <c r="P272"/>
  <c r="BK272"/>
  <c r="J272"/>
  <c r="BI270"/>
  <c r="BH270"/>
  <c r="BG270"/>
  <c r="BF270"/>
  <c r="BE270"/>
  <c r="T270"/>
  <c r="R270"/>
  <c r="P270"/>
  <c r="BK270"/>
  <c r="J270"/>
  <c r="BI260"/>
  <c r="BH260"/>
  <c r="BG260"/>
  <c r="BF260"/>
  <c r="BE260"/>
  <c r="T260"/>
  <c r="T259" s="1"/>
  <c r="R260"/>
  <c r="R259" s="1"/>
  <c r="P260"/>
  <c r="P259" s="1"/>
  <c r="BK260"/>
  <c r="BK259" s="1"/>
  <c r="J259" s="1"/>
  <c r="J76" s="1"/>
  <c r="J260"/>
  <c r="BI257"/>
  <c r="BH257"/>
  <c r="BG257"/>
  <c r="BF257"/>
  <c r="T257"/>
  <c r="R257"/>
  <c r="P257"/>
  <c r="BK257"/>
  <c r="J257"/>
  <c r="BE257" s="1"/>
  <c r="BI255"/>
  <c r="BH255"/>
  <c r="BG255"/>
  <c r="BF255"/>
  <c r="T255"/>
  <c r="R255"/>
  <c r="P255"/>
  <c r="BK255"/>
  <c r="J255"/>
  <c r="BE255" s="1"/>
  <c r="BI253"/>
  <c r="BH253"/>
  <c r="BG253"/>
  <c r="BF253"/>
  <c r="BE253"/>
  <c r="T253"/>
  <c r="R253"/>
  <c r="P253"/>
  <c r="BK253"/>
  <c r="J253"/>
  <c r="BI251"/>
  <c r="BH251"/>
  <c r="BG251"/>
  <c r="BF251"/>
  <c r="T251"/>
  <c r="R251"/>
  <c r="P251"/>
  <c r="BK251"/>
  <c r="J251"/>
  <c r="BE251" s="1"/>
  <c r="BI247"/>
  <c r="BH247"/>
  <c r="BG247"/>
  <c r="BF247"/>
  <c r="BE247"/>
  <c r="T247"/>
  <c r="T246" s="1"/>
  <c r="R247"/>
  <c r="R246" s="1"/>
  <c r="P247"/>
  <c r="P246" s="1"/>
  <c r="BK247"/>
  <c r="BK246" s="1"/>
  <c r="J246" s="1"/>
  <c r="J75" s="1"/>
  <c r="J247"/>
  <c r="BI244"/>
  <c r="BH244"/>
  <c r="BG244"/>
  <c r="BF244"/>
  <c r="BE244"/>
  <c r="T244"/>
  <c r="R244"/>
  <c r="P244"/>
  <c r="BK244"/>
  <c r="J244"/>
  <c r="BI241"/>
  <c r="BH241"/>
  <c r="BG241"/>
  <c r="BF241"/>
  <c r="BE241"/>
  <c r="T241"/>
  <c r="R241"/>
  <c r="P241"/>
  <c r="BK241"/>
  <c r="J241"/>
  <c r="BI238"/>
  <c r="BH238"/>
  <c r="BG238"/>
  <c r="BF238"/>
  <c r="BE238"/>
  <c r="T238"/>
  <c r="R238"/>
  <c r="P238"/>
  <c r="BK238"/>
  <c r="J238"/>
  <c r="BI232"/>
  <c r="BH232"/>
  <c r="BG232"/>
  <c r="BF232"/>
  <c r="BE232"/>
  <c r="T232"/>
  <c r="R232"/>
  <c r="P232"/>
  <c r="BK232"/>
  <c r="J232"/>
  <c r="BI229"/>
  <c r="BH229"/>
  <c r="BG229"/>
  <c r="BF229"/>
  <c r="BE229"/>
  <c r="T229"/>
  <c r="R229"/>
  <c r="P229"/>
  <c r="BK229"/>
  <c r="J229"/>
  <c r="BI225"/>
  <c r="BH225"/>
  <c r="BG225"/>
  <c r="BF225"/>
  <c r="BE225"/>
  <c r="T225"/>
  <c r="R225"/>
  <c r="P225"/>
  <c r="BK225"/>
  <c r="J225"/>
  <c r="BI222"/>
  <c r="BH222"/>
  <c r="BG222"/>
  <c r="BF222"/>
  <c r="BE222"/>
  <c r="T222"/>
  <c r="T221" s="1"/>
  <c r="R222"/>
  <c r="R221" s="1"/>
  <c r="P222"/>
  <c r="P221" s="1"/>
  <c r="BK222"/>
  <c r="BK221" s="1"/>
  <c r="J221" s="1"/>
  <c r="J74" s="1"/>
  <c r="J222"/>
  <c r="BI219"/>
  <c r="BH219"/>
  <c r="BG219"/>
  <c r="BF219"/>
  <c r="T219"/>
  <c r="R219"/>
  <c r="P219"/>
  <c r="BK219"/>
  <c r="J219"/>
  <c r="BE219" s="1"/>
  <c r="BI217"/>
  <c r="BH217"/>
  <c r="BG217"/>
  <c r="BF217"/>
  <c r="T217"/>
  <c r="R217"/>
  <c r="P217"/>
  <c r="BK217"/>
  <c r="J217"/>
  <c r="BE217" s="1"/>
  <c r="BI214"/>
  <c r="BH214"/>
  <c r="BG214"/>
  <c r="BF214"/>
  <c r="T214"/>
  <c r="R214"/>
  <c r="P214"/>
  <c r="BK214"/>
  <c r="J214"/>
  <c r="BE214" s="1"/>
  <c r="BI211"/>
  <c r="BH211"/>
  <c r="BG211"/>
  <c r="BF211"/>
  <c r="BE211"/>
  <c r="T211"/>
  <c r="R211"/>
  <c r="P211"/>
  <c r="BK211"/>
  <c r="J211"/>
  <c r="BI208"/>
  <c r="BH208"/>
  <c r="BG208"/>
  <c r="BF208"/>
  <c r="T208"/>
  <c r="R208"/>
  <c r="P208"/>
  <c r="BK208"/>
  <c r="J208"/>
  <c r="BE208" s="1"/>
  <c r="BI206"/>
  <c r="BH206"/>
  <c r="BG206"/>
  <c r="BF206"/>
  <c r="BE206"/>
  <c r="T206"/>
  <c r="R206"/>
  <c r="P206"/>
  <c r="BK206"/>
  <c r="J206"/>
  <c r="BI199"/>
  <c r="BH199"/>
  <c r="BG199"/>
  <c r="BF199"/>
  <c r="T199"/>
  <c r="R199"/>
  <c r="P199"/>
  <c r="BK199"/>
  <c r="J199"/>
  <c r="BE199" s="1"/>
  <c r="BI197"/>
  <c r="BH197"/>
  <c r="BG197"/>
  <c r="BF197"/>
  <c r="BE197"/>
  <c r="T197"/>
  <c r="R197"/>
  <c r="P197"/>
  <c r="BK197"/>
  <c r="J197"/>
  <c r="BI194"/>
  <c r="BH194"/>
  <c r="BG194"/>
  <c r="BF194"/>
  <c r="T194"/>
  <c r="R194"/>
  <c r="P194"/>
  <c r="BK194"/>
  <c r="J194"/>
  <c r="BE194" s="1"/>
  <c r="BI191"/>
  <c r="BH191"/>
  <c r="BG191"/>
  <c r="BF191"/>
  <c r="BE191"/>
  <c r="T191"/>
  <c r="R191"/>
  <c r="P191"/>
  <c r="BK191"/>
  <c r="J191"/>
  <c r="BI188"/>
  <c r="BH188"/>
  <c r="BG188"/>
  <c r="BF188"/>
  <c r="T188"/>
  <c r="T187" s="1"/>
  <c r="R188"/>
  <c r="R187" s="1"/>
  <c r="P188"/>
  <c r="P187" s="1"/>
  <c r="BK188"/>
  <c r="BK187" s="1"/>
  <c r="J187" s="1"/>
  <c r="J73" s="1"/>
  <c r="J188"/>
  <c r="BE188" s="1"/>
  <c r="BI185"/>
  <c r="BH185"/>
  <c r="BG185"/>
  <c r="BF185"/>
  <c r="BE185"/>
  <c r="T185"/>
  <c r="R185"/>
  <c r="P185"/>
  <c r="BK185"/>
  <c r="J185"/>
  <c r="BI181"/>
  <c r="BH181"/>
  <c r="BG181"/>
  <c r="BF181"/>
  <c r="BE181"/>
  <c r="T181"/>
  <c r="T180" s="1"/>
  <c r="R181"/>
  <c r="R180" s="1"/>
  <c r="P181"/>
  <c r="P180" s="1"/>
  <c r="BK181"/>
  <c r="BK180" s="1"/>
  <c r="J180" s="1"/>
  <c r="J72" s="1"/>
  <c r="J181"/>
  <c r="BI178"/>
  <c r="BH178"/>
  <c r="BG178"/>
  <c r="BF178"/>
  <c r="T178"/>
  <c r="R178"/>
  <c r="P178"/>
  <c r="BK178"/>
  <c r="J178"/>
  <c r="BE178" s="1"/>
  <c r="BI175"/>
  <c r="BH175"/>
  <c r="BG175"/>
  <c r="BF175"/>
  <c r="BE175"/>
  <c r="T175"/>
  <c r="R175"/>
  <c r="P175"/>
  <c r="BK175"/>
  <c r="J175"/>
  <c r="BI172"/>
  <c r="BH172"/>
  <c r="BG172"/>
  <c r="BF172"/>
  <c r="T172"/>
  <c r="R172"/>
  <c r="P172"/>
  <c r="BK172"/>
  <c r="J172"/>
  <c r="BE172" s="1"/>
  <c r="BI169"/>
  <c r="BH169"/>
  <c r="BG169"/>
  <c r="BF169"/>
  <c r="BE169"/>
  <c r="T169"/>
  <c r="T168" s="1"/>
  <c r="R169"/>
  <c r="R168" s="1"/>
  <c r="P169"/>
  <c r="P168" s="1"/>
  <c r="BK169"/>
  <c r="BK168" s="1"/>
  <c r="J168" s="1"/>
  <c r="J71" s="1"/>
  <c r="J169"/>
  <c r="BI166"/>
  <c r="BH166"/>
  <c r="BG166"/>
  <c r="BF166"/>
  <c r="BE166"/>
  <c r="T166"/>
  <c r="R166"/>
  <c r="P166"/>
  <c r="BK166"/>
  <c r="J166"/>
  <c r="BI164"/>
  <c r="BH164"/>
  <c r="BG164"/>
  <c r="BF164"/>
  <c r="T164"/>
  <c r="T163" s="1"/>
  <c r="R164"/>
  <c r="R163" s="1"/>
  <c r="P164"/>
  <c r="P163" s="1"/>
  <c r="BK164"/>
  <c r="BK163" s="1"/>
  <c r="J163" s="1"/>
  <c r="J70" s="1"/>
  <c r="J164"/>
  <c r="BE164" s="1"/>
  <c r="BI161"/>
  <c r="BH161"/>
  <c r="BG161"/>
  <c r="BF161"/>
  <c r="BE161"/>
  <c r="T161"/>
  <c r="R161"/>
  <c r="P161"/>
  <c r="BK161"/>
  <c r="J161"/>
  <c r="BI157"/>
  <c r="BH157"/>
  <c r="BG157"/>
  <c r="BF157"/>
  <c r="T157"/>
  <c r="R157"/>
  <c r="P157"/>
  <c r="BK157"/>
  <c r="J157"/>
  <c r="BE157" s="1"/>
  <c r="BI153"/>
  <c r="BH153"/>
  <c r="BG153"/>
  <c r="BF153"/>
  <c r="BE153"/>
  <c r="T153"/>
  <c r="R153"/>
  <c r="P153"/>
  <c r="BK153"/>
  <c r="J153"/>
  <c r="BI149"/>
  <c r="BH149"/>
  <c r="BG149"/>
  <c r="BF149"/>
  <c r="T149"/>
  <c r="R149"/>
  <c r="P149"/>
  <c r="BK149"/>
  <c r="J149"/>
  <c r="BE149" s="1"/>
  <c r="BI146"/>
  <c r="BH146"/>
  <c r="BG146"/>
  <c r="BF146"/>
  <c r="BE146"/>
  <c r="T146"/>
  <c r="T145" s="1"/>
  <c r="T144" s="1"/>
  <c r="R146"/>
  <c r="R145" s="1"/>
  <c r="R144" s="1"/>
  <c r="P146"/>
  <c r="P145" s="1"/>
  <c r="BK146"/>
  <c r="BK145" s="1"/>
  <c r="J146"/>
  <c r="BI142"/>
  <c r="BH142"/>
  <c r="BG142"/>
  <c r="BF142"/>
  <c r="BE142"/>
  <c r="T142"/>
  <c r="T141" s="1"/>
  <c r="R142"/>
  <c r="R141" s="1"/>
  <c r="P142"/>
  <c r="P141" s="1"/>
  <c r="BK142"/>
  <c r="BK141" s="1"/>
  <c r="J141" s="1"/>
  <c r="J67" s="1"/>
  <c r="J142"/>
  <c r="BI139"/>
  <c r="BH139"/>
  <c r="BG139"/>
  <c r="BF139"/>
  <c r="T139"/>
  <c r="R139"/>
  <c r="P139"/>
  <c r="BK139"/>
  <c r="J139"/>
  <c r="BE139" s="1"/>
  <c r="BI135"/>
  <c r="BH135"/>
  <c r="BG135"/>
  <c r="BF135"/>
  <c r="T135"/>
  <c r="R135"/>
  <c r="P135"/>
  <c r="BK135"/>
  <c r="J135"/>
  <c r="BE135" s="1"/>
  <c r="BI133"/>
  <c r="BH133"/>
  <c r="BG133"/>
  <c r="BF133"/>
  <c r="T133"/>
  <c r="R133"/>
  <c r="P133"/>
  <c r="BK133"/>
  <c r="J133"/>
  <c r="BE133" s="1"/>
  <c r="BI131"/>
  <c r="BH131"/>
  <c r="BG131"/>
  <c r="BF131"/>
  <c r="T131"/>
  <c r="T130" s="1"/>
  <c r="R131"/>
  <c r="R130" s="1"/>
  <c r="P131"/>
  <c r="P130" s="1"/>
  <c r="BK131"/>
  <c r="BK130" s="1"/>
  <c r="J130" s="1"/>
  <c r="J66" s="1"/>
  <c r="J131"/>
  <c r="BE131" s="1"/>
  <c r="BI127"/>
  <c r="BH127"/>
  <c r="BG127"/>
  <c r="BF127"/>
  <c r="BE127"/>
  <c r="T127"/>
  <c r="R127"/>
  <c r="P127"/>
  <c r="BK127"/>
  <c r="J127"/>
  <c r="BI124"/>
  <c r="BH124"/>
  <c r="BG124"/>
  <c r="BF124"/>
  <c r="T124"/>
  <c r="R124"/>
  <c r="P124"/>
  <c r="BK124"/>
  <c r="J124"/>
  <c r="BE124" s="1"/>
  <c r="BI122"/>
  <c r="BH122"/>
  <c r="BG122"/>
  <c r="BF122"/>
  <c r="BE122"/>
  <c r="T122"/>
  <c r="R122"/>
  <c r="P122"/>
  <c r="BK122"/>
  <c r="J122"/>
  <c r="BI120"/>
  <c r="BH120"/>
  <c r="BG120"/>
  <c r="BF120"/>
  <c r="T120"/>
  <c r="T119" s="1"/>
  <c r="R120"/>
  <c r="R119" s="1"/>
  <c r="P120"/>
  <c r="P119" s="1"/>
  <c r="BK120"/>
  <c r="BK119" s="1"/>
  <c r="J119" s="1"/>
  <c r="J65" s="1"/>
  <c r="J120"/>
  <c r="BE120" s="1"/>
  <c r="BI116"/>
  <c r="BH116"/>
  <c r="BG116"/>
  <c r="BF116"/>
  <c r="T116"/>
  <c r="R116"/>
  <c r="P116"/>
  <c r="BK116"/>
  <c r="J116"/>
  <c r="BE116" s="1"/>
  <c r="BI112"/>
  <c r="BH112"/>
  <c r="BG112"/>
  <c r="BF112"/>
  <c r="T112"/>
  <c r="R112"/>
  <c r="P112"/>
  <c r="BK112"/>
  <c r="J112"/>
  <c r="BE112" s="1"/>
  <c r="BI108"/>
  <c r="BH108"/>
  <c r="BG108"/>
  <c r="BF108"/>
  <c r="T108"/>
  <c r="T107" s="1"/>
  <c r="T106" s="1"/>
  <c r="R108"/>
  <c r="R107" s="1"/>
  <c r="R106" s="1"/>
  <c r="P108"/>
  <c r="P107" s="1"/>
  <c r="P106" s="1"/>
  <c r="BK108"/>
  <c r="BK107" s="1"/>
  <c r="J108"/>
  <c r="BE108" s="1"/>
  <c r="BI104"/>
  <c r="BH104"/>
  <c r="BG104"/>
  <c r="BF104"/>
  <c r="T104"/>
  <c r="R104"/>
  <c r="P104"/>
  <c r="BK104"/>
  <c r="J104"/>
  <c r="BE104" s="1"/>
  <c r="BI101"/>
  <c r="F36" s="1"/>
  <c r="BD54" i="1" s="1"/>
  <c r="BH101" i="3"/>
  <c r="F35" s="1"/>
  <c r="BC54" i="1" s="1"/>
  <c r="BG101" i="3"/>
  <c r="F34" s="1"/>
  <c r="BB54" i="1" s="1"/>
  <c r="BF101" i="3"/>
  <c r="F33" s="1"/>
  <c r="BA54" i="1" s="1"/>
  <c r="T101" i="3"/>
  <c r="T100" s="1"/>
  <c r="T99" s="1"/>
  <c r="T98" s="1"/>
  <c r="R101"/>
  <c r="R100" s="1"/>
  <c r="P101"/>
  <c r="P100" s="1"/>
  <c r="BK101"/>
  <c r="BK100" s="1"/>
  <c r="J101"/>
  <c r="BE101" s="1"/>
  <c r="J94"/>
  <c r="F94"/>
  <c r="F92"/>
  <c r="E90"/>
  <c r="J55"/>
  <c r="F55"/>
  <c r="F53"/>
  <c r="E51"/>
  <c r="E47"/>
  <c r="J20"/>
  <c r="E20"/>
  <c r="F95" s="1"/>
  <c r="J19"/>
  <c r="J14"/>
  <c r="J92" s="1"/>
  <c r="E7"/>
  <c r="E86" s="1"/>
  <c r="AY53" i="1"/>
  <c r="AX53"/>
  <c r="BI343" i="2"/>
  <c r="BH343"/>
  <c r="BG343"/>
  <c r="BF343"/>
  <c r="BE343"/>
  <c r="T343"/>
  <c r="R343"/>
  <c r="P343"/>
  <c r="BK343"/>
  <c r="J343"/>
  <c r="BI340"/>
  <c r="BH340"/>
  <c r="BG340"/>
  <c r="BF340"/>
  <c r="BE340"/>
  <c r="T340"/>
  <c r="T339" s="1"/>
  <c r="R340"/>
  <c r="R339" s="1"/>
  <c r="P340"/>
  <c r="P339" s="1"/>
  <c r="BK340"/>
  <c r="BK339" s="1"/>
  <c r="J339" s="1"/>
  <c r="J78" s="1"/>
  <c r="J340"/>
  <c r="BI337"/>
  <c r="BH337"/>
  <c r="BG337"/>
  <c r="BF337"/>
  <c r="T337"/>
  <c r="R337"/>
  <c r="P337"/>
  <c r="BK337"/>
  <c r="J337"/>
  <c r="BE337" s="1"/>
  <c r="BI326"/>
  <c r="BH326"/>
  <c r="BG326"/>
  <c r="BF326"/>
  <c r="T326"/>
  <c r="R326"/>
  <c r="P326"/>
  <c r="BK326"/>
  <c r="J326"/>
  <c r="BE326" s="1"/>
  <c r="BI322"/>
  <c r="BH322"/>
  <c r="BG322"/>
  <c r="BF322"/>
  <c r="T322"/>
  <c r="R322"/>
  <c r="P322"/>
  <c r="BK322"/>
  <c r="J322"/>
  <c r="BE322" s="1"/>
  <c r="BI320"/>
  <c r="BH320"/>
  <c r="BG320"/>
  <c r="BF320"/>
  <c r="T320"/>
  <c r="R320"/>
  <c r="P320"/>
  <c r="BK320"/>
  <c r="J320"/>
  <c r="BE320" s="1"/>
  <c r="BI308"/>
  <c r="BH308"/>
  <c r="BG308"/>
  <c r="BF308"/>
  <c r="T308"/>
  <c r="T307" s="1"/>
  <c r="R308"/>
  <c r="R307" s="1"/>
  <c r="P308"/>
  <c r="P307" s="1"/>
  <c r="BK308"/>
  <c r="BK307" s="1"/>
  <c r="J307" s="1"/>
  <c r="J77" s="1"/>
  <c r="J308"/>
  <c r="BE308" s="1"/>
  <c r="BI305"/>
  <c r="BH305"/>
  <c r="BG305"/>
  <c r="BF305"/>
  <c r="T305"/>
  <c r="R305"/>
  <c r="P305"/>
  <c r="BK305"/>
  <c r="J305"/>
  <c r="BE305" s="1"/>
  <c r="BI303"/>
  <c r="BH303"/>
  <c r="BG303"/>
  <c r="BF303"/>
  <c r="BE303"/>
  <c r="T303"/>
  <c r="R303"/>
  <c r="P303"/>
  <c r="BK303"/>
  <c r="J303"/>
  <c r="BI299"/>
  <c r="BH299"/>
  <c r="BG299"/>
  <c r="BF299"/>
  <c r="T299"/>
  <c r="R299"/>
  <c r="P299"/>
  <c r="BK299"/>
  <c r="J299"/>
  <c r="BE299" s="1"/>
  <c r="BI295"/>
  <c r="BH295"/>
  <c r="BG295"/>
  <c r="BF295"/>
  <c r="BE295"/>
  <c r="T295"/>
  <c r="R295"/>
  <c r="P295"/>
  <c r="BK295"/>
  <c r="J295"/>
  <c r="BI291"/>
  <c r="BH291"/>
  <c r="BG291"/>
  <c r="BF291"/>
  <c r="BE291"/>
  <c r="T291"/>
  <c r="T290" s="1"/>
  <c r="R291"/>
  <c r="R290" s="1"/>
  <c r="P291"/>
  <c r="P290" s="1"/>
  <c r="BK291"/>
  <c r="BK290" s="1"/>
  <c r="J290" s="1"/>
  <c r="J76" s="1"/>
  <c r="J291"/>
  <c r="BI288"/>
  <c r="BH288"/>
  <c r="BG288"/>
  <c r="BF288"/>
  <c r="T288"/>
  <c r="R288"/>
  <c r="P288"/>
  <c r="BK288"/>
  <c r="J288"/>
  <c r="BE288" s="1"/>
  <c r="BI285"/>
  <c r="BH285"/>
  <c r="BG285"/>
  <c r="BF285"/>
  <c r="T285"/>
  <c r="R285"/>
  <c r="P285"/>
  <c r="BK285"/>
  <c r="J285"/>
  <c r="BE285" s="1"/>
  <c r="BI282"/>
  <c r="BH282"/>
  <c r="BG282"/>
  <c r="BF282"/>
  <c r="T282"/>
  <c r="R282"/>
  <c r="P282"/>
  <c r="BK282"/>
  <c r="J282"/>
  <c r="BE282" s="1"/>
  <c r="BI276"/>
  <c r="BH276"/>
  <c r="BG276"/>
  <c r="BF276"/>
  <c r="BE276"/>
  <c r="T276"/>
  <c r="R276"/>
  <c r="P276"/>
  <c r="BK276"/>
  <c r="J276"/>
  <c r="BI273"/>
  <c r="BH273"/>
  <c r="BG273"/>
  <c r="BF273"/>
  <c r="BE273"/>
  <c r="T273"/>
  <c r="R273"/>
  <c r="P273"/>
  <c r="BK273"/>
  <c r="J273"/>
  <c r="BI269"/>
  <c r="BH269"/>
  <c r="BG269"/>
  <c r="BF269"/>
  <c r="BE269"/>
  <c r="T269"/>
  <c r="R269"/>
  <c r="P269"/>
  <c r="BK269"/>
  <c r="J269"/>
  <c r="BI266"/>
  <c r="BH266"/>
  <c r="BG266"/>
  <c r="BF266"/>
  <c r="BE266"/>
  <c r="T266"/>
  <c r="T265" s="1"/>
  <c r="R266"/>
  <c r="R265" s="1"/>
  <c r="P266"/>
  <c r="P265" s="1"/>
  <c r="BK266"/>
  <c r="BK265" s="1"/>
  <c r="J265" s="1"/>
  <c r="J75" s="1"/>
  <c r="J266"/>
  <c r="BI263"/>
  <c r="BH263"/>
  <c r="BG263"/>
  <c r="BF263"/>
  <c r="T263"/>
  <c r="R263"/>
  <c r="P263"/>
  <c r="BK263"/>
  <c r="J263"/>
  <c r="BE263" s="1"/>
  <c r="BI256"/>
  <c r="BH256"/>
  <c r="BG256"/>
  <c r="BF256"/>
  <c r="T256"/>
  <c r="R256"/>
  <c r="P256"/>
  <c r="BK256"/>
  <c r="J256"/>
  <c r="BE256" s="1"/>
  <c r="BI253"/>
  <c r="BH253"/>
  <c r="BG253"/>
  <c r="BF253"/>
  <c r="BE253"/>
  <c r="T253"/>
  <c r="R253"/>
  <c r="P253"/>
  <c r="BK253"/>
  <c r="J253"/>
  <c r="BI250"/>
  <c r="BH250"/>
  <c r="BG250"/>
  <c r="BF250"/>
  <c r="T250"/>
  <c r="R250"/>
  <c r="P250"/>
  <c r="BK250"/>
  <c r="J250"/>
  <c r="BE250" s="1"/>
  <c r="BI247"/>
  <c r="BH247"/>
  <c r="BG247"/>
  <c r="BF247"/>
  <c r="BE247"/>
  <c r="T247"/>
  <c r="R247"/>
  <c r="P247"/>
  <c r="BK247"/>
  <c r="J247"/>
  <c r="BI244"/>
  <c r="BH244"/>
  <c r="BG244"/>
  <c r="BF244"/>
  <c r="BE244"/>
  <c r="T244"/>
  <c r="R244"/>
  <c r="P244"/>
  <c r="BK244"/>
  <c r="J244"/>
  <c r="BI236"/>
  <c r="BH236"/>
  <c r="BG236"/>
  <c r="BF236"/>
  <c r="BE236"/>
  <c r="T236"/>
  <c r="R236"/>
  <c r="P236"/>
  <c r="BK236"/>
  <c r="J236"/>
  <c r="BI233"/>
  <c r="BH233"/>
  <c r="BG233"/>
  <c r="BF233"/>
  <c r="BE233"/>
  <c r="T233"/>
  <c r="R233"/>
  <c r="P233"/>
  <c r="BK233"/>
  <c r="J233"/>
  <c r="BI229"/>
  <c r="BH229"/>
  <c r="BG229"/>
  <c r="BF229"/>
  <c r="BE229"/>
  <c r="T229"/>
  <c r="R229"/>
  <c r="P229"/>
  <c r="BK229"/>
  <c r="J229"/>
  <c r="BI225"/>
  <c r="BH225"/>
  <c r="BG225"/>
  <c r="BF225"/>
  <c r="BE225"/>
  <c r="T225"/>
  <c r="R225"/>
  <c r="P225"/>
  <c r="BK225"/>
  <c r="J225"/>
  <c r="BI222"/>
  <c r="BH222"/>
  <c r="BG222"/>
  <c r="BF222"/>
  <c r="BE222"/>
  <c r="T222"/>
  <c r="T221" s="1"/>
  <c r="R222"/>
  <c r="R221" s="1"/>
  <c r="P222"/>
  <c r="P221" s="1"/>
  <c r="BK222"/>
  <c r="BK221" s="1"/>
  <c r="J221" s="1"/>
  <c r="J74" s="1"/>
  <c r="J222"/>
  <c r="BI219"/>
  <c r="BH219"/>
  <c r="BG219"/>
  <c r="BF219"/>
  <c r="T219"/>
  <c r="R219"/>
  <c r="P219"/>
  <c r="BK219"/>
  <c r="J219"/>
  <c r="BE219" s="1"/>
  <c r="BI215"/>
  <c r="BH215"/>
  <c r="BG215"/>
  <c r="BF215"/>
  <c r="T215"/>
  <c r="T214" s="1"/>
  <c r="R215"/>
  <c r="R214" s="1"/>
  <c r="P215"/>
  <c r="P214" s="1"/>
  <c r="BK215"/>
  <c r="BK214" s="1"/>
  <c r="J214" s="1"/>
  <c r="J73" s="1"/>
  <c r="J215"/>
  <c r="BE215" s="1"/>
  <c r="BI212"/>
  <c r="BH212"/>
  <c r="BG212"/>
  <c r="BF212"/>
  <c r="BE212"/>
  <c r="T212"/>
  <c r="R212"/>
  <c r="P212"/>
  <c r="BK212"/>
  <c r="J212"/>
  <c r="BI209"/>
  <c r="BH209"/>
  <c r="BG209"/>
  <c r="BF209"/>
  <c r="BE209"/>
  <c r="T209"/>
  <c r="R209"/>
  <c r="P209"/>
  <c r="BK209"/>
  <c r="J209"/>
  <c r="BI206"/>
  <c r="BH206"/>
  <c r="BG206"/>
  <c r="BF206"/>
  <c r="BE206"/>
  <c r="T206"/>
  <c r="T205" s="1"/>
  <c r="R206"/>
  <c r="R205" s="1"/>
  <c r="P206"/>
  <c r="P205" s="1"/>
  <c r="BK206"/>
  <c r="BK205" s="1"/>
  <c r="J205" s="1"/>
  <c r="J72" s="1"/>
  <c r="J206"/>
  <c r="BI203"/>
  <c r="BH203"/>
  <c r="BG203"/>
  <c r="BF203"/>
  <c r="T203"/>
  <c r="R203"/>
  <c r="P203"/>
  <c r="BK203"/>
  <c r="J203"/>
  <c r="BE203" s="1"/>
  <c r="BI201"/>
  <c r="BH201"/>
  <c r="BG201"/>
  <c r="BF201"/>
  <c r="T201"/>
  <c r="T200" s="1"/>
  <c r="R201"/>
  <c r="R200" s="1"/>
  <c r="P201"/>
  <c r="P200" s="1"/>
  <c r="BK201"/>
  <c r="BK200" s="1"/>
  <c r="J200" s="1"/>
  <c r="J71" s="1"/>
  <c r="J201"/>
  <c r="BE201" s="1"/>
  <c r="BI198"/>
  <c r="BH198"/>
  <c r="BG198"/>
  <c r="BF198"/>
  <c r="BE198"/>
  <c r="T198"/>
  <c r="R198"/>
  <c r="P198"/>
  <c r="BK198"/>
  <c r="J198"/>
  <c r="BI194"/>
  <c r="BH194"/>
  <c r="BG194"/>
  <c r="BF194"/>
  <c r="BE194"/>
  <c r="T194"/>
  <c r="R194"/>
  <c r="P194"/>
  <c r="BK194"/>
  <c r="J194"/>
  <c r="BI190"/>
  <c r="BH190"/>
  <c r="BG190"/>
  <c r="BF190"/>
  <c r="BE190"/>
  <c r="T190"/>
  <c r="R190"/>
  <c r="P190"/>
  <c r="BK190"/>
  <c r="J190"/>
  <c r="BI186"/>
  <c r="BH186"/>
  <c r="BG186"/>
  <c r="BF186"/>
  <c r="BE186"/>
  <c r="T186"/>
  <c r="R186"/>
  <c r="P186"/>
  <c r="BK186"/>
  <c r="J186"/>
  <c r="BI183"/>
  <c r="BH183"/>
  <c r="BG183"/>
  <c r="BF183"/>
  <c r="BE183"/>
  <c r="T183"/>
  <c r="T182" s="1"/>
  <c r="T181" s="1"/>
  <c r="R183"/>
  <c r="R182" s="1"/>
  <c r="R181" s="1"/>
  <c r="P183"/>
  <c r="P182" s="1"/>
  <c r="BK183"/>
  <c r="BK182" s="1"/>
  <c r="J183"/>
  <c r="BI179"/>
  <c r="BH179"/>
  <c r="BG179"/>
  <c r="BF179"/>
  <c r="BE179"/>
  <c r="T179"/>
  <c r="T178" s="1"/>
  <c r="R179"/>
  <c r="R178" s="1"/>
  <c r="P179"/>
  <c r="P178" s="1"/>
  <c r="BK179"/>
  <c r="BK178" s="1"/>
  <c r="J178" s="1"/>
  <c r="J68" s="1"/>
  <c r="J179"/>
  <c r="BI176"/>
  <c r="BH176"/>
  <c r="BG176"/>
  <c r="BF176"/>
  <c r="T176"/>
  <c r="R176"/>
  <c r="P176"/>
  <c r="BK176"/>
  <c r="J176"/>
  <c r="BE176" s="1"/>
  <c r="BI172"/>
  <c r="BH172"/>
  <c r="BG172"/>
  <c r="BF172"/>
  <c r="T172"/>
  <c r="R172"/>
  <c r="P172"/>
  <c r="BK172"/>
  <c r="J172"/>
  <c r="BE172" s="1"/>
  <c r="BI170"/>
  <c r="BH170"/>
  <c r="BG170"/>
  <c r="BF170"/>
  <c r="T170"/>
  <c r="R170"/>
  <c r="P170"/>
  <c r="BK170"/>
  <c r="J170"/>
  <c r="BE170" s="1"/>
  <c r="BI168"/>
  <c r="BH168"/>
  <c r="BG168"/>
  <c r="BF168"/>
  <c r="T168"/>
  <c r="T167" s="1"/>
  <c r="R168"/>
  <c r="R167" s="1"/>
  <c r="P168"/>
  <c r="P167" s="1"/>
  <c r="BK168"/>
  <c r="BK167" s="1"/>
  <c r="J167" s="1"/>
  <c r="J67" s="1"/>
  <c r="J168"/>
  <c r="BE168" s="1"/>
  <c r="BI164"/>
  <c r="BH164"/>
  <c r="BG164"/>
  <c r="BF164"/>
  <c r="BE164"/>
  <c r="T164"/>
  <c r="R164"/>
  <c r="P164"/>
  <c r="BK164"/>
  <c r="J164"/>
  <c r="BI161"/>
  <c r="BH161"/>
  <c r="BG161"/>
  <c r="BF161"/>
  <c r="BE161"/>
  <c r="T161"/>
  <c r="R161"/>
  <c r="P161"/>
  <c r="BK161"/>
  <c r="J161"/>
  <c r="BI158"/>
  <c r="BH158"/>
  <c r="BG158"/>
  <c r="BF158"/>
  <c r="BE158"/>
  <c r="T158"/>
  <c r="R158"/>
  <c r="P158"/>
  <c r="BK158"/>
  <c r="J158"/>
  <c r="BI155"/>
  <c r="BH155"/>
  <c r="BG155"/>
  <c r="BF155"/>
  <c r="BE155"/>
  <c r="T155"/>
  <c r="R155"/>
  <c r="P155"/>
  <c r="BK155"/>
  <c r="J155"/>
  <c r="BI153"/>
  <c r="BH153"/>
  <c r="BG153"/>
  <c r="BF153"/>
  <c r="BE153"/>
  <c r="T153"/>
  <c r="R153"/>
  <c r="P153"/>
  <c r="BK153"/>
  <c r="J153"/>
  <c r="BI150"/>
  <c r="BH150"/>
  <c r="BG150"/>
  <c r="BF150"/>
  <c r="BE150"/>
  <c r="T150"/>
  <c r="T149" s="1"/>
  <c r="R150"/>
  <c r="R149" s="1"/>
  <c r="P150"/>
  <c r="P149" s="1"/>
  <c r="BK150"/>
  <c r="BK149" s="1"/>
  <c r="J149" s="1"/>
  <c r="J66" s="1"/>
  <c r="J150"/>
  <c r="BI143"/>
  <c r="BH143"/>
  <c r="BG143"/>
  <c r="BF143"/>
  <c r="T143"/>
  <c r="R143"/>
  <c r="P143"/>
  <c r="BK143"/>
  <c r="J143"/>
  <c r="BE143" s="1"/>
  <c r="BI139"/>
  <c r="BH139"/>
  <c r="BG139"/>
  <c r="BF139"/>
  <c r="T139"/>
  <c r="R139"/>
  <c r="P139"/>
  <c r="BK139"/>
  <c r="J139"/>
  <c r="BE139" s="1"/>
  <c r="BI135"/>
  <c r="BH135"/>
  <c r="BG135"/>
  <c r="BF135"/>
  <c r="T135"/>
  <c r="T134" s="1"/>
  <c r="R135"/>
  <c r="R134" s="1"/>
  <c r="P135"/>
  <c r="P134" s="1"/>
  <c r="BK135"/>
  <c r="BK134" s="1"/>
  <c r="J134" s="1"/>
  <c r="J65" s="1"/>
  <c r="J135"/>
  <c r="BE135" s="1"/>
  <c r="BI131"/>
  <c r="BH131"/>
  <c r="BG131"/>
  <c r="BF131"/>
  <c r="BE131"/>
  <c r="T131"/>
  <c r="R131"/>
  <c r="P131"/>
  <c r="BK131"/>
  <c r="J131"/>
  <c r="BI125"/>
  <c r="BH125"/>
  <c r="BG125"/>
  <c r="BF125"/>
  <c r="BE125"/>
  <c r="T125"/>
  <c r="R125"/>
  <c r="P125"/>
  <c r="BK125"/>
  <c r="J125"/>
  <c r="BI119"/>
  <c r="BH119"/>
  <c r="BG119"/>
  <c r="BF119"/>
  <c r="BE119"/>
  <c r="T119"/>
  <c r="T118" s="1"/>
  <c r="R119"/>
  <c r="R118" s="1"/>
  <c r="R117" s="1"/>
  <c r="P119"/>
  <c r="P118" s="1"/>
  <c r="P117" s="1"/>
  <c r="BK119"/>
  <c r="BK118" s="1"/>
  <c r="J119"/>
  <c r="BI114"/>
  <c r="BH114"/>
  <c r="BG114"/>
  <c r="BF114"/>
  <c r="BE114"/>
  <c r="T114"/>
  <c r="R114"/>
  <c r="P114"/>
  <c r="BK114"/>
  <c r="J114"/>
  <c r="BI111"/>
  <c r="BH111"/>
  <c r="BG111"/>
  <c r="BF111"/>
  <c r="BE111"/>
  <c r="T111"/>
  <c r="R111"/>
  <c r="P111"/>
  <c r="BK111"/>
  <c r="J111"/>
  <c r="BI107"/>
  <c r="BH107"/>
  <c r="BG107"/>
  <c r="BF107"/>
  <c r="BE107"/>
  <c r="T107"/>
  <c r="R107"/>
  <c r="P107"/>
  <c r="BK107"/>
  <c r="J107"/>
  <c r="BI103"/>
  <c r="F36" s="1"/>
  <c r="BD53" i="1" s="1"/>
  <c r="BD52" s="1"/>
  <c r="BD51" s="1"/>
  <c r="W30" s="1"/>
  <c r="BH103" i="2"/>
  <c r="F35" s="1"/>
  <c r="BC53" i="1" s="1"/>
  <c r="BC52" s="1"/>
  <c r="BG103" i="2"/>
  <c r="F34" s="1"/>
  <c r="BB53" i="1" s="1"/>
  <c r="BB52" s="1"/>
  <c r="BF103" i="2"/>
  <c r="F33" s="1"/>
  <c r="BA53" i="1" s="1"/>
  <c r="BA52" s="1"/>
  <c r="BE103" i="2"/>
  <c r="F32" s="1"/>
  <c r="AZ53" i="1" s="1"/>
  <c r="T103" i="2"/>
  <c r="T102" s="1"/>
  <c r="R103"/>
  <c r="R102" s="1"/>
  <c r="R101" s="1"/>
  <c r="R100" s="1"/>
  <c r="P103"/>
  <c r="P102" s="1"/>
  <c r="P101" s="1"/>
  <c r="BK103"/>
  <c r="BK102" s="1"/>
  <c r="J103"/>
  <c r="J96"/>
  <c r="F96"/>
  <c r="F94"/>
  <c r="E92"/>
  <c r="E88"/>
  <c r="J55"/>
  <c r="F55"/>
  <c r="F53"/>
  <c r="E51"/>
  <c r="J20"/>
  <c r="E20"/>
  <c r="F97" s="1"/>
  <c r="J19"/>
  <c r="J14"/>
  <c r="J94" s="1"/>
  <c r="E7"/>
  <c r="E47" s="1"/>
  <c r="AS52" i="1"/>
  <c r="AS51"/>
  <c r="L47"/>
  <c r="AM46"/>
  <c r="L46"/>
  <c r="AM44"/>
  <c r="L44"/>
  <c r="L42"/>
  <c r="L41"/>
  <c r="AX52" l="1"/>
  <c r="BB51"/>
  <c r="J100" i="3"/>
  <c r="J62" s="1"/>
  <c r="F32" i="4"/>
  <c r="AZ55" i="1" s="1"/>
  <c r="J32" i="4"/>
  <c r="AV55" i="1" s="1"/>
  <c r="J145" i="4"/>
  <c r="J69" s="1"/>
  <c r="BK144"/>
  <c r="J144" s="1"/>
  <c r="J68" s="1"/>
  <c r="F30" i="7"/>
  <c r="AZ58" i="1" s="1"/>
  <c r="J30" i="7"/>
  <c r="AV58" i="1" s="1"/>
  <c r="T80" i="7"/>
  <c r="T79" s="1"/>
  <c r="BA51" i="1"/>
  <c r="AW52"/>
  <c r="J32" i="3"/>
  <c r="AV54" i="1" s="1"/>
  <c r="F32" i="3"/>
  <c r="AZ54" i="1" s="1"/>
  <c r="AZ52" s="1"/>
  <c r="BK106" i="4"/>
  <c r="J106" s="1"/>
  <c r="J63" s="1"/>
  <c r="J107"/>
  <c r="J64" s="1"/>
  <c r="J93" i="5"/>
  <c r="J62" s="1"/>
  <c r="BK92"/>
  <c r="BK84" i="6"/>
  <c r="J84" s="1"/>
  <c r="J85"/>
  <c r="J57" s="1"/>
  <c r="BK117" i="2"/>
  <c r="J117" s="1"/>
  <c r="J63" s="1"/>
  <c r="J118"/>
  <c r="J64" s="1"/>
  <c r="J107" i="3"/>
  <c r="J64" s="1"/>
  <c r="BK106"/>
  <c r="J106" s="1"/>
  <c r="J63" s="1"/>
  <c r="BK119" i="5"/>
  <c r="J119" s="1"/>
  <c r="J66" s="1"/>
  <c r="J120"/>
  <c r="J67" s="1"/>
  <c r="P181" i="2"/>
  <c r="P100" s="1"/>
  <c r="AU53" i="1" s="1"/>
  <c r="R99" i="3"/>
  <c r="R98" s="1"/>
  <c r="P144"/>
  <c r="R144" i="4"/>
  <c r="R98" s="1"/>
  <c r="T92" i="5"/>
  <c r="T91" s="1"/>
  <c r="R119"/>
  <c r="J102" i="2"/>
  <c r="J62" s="1"/>
  <c r="BK101"/>
  <c r="AY52" i="1"/>
  <c r="BC51"/>
  <c r="J182" i="2"/>
  <c r="J70" s="1"/>
  <c r="BK181"/>
  <c r="J181" s="1"/>
  <c r="J69" s="1"/>
  <c r="J145" i="3"/>
  <c r="J69" s="1"/>
  <c r="BK144"/>
  <c r="J144" s="1"/>
  <c r="J68" s="1"/>
  <c r="J100" i="4"/>
  <c r="J62" s="1"/>
  <c r="BK99"/>
  <c r="BK80" i="7"/>
  <c r="J81"/>
  <c r="J58" s="1"/>
  <c r="T101" i="2"/>
  <c r="T100" s="1"/>
  <c r="T117"/>
  <c r="P99" i="3"/>
  <c r="P98" s="1"/>
  <c r="AU54" i="1" s="1"/>
  <c r="P144" i="4"/>
  <c r="P98" s="1"/>
  <c r="AU55" i="1" s="1"/>
  <c r="R92" i="5"/>
  <c r="R91" s="1"/>
  <c r="J53" i="2"/>
  <c r="J32"/>
  <c r="AV53" i="1" s="1"/>
  <c r="F56" i="5"/>
  <c r="J85"/>
  <c r="J32"/>
  <c r="AV56" i="1" s="1"/>
  <c r="J31" i="6"/>
  <c r="AW57" i="1" s="1"/>
  <c r="J31" i="7"/>
  <c r="AW58" i="1" s="1"/>
  <c r="F56" i="2"/>
  <c r="J53" i="3"/>
  <c r="J33"/>
  <c r="AW54" i="1" s="1"/>
  <c r="E47" i="4"/>
  <c r="E45" i="6"/>
  <c r="J49" i="7"/>
  <c r="J33" i="2"/>
  <c r="AW53" i="1" s="1"/>
  <c r="F56" i="3"/>
  <c r="J33" i="4"/>
  <c r="AW55" i="1" s="1"/>
  <c r="J33" i="5"/>
  <c r="AW56" i="1" s="1"/>
  <c r="J30" i="6"/>
  <c r="AV57" i="1" s="1"/>
  <c r="AT57" s="1"/>
  <c r="F52" i="7"/>
  <c r="AZ51" i="1" l="1"/>
  <c r="AV52"/>
  <c r="AT52" s="1"/>
  <c r="AU52"/>
  <c r="AU51" s="1"/>
  <c r="J99" i="4"/>
  <c r="J61" s="1"/>
  <c r="BK98"/>
  <c r="J98" s="1"/>
  <c r="J101" i="2"/>
  <c r="J61" s="1"/>
  <c r="BK100"/>
  <c r="J100" s="1"/>
  <c r="AX51" i="1"/>
  <c r="W28"/>
  <c r="AT54"/>
  <c r="AT58"/>
  <c r="AT55"/>
  <c r="BK79" i="7"/>
  <c r="J79" s="1"/>
  <c r="J80"/>
  <c r="J57" s="1"/>
  <c r="J92" i="5"/>
  <c r="J61" s="1"/>
  <c r="BK91"/>
  <c r="J91" s="1"/>
  <c r="AT56" i="1"/>
  <c r="BK99" i="3"/>
  <c r="W29" i="1"/>
  <c r="AY51"/>
  <c r="J56" i="6"/>
  <c r="J27"/>
  <c r="W27" i="1"/>
  <c r="AW51"/>
  <c r="AK27" s="1"/>
  <c r="AT53"/>
  <c r="J29" i="5" l="1"/>
  <c r="J60"/>
  <c r="J56" i="7"/>
  <c r="J27"/>
  <c r="J29" i="4"/>
  <c r="J60"/>
  <c r="AV51" i="1"/>
  <c r="W26"/>
  <c r="AG57"/>
  <c r="AN57" s="1"/>
  <c r="J36" i="6"/>
  <c r="J99" i="3"/>
  <c r="J61" s="1"/>
  <c r="BK98"/>
  <c r="J98" s="1"/>
  <c r="J29" i="2"/>
  <c r="J60"/>
  <c r="AG53" i="1" l="1"/>
  <c r="J38" i="2"/>
  <c r="J38" i="4"/>
  <c r="AG55" i="1"/>
  <c r="AN55" s="1"/>
  <c r="J38" i="5"/>
  <c r="AG56" i="1"/>
  <c r="AN56" s="1"/>
  <c r="J29" i="3"/>
  <c r="J60"/>
  <c r="AG58" i="1"/>
  <c r="AN58" s="1"/>
  <c r="J36" i="7"/>
  <c r="AK26" i="1"/>
  <c r="AT51"/>
  <c r="AN53" l="1"/>
  <c r="AG52"/>
  <c r="AG54"/>
  <c r="AN54" s="1"/>
  <c r="J38" i="3"/>
  <c r="AG51" i="1" l="1"/>
  <c r="AN52"/>
  <c r="AK23" l="1"/>
  <c r="AK32" s="1"/>
  <c r="AN51"/>
</calcChain>
</file>

<file path=xl/sharedStrings.xml><?xml version="1.0" encoding="utf-8"?>
<sst xmlns="http://schemas.openxmlformats.org/spreadsheetml/2006/main" count="10874" uniqueCount="1308">
  <si>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</si>
  <si>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</si>
  <si>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</si>
  <si>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</si>
  <si>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</si>
  <si>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</si>
  <si>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</si>
  <si>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{2b20ca0b-af88-47c0-a2fa-0ad7f98e8f62}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</si>
  <si>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</si>
  <si>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</si>
  <si>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</si>
  <si>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</si>
  <si>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</si>
  <si>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</si>
  <si>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</si>
  <si>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</si>
  <si>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</si>
  <si>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2018-41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</si>
  <si>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</si>
  <si>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</si>
  <si>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Modernizace sociálního zařízení MŠ Bohatice</t>
  </si>
  <si>
    <t>KSO:</t>
  </si>
  <si>
    <t>CC-CZ:</t>
  </si>
  <si>
    <t>Místo:</t>
  </si>
  <si>
    <t>MŠ Bohatice, Karlovy Vary</t>
  </si>
  <si>
    <t>Datum:</t>
  </si>
  <si>
    <t>12.7.2018</t>
  </si>
  <si>
    <t>Zadavatel:</t>
  </si>
  <si>
    <t>IČ:</t>
  </si>
  <si>
    <t>MM Karlovy Vary, Moskevská 21, K.Vary</t>
  </si>
  <si>
    <t>DIČ:</t>
  </si>
  <si>
    <t>Uchazeč:</t>
  </si>
  <si>
    <t>Vyplň údaj</t>
  </si>
  <si>
    <t>Projektant:</t>
  </si>
  <si>
    <t>Ing. Karel Drahokoupil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</si>
  <si>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</si>
  <si>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</si>
  <si>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ÚRS._x000D__x000D_
_x000D__x000D_
Jména výrobců a obchodní názvy u položek jsou pouze informativní, uvedené jako reference technických parametrů,_x000D__x000D_
vzájemné kompatibility zařízení a dostupnosti odborného servisu. Lze použít výrobky ekvivalentních vlastností jiných výrobců._x000D__x000D_
_x000D__x000D_
Nedílnou součástí Rozpočtu a Výkazu výměr je projektová dokumentace. Nabídkové ceny mohou být vytvářeny dle Výkazu výměr pouze s projektem a jeho Výkazem výměr._x000D_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</si>
  <si>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</si>
  <si>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</si>
  <si>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</si>
  <si>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</si>
  <si>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</si>
  <si>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</si>
  <si>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</si>
  <si>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</si>
  <si>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</si>
  <si>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</si>
  <si>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</si>
  <si>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</si>
  <si>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</si>
  <si>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</si>
  <si>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</si>
  <si>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</si>
  <si>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</si>
  <si>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</si>
  <si>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</si>
  <si>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</si>
  <si>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</si>
  <si>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</si>
  <si>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</si>
  <si>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</si>
  <si>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</si>
  <si>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</si>
  <si>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</si>
  <si>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</si>
  <si>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</si>
  <si>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</si>
  <si>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</si>
  <si>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</si>
  <si>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</si>
  <si>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</si>
  <si>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</si>
  <si>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</si>
  <si>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</si>
  <si>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</si>
  <si>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D.1.1.</t>
  </si>
  <si>
    <t>Architektonicko stavební část</t>
  </si>
  <si>
    <t>STA</t>
  </si>
  <si>
    <t>1</t>
  </si>
  <si>
    <t>{69df006b-cb15-48f2-bdad-bb43b03687dd}</t>
  </si>
  <si>
    <t>2</t>
  </si>
  <si>
    <t>/</t>
  </si>
  <si>
    <t>koupelna 1</t>
  </si>
  <si>
    <t>1.NP - levý pavilon</t>
  </si>
  <si>
    <t>Soupis</t>
  </si>
  <si>
    <t>{043fef86-61c1-4421-bf54-715ee5941b01}</t>
  </si>
  <si>
    <t>koupelna 2</t>
  </si>
  <si>
    <t>2.NP - pravý pavilon</t>
  </si>
  <si>
    <t>{e54244b6-df3b-4304-8167-625440f188ba}</t>
  </si>
  <si>
    <t>koupelna 3</t>
  </si>
  <si>
    <t>2.NP - levý pavilon</t>
  </si>
  <si>
    <t>{86cc0392-1858-4175-9621-7fa0d0ac7577}</t>
  </si>
  <si>
    <t>VZT</t>
  </si>
  <si>
    <t>stavební úpravy pro VZT</t>
  </si>
  <si>
    <t>{edf4b76d-4223-43fa-84b6-b69dc7a71f4e}</t>
  </si>
  <si>
    <t>D.1.4.</t>
  </si>
  <si>
    <t>ZTI</t>
  </si>
  <si>
    <t>{2a23b4f8-327b-46e0-878f-30a24512898d}</t>
  </si>
  <si>
    <t>VON</t>
  </si>
  <si>
    <t>Vedlejší rozpočtové náklady</t>
  </si>
  <si>
    <t>{1aa516c9-044c-4433-b7cf-f647d3fb75ec}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</si>
  <si>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</si>
  <si>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</si>
  <si>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</si>
  <si>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</si>
  <si>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</si>
  <si>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</si>
  <si>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</si>
  <si>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D.1.1. - Architektonicko stavební část</t>
  </si>
  <si>
    <t>Soupis:</t>
  </si>
  <si>
    <t>koupelna 1 - 1.NP - levý pavilon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</si>
  <si>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</si>
  <si>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</si>
  <si>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</si>
  <si>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</si>
  <si>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</si>
  <si>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</si>
  <si>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</si>
  <si>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</si>
  <si>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</si>
  <si>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</si>
  <si>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</si>
  <si>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</si>
  <si>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</si>
  <si>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</si>
  <si>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</si>
  <si>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</si>
  <si>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</si>
  <si>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</si>
  <si>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</si>
  <si>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</si>
  <si>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</si>
  <si>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</si>
  <si>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</si>
  <si>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</si>
  <si>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</si>
  <si>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</si>
  <si>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</si>
  <si>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</si>
  <si>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</si>
  <si>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</si>
  <si>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</si>
  <si>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</si>
  <si>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</si>
  <si>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</si>
  <si>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</si>
  <si>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</si>
  <si>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</si>
  <si>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</si>
  <si>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</si>
  <si>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</si>
  <si>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</si>
  <si>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</si>
  <si>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</si>
  <si>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319202321</t>
  </si>
  <si>
    <t>Vyrovnání nerovného povrchu zdiva tl do 80 mm přizděním</t>
  </si>
  <si>
    <t>m2</t>
  </si>
  <si>
    <t>CS ÚRS 2017 01</t>
  </si>
  <si>
    <t>4</t>
  </si>
  <si>
    <t>-1379796396</t>
  </si>
  <si>
    <t>PP</t>
  </si>
  <si>
    <t>Vyrovnání nerovného povrchu vnitřního i vnějšího zdiva přizděním, tl. přes 30 do 80 mm</t>
  </si>
  <si>
    <t>VV</t>
  </si>
  <si>
    <t>"oprava zdiva po bourání"</t>
  </si>
  <si>
    <t>2*2,95*0,125</t>
  </si>
  <si>
    <t>342272148</t>
  </si>
  <si>
    <t>Příčky tl 50 mm z pórobetonových přesných hladkých příčkovek objemové hmotnosti 500 kg/m3</t>
  </si>
  <si>
    <t>569301091</t>
  </si>
  <si>
    <t>Příčky z pórobetonových přesných příčkovek [YTONG] hladkých, objemové hmotnosti 500 kg/m3 na tenké maltové lože, tloušťky příčky 50 mm</t>
  </si>
  <si>
    <t>"zaplentování svislé kanalizace"</t>
  </si>
  <si>
    <t>2,95*(0,2+0,15)</t>
  </si>
  <si>
    <t>342272423</t>
  </si>
  <si>
    <t>Příčky tl 125 mm z pórobetonových přesných hladkých příčkovek objemové hmotnosti 500 kg/m3</t>
  </si>
  <si>
    <t>1219213174</t>
  </si>
  <si>
    <t>Příčky z pórobetonových přesných příčkovek [YTONG] hladkých, objemové hmotnosti 500 kg/m3 na tenké maltové lože, tloušťky příčky 125 mm</t>
  </si>
  <si>
    <t>2,95*1,6</t>
  </si>
  <si>
    <t>342291121</t>
  </si>
  <si>
    <t>Ukotvení příček k cihelným konstrukcím plochými kotvami</t>
  </si>
  <si>
    <t>m</t>
  </si>
  <si>
    <t>-311129330</t>
  </si>
  <si>
    <t>Ukotvení příček plochými kotvami, do konstrukce cihelné</t>
  </si>
  <si>
    <t>4*2,95</t>
  </si>
  <si>
    <t>6</t>
  </si>
  <si>
    <t>Úpravy povrchů, podlahy a osazování výplní</t>
  </si>
  <si>
    <t>61</t>
  </si>
  <si>
    <t>Úprava povrchů vnitřních</t>
  </si>
  <si>
    <t>5</t>
  </si>
  <si>
    <t>612142001</t>
  </si>
  <si>
    <t>Potažení vnitřních stěn sklovláknitým pletivem vtlačeným do tenkovrstvé hmoty</t>
  </si>
  <si>
    <t>2139555849</t>
  </si>
  <si>
    <t>Potažení vnitřních ploch pletivem v ploše nebo pruzích, na plném podkladu sklovláknitým vtlačením do tmelu stěn</t>
  </si>
  <si>
    <t>"nové příčky"</t>
  </si>
  <si>
    <t>2*2,95*1,6</t>
  </si>
  <si>
    <t>612311131</t>
  </si>
  <si>
    <t>Potažení vnitřních stěn vápenným štukem tloušťky do 3 mm</t>
  </si>
  <si>
    <t>-74331915</t>
  </si>
  <si>
    <t>Potažení vnitřních ploch štukem tloušťky do 3 mm svislých konstrukcí stěn</t>
  </si>
  <si>
    <t>(2,95-1,8)*(0,2+0,15)</t>
  </si>
  <si>
    <t>2*(2,95-1,8)*1,6</t>
  </si>
  <si>
    <t>7</t>
  </si>
  <si>
    <t>619991011</t>
  </si>
  <si>
    <t>Obalení konstrukcí a prvků fólií přilepenou lepící páskou</t>
  </si>
  <si>
    <t>-1323782635</t>
  </si>
  <si>
    <t>Zakrytí vnitřních ploch před znečištěním včetně pozdějšího odkrytí konstrukcí a prvků obalením fólií a přelepením páskou</t>
  </si>
  <si>
    <t>"zakrytí okna"  4,8*1,8</t>
  </si>
  <si>
    <t>63</t>
  </si>
  <si>
    <t>Podlahy a podlahové konstrukce</t>
  </si>
  <si>
    <t>8</t>
  </si>
  <si>
    <t>631311115</t>
  </si>
  <si>
    <t>Mazanina tl do 80 mm z betonu prostého bez zvýšených nároků na prostředí tř. C 20/25</t>
  </si>
  <si>
    <t>m3</t>
  </si>
  <si>
    <t>2036441795</t>
  </si>
  <si>
    <t>Mazanina z betonu prostého bez zvýšených nároků na prostředí tl. přes 50 do 80 mm tř. C 20/25</t>
  </si>
  <si>
    <t>"rampa"</t>
  </si>
  <si>
    <t>0,914*1,15*0,12/2+0,3*1,15*0,04</t>
  </si>
  <si>
    <t>9</t>
  </si>
  <si>
    <t>631311125</t>
  </si>
  <si>
    <t>Mazanina tl do 120 mm z betonu prostého bez zvýšených nároků na prostředí tř. C 20/25</t>
  </si>
  <si>
    <t>-620687566</t>
  </si>
  <si>
    <t>Mazanina z betonu prostého bez zvýšených nároků na prostředí tl. přes 80 do 120 mm tř. C 20/25</t>
  </si>
  <si>
    <t>"dobetonávka podlahy na výšku +0,120"</t>
  </si>
  <si>
    <t>(3,5*2,175-2,6*1,025-0,7*0,7)*0,12</t>
  </si>
  <si>
    <t>10</t>
  </si>
  <si>
    <t>634111113</t>
  </si>
  <si>
    <t>Obvodová dilatace pružnou těsnicí páskou v 80 mm mezi stěnou a mazaninou</t>
  </si>
  <si>
    <t>-400855581</t>
  </si>
  <si>
    <t>Obvodová dilatace mezi stěnou a mazaninou pružnou těsnicí páskou výšky 80 mm</t>
  </si>
  <si>
    <t>0,9+1,475+0,7+0,7+2,8</t>
  </si>
  <si>
    <t>2*0,914</t>
  </si>
  <si>
    <t>Ostatní konstrukce a práce, bourání</t>
  </si>
  <si>
    <t>11</t>
  </si>
  <si>
    <t>949101111</t>
  </si>
  <si>
    <t>Lešení pomocné pro objekty pozemních staveb s lešeňovou podlahou v do 1,9 m zatížení do 150 kg/m2</t>
  </si>
  <si>
    <t>1708371689</t>
  </si>
  <si>
    <t>Lešení pomocné pracovní pro objekty pozemních staveb pro zatížení do 150 kg/m2, o výšce lešeňové podlahy do 1,9 m</t>
  </si>
  <si>
    <t>1,9*6,3+4,4*2,175-0,7*0,7-0,9*1,025+0,775*0,9+0,8*1,6+1,0*1,6</t>
  </si>
  <si>
    <t>12</t>
  </si>
  <si>
    <t>952901111</t>
  </si>
  <si>
    <t>Vyčištění budov bytové a občanské výstavby při výšce podlaží do 4 m</t>
  </si>
  <si>
    <t>1835450880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</si>
  <si>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</si>
  <si>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13</t>
  </si>
  <si>
    <t>962031133</t>
  </si>
  <si>
    <t>Bourání příček z cihel pálených na MVC tl do 150 mm</t>
  </si>
  <si>
    <t>-1304729965</t>
  </si>
  <si>
    <t>Bourání příček z cihel, tvárnic nebo příčkovek z cihel pálených, plných nebo dutých na maltu vápennou nebo vápenocementovou, tl. do 150 mm</t>
  </si>
  <si>
    <t>2,95*1,41</t>
  </si>
  <si>
    <t>14</t>
  </si>
  <si>
    <t>974042537</t>
  </si>
  <si>
    <t>Vysekání rýh v dlažbě betonové nebo jiné monolitické hl do 50 mm š do 300 mm</t>
  </si>
  <si>
    <t>114173875</t>
  </si>
  <si>
    <t>Vysekání rýh v betonové nebo jiné monolitické dlažbě s betonovým podkladem do hl. 50 mm a šířky do 300 mm</t>
  </si>
  <si>
    <t>"rýha pro rampu"   1,15</t>
  </si>
  <si>
    <t>976081111</t>
  </si>
  <si>
    <t>Vybourání pozedního madla zazděného</t>
  </si>
  <si>
    <t>785524232</t>
  </si>
  <si>
    <t>Vybourání drobných zámečnických a jiných konstrukcí pozedního madla zazděného ve zdivu</t>
  </si>
  <si>
    <t>"madlo ve sprchovém koutu"  0,6</t>
  </si>
  <si>
    <t>16</t>
  </si>
  <si>
    <t>978059541</t>
  </si>
  <si>
    <t>Odsekání a odebrání obkladů stěn z vnitřních obkládaček plochy přes 1 m2</t>
  </si>
  <si>
    <t>40645855</t>
  </si>
  <si>
    <t>Odsekání obkladů stěn včetně otlučení podkladní omítky až na zdivo z obkládaček vnitřních, z jakýchkoliv materiálů, plochy přes 1 m2</t>
  </si>
  <si>
    <t>1,8*(2*0,775+0,9+0,125+0,775+0,125+2,6+1,025+1,475+0,7+0,7+4,95)</t>
  </si>
  <si>
    <t>997</t>
  </si>
  <si>
    <t>Přesun sutě</t>
  </si>
  <si>
    <t>17</t>
  </si>
  <si>
    <t>997013111</t>
  </si>
  <si>
    <t>Vnitrostaveništní doprava suti a vybouraných hmot pro budovy v do 6 m s použitím mechanizace</t>
  </si>
  <si>
    <t>t</t>
  </si>
  <si>
    <t>-1003745921</t>
  </si>
  <si>
    <t>Vnitrostaveništní doprava suti a vybouraných hmot vodorovně do 50 m svisle s použitím mechanizace pro budovy a haly výšky do 6 m</t>
  </si>
  <si>
    <t>18</t>
  </si>
  <si>
    <t>997013501</t>
  </si>
  <si>
    <t>Odvoz suti a vybouraných hmot na skládku nebo meziskládku do 1 km se složením</t>
  </si>
  <si>
    <t>-690152842</t>
  </si>
  <si>
    <t>Odvoz suti a vybouraných hmot na skládku nebo meziskládku se složením, na vzdálenost do 1 km</t>
  </si>
  <si>
    <t>19</t>
  </si>
  <si>
    <t>997013509</t>
  </si>
  <si>
    <t>Příplatek k odvozu suti a vybouraných hmot na skládku ZKD 1 km přes 1 km</t>
  </si>
  <si>
    <t>35805856</t>
  </si>
  <si>
    <t>Odvoz suti a vybouraných hmot na skládku nebo meziskládku se složením, na vzdálenost Příplatek k ceně za každý další i započatý 1 km přes 1 km</t>
  </si>
  <si>
    <t>P</t>
  </si>
  <si>
    <t>Poznámka k položce:
skládka Činov 15 km</t>
  </si>
  <si>
    <t>3,817*14 'Přepočtené koeficientem množství</t>
  </si>
  <si>
    <t>20</t>
  </si>
  <si>
    <t>997013831</t>
  </si>
  <si>
    <t>Poplatek za uložení stavebního směsného odpadu na skládce (skládkovné)</t>
  </si>
  <si>
    <t>1152234634</t>
  </si>
  <si>
    <t>Poplatek za uložení stavebního odpadu na skládce (skládkovné) směsného</t>
  </si>
  <si>
    <t>998</t>
  </si>
  <si>
    <t>Přesun hmot</t>
  </si>
  <si>
    <t>998011001</t>
  </si>
  <si>
    <t>Přesun hmot pro budovy zděné v do 6 m</t>
  </si>
  <si>
    <t>386488591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</si>
  <si>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</si>
  <si>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</si>
  <si>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</si>
  <si>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</si>
  <si>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</si>
  <si>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22</t>
  </si>
  <si>
    <t>711113117</t>
  </si>
  <si>
    <t>Izolace proti zemní vlhkosti vodorovná za studena SCHOMBURG těsnicí stěrkou AQUAFIN-1K</t>
  </si>
  <si>
    <t>169983412</t>
  </si>
  <si>
    <t>Izolace proti zemní vlhkosti natěradly a tmely za studena [SCHOMBURG] na ploše vodorovné V těsnicí stěrkou [AQUAFIN -1K] nepružnou (cementem pojená)</t>
  </si>
  <si>
    <t>1,9*6,3+4,4*2,175-0,7*0,7-0,9*1,025+0,8*1,6</t>
  </si>
  <si>
    <t>23</t>
  </si>
  <si>
    <t>711113127</t>
  </si>
  <si>
    <t>Izolace proti zemní vlhkosti svislá za studena SCHOMBURG těsnicí stěrkou AQUAFIN-1K</t>
  </si>
  <si>
    <t>-1504501480</t>
  </si>
  <si>
    <t>Izolace proti zemní vlhkosti natěradly a tmely za studena [SCHOMBURG] na ploše svislé S těsnicí stěrkou [AQUAFIN -1K] nepružnou (cementem pojená)</t>
  </si>
  <si>
    <t>"u zařizovacích předmětů"</t>
  </si>
  <si>
    <t>1,8*(2*0,8+1,6+4,95)+1,2*3,5</t>
  </si>
  <si>
    <t>24</t>
  </si>
  <si>
    <t>711193121</t>
  </si>
  <si>
    <t>Izolace proti zemní vlhkosti na vodorovné ploše těsnicí kaší AQUAFIN 2K</t>
  </si>
  <si>
    <t>1794061689</t>
  </si>
  <si>
    <t>Izolace proti zemní vlhkosti ostatní [SCHOMBURG] těsnicí kaší [AQUAFIN-2K] flexibilní minerální na ploše vodorovné V</t>
  </si>
  <si>
    <t>"sprchový kout"</t>
  </si>
  <si>
    <t>0,775*0,9</t>
  </si>
  <si>
    <t>25</t>
  </si>
  <si>
    <t>711193131</t>
  </si>
  <si>
    <t>Izolace proti zemní vlhkosti na svislé ploše těsnicí kaší AQUAFIN 2K</t>
  </si>
  <si>
    <t>1934772706</t>
  </si>
  <si>
    <t>Izolace proti zemní vlhkosti ostatní [SCHOMBURG] těsnicí kaší [AQUAFIN-2K] flexibilní minerální na ploše svislé S</t>
  </si>
  <si>
    <t>1,8*(2*0,775+0,9)</t>
  </si>
  <si>
    <t>26</t>
  </si>
  <si>
    <t>998711101</t>
  </si>
  <si>
    <t>Přesun hmot tonážní pro izolace proti vodě, vlhkosti a plynům v objektech výšky do 6 m</t>
  </si>
  <si>
    <t>12775809</t>
  </si>
  <si>
    <t>Přesun hmot pro izolace proti vodě, vlhkosti a plynům stanovený z hmotnosti přesunovaného materiálu vodorovná dopravní vzdálenost do 50 m v objektech výšky do 6 m</t>
  </si>
  <si>
    <t>725</t>
  </si>
  <si>
    <t>Zdravotechnika - zařizovací předměty</t>
  </si>
  <si>
    <t>27</t>
  </si>
  <si>
    <t>725291641</t>
  </si>
  <si>
    <t>Doplňky zařízení koupelen a záchodů nerezové madlo sprchové 750 x 450 mm</t>
  </si>
  <si>
    <t>soubor</t>
  </si>
  <si>
    <t>-1979186692</t>
  </si>
  <si>
    <t>28</t>
  </si>
  <si>
    <t>998725101</t>
  </si>
  <si>
    <t>Přesun hmot tonážní pro zařizovací předměty v objektech v do 6 m</t>
  </si>
  <si>
    <t>-1045665256</t>
  </si>
  <si>
    <t>Přesun hmot pro zařizovací předměty stanovený z hmotnosti přesunovaného materiálu vodorovná dopravní vzdálenost do 50 m v objektech výšky do 6 m</t>
  </si>
  <si>
    <t>763</t>
  </si>
  <si>
    <t>Konstrukce suché výstavby</t>
  </si>
  <si>
    <t>29</t>
  </si>
  <si>
    <t>763121429</t>
  </si>
  <si>
    <t>SDK stěna předsazená tl 112,5 mm profil CW+UW 100 deska 1xH2 12,5 bez TI EI 15</t>
  </si>
  <si>
    <t>-196855774</t>
  </si>
  <si>
    <t>Stěna předsazená ze sádrokartonových desek s nosnou konstrukcí z ocelových profilů CW, UW jednoduše opláštěná deskou impregnovanou H2 tl. 12,5 mm, bez TI, EI 15 stěna tl. 112,5 mm, profil 100</t>
  </si>
  <si>
    <t>"předstěna pro zavěšené WC"  3,5*1,2</t>
  </si>
  <si>
    <t>30</t>
  </si>
  <si>
    <t>763412113R</t>
  </si>
  <si>
    <t>Sanitární příčky do suchého prostředí, desky laminované LTD tl 28 mm</t>
  </si>
  <si>
    <t>-1034558935</t>
  </si>
  <si>
    <t>Sanitární příčky vhodné do suchého prostředí dělící z dřevotřískových desek laminovaných tl. 25 mm</t>
  </si>
  <si>
    <t>3*0,8*0,75+0,8*1,65</t>
  </si>
  <si>
    <t>31</t>
  </si>
  <si>
    <t>998763100</t>
  </si>
  <si>
    <t>Přesun hmot tonážní pro dřevostavby v objektech v do 6 m</t>
  </si>
  <si>
    <t>740203348</t>
  </si>
  <si>
    <t>Přesun hmot pro dřevostavby stanovený z hmotnosti přesunovaného materiálu vodorovná dopravní vzdálenost do 50 m v objektech výšky do 6 m</t>
  </si>
  <si>
    <t>766</t>
  </si>
  <si>
    <t>Konstrukce truhlářské</t>
  </si>
  <si>
    <t>32</t>
  </si>
  <si>
    <t>766691914</t>
  </si>
  <si>
    <t>Vyvěšení nebo zavěšení dřevěných křídel dveří pl do 2 m2</t>
  </si>
  <si>
    <t>kus</t>
  </si>
  <si>
    <t>1283528161</t>
  </si>
  <si>
    <t>Ostatní práce vyvěšení nebo zavěšení křídel s případným uložením a opětovným zavěšením po provedení stavebních změn dřevěných dveřních, plochy do 2 m2</t>
  </si>
  <si>
    <t>"vyvěšení a zpětné zavěšení"</t>
  </si>
  <si>
    <t>2*3</t>
  </si>
  <si>
    <t>33</t>
  </si>
  <si>
    <t>998766101</t>
  </si>
  <si>
    <t>Přesun hmot tonážní pro konstrukce truhlářské v objektech v do 6 m</t>
  </si>
  <si>
    <t>-1814674766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</si>
  <si>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</si>
  <si>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</si>
  <si>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</si>
  <si>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34</t>
  </si>
  <si>
    <t>771473810</t>
  </si>
  <si>
    <t>Demontáž soklíků z dlaždic keramických lepených rovných</t>
  </si>
  <si>
    <t>171589360</t>
  </si>
  <si>
    <t>0,45+0,05+0,95+4,125+5,6</t>
  </si>
  <si>
    <t>35</t>
  </si>
  <si>
    <t>771573810</t>
  </si>
  <si>
    <t>Demontáž podlah z dlaždic keramických lepených</t>
  </si>
  <si>
    <t>977872636</t>
  </si>
  <si>
    <t>1,9*6,3+4,4*2,175-0,7*0,7-0,9*1,025+0,775*0,9+1,8*1,6</t>
  </si>
  <si>
    <t>0,12*(2,6+1,025)</t>
  </si>
  <si>
    <t>36</t>
  </si>
  <si>
    <t>771474113</t>
  </si>
  <si>
    <t>Montáž soklíků z dlaždic keramických rovných flexibilní lepidlo v do 120 mm</t>
  </si>
  <si>
    <t>-490948914</t>
  </si>
  <si>
    <t>Montáž soklíků z dlaždic keramických lepených flexibilním lepidlem rovných výšky přes 90 do 120 mm</t>
  </si>
  <si>
    <t>0,45+0,05+0,95</t>
  </si>
  <si>
    <t>2*(1,0+1,6)-0,9</t>
  </si>
  <si>
    <t>37</t>
  </si>
  <si>
    <t>771574113</t>
  </si>
  <si>
    <t>Montáž podlah keramických režných hladkých lepených flexibilním lepidlem do 12 ks/m2</t>
  </si>
  <si>
    <t>-479481312</t>
  </si>
  <si>
    <t>Montáž podlah z dlaždic keramických lepených flexibilním lepidlem režných nebo glazovaných hladkých přes 9 do 12 ks/ m2</t>
  </si>
  <si>
    <t>38</t>
  </si>
  <si>
    <t>M</t>
  </si>
  <si>
    <t>597611360R</t>
  </si>
  <si>
    <t>dlaždice keramické pro koupelny R10 - dle výběru investora</t>
  </si>
  <si>
    <t>-468168434</t>
  </si>
  <si>
    <t>"sokl"</t>
  </si>
  <si>
    <t>0,1*(0,45+0,05+0,95)</t>
  </si>
  <si>
    <t>0,1*(2*(1,0+1,6)-0,9)</t>
  </si>
  <si>
    <t>"podlaha"</t>
  </si>
  <si>
    <t>24,28*1,1 'Přepočtené koeficientem množství</t>
  </si>
  <si>
    <t>39</t>
  </si>
  <si>
    <t>771591111</t>
  </si>
  <si>
    <t>Podlahy penetrace podkladu</t>
  </si>
  <si>
    <t>-181386502</t>
  </si>
  <si>
    <t>Podlahy - ostatní práce penetrace podkladu</t>
  </si>
  <si>
    <t>40</t>
  </si>
  <si>
    <t>771591115</t>
  </si>
  <si>
    <t>Podlahy spárování silikonem</t>
  </si>
  <si>
    <t>146595067</t>
  </si>
  <si>
    <t>Podlahy - ostatní práce spárování silikonem</t>
  </si>
  <si>
    <t>"délka odečtena z AutoCadu"  30,8+2*(1,0+1,6)</t>
  </si>
  <si>
    <t>41</t>
  </si>
  <si>
    <t>771591162</t>
  </si>
  <si>
    <t>Montáž profilu dilatační spáry koutové bez izolace dlažeb</t>
  </si>
  <si>
    <t>342300604</t>
  </si>
  <si>
    <t>Podlahy - ostatní práce montáž profilu dilatační spáry koutové (při styku podlahy se stěnou)</t>
  </si>
  <si>
    <t>"délka odečtena z AutoCadu"  30,8-2*0,8</t>
  </si>
  <si>
    <t>42</t>
  </si>
  <si>
    <t>283552000</t>
  </si>
  <si>
    <t>páska těsnící - ASO-Dichtband-2000D 120 mm x 10 m</t>
  </si>
  <si>
    <t>897216026</t>
  </si>
  <si>
    <t>páska těsnící hydroizolačních stěrek pro vysoké zatížení 120 mm x 10 m</t>
  </si>
  <si>
    <t>29,2*1,1 'Přepočtené koeficientem množství</t>
  </si>
  <si>
    <t>43</t>
  </si>
  <si>
    <t>771990112</t>
  </si>
  <si>
    <t>Vyrovnání podkladu samonivelační stěrkou tl 4 mm pevnosti 30 Mpa</t>
  </si>
  <si>
    <t>-1911467136</t>
  </si>
  <si>
    <t>Vyrovnání podkladní vrstvy samonivelační stěrkou tl. 4 mm, min. pevnosti 30 MPa</t>
  </si>
  <si>
    <t>"odečet dobetonávky podlahy na výšku +0,120"</t>
  </si>
  <si>
    <t>-(3,5*2,175-2,6*1,025-0,7*0,7)</t>
  </si>
  <si>
    <t>"odečet rampy"</t>
  </si>
  <si>
    <t>-(0,914*1,15)</t>
  </si>
  <si>
    <t>44</t>
  </si>
  <si>
    <t>998771101</t>
  </si>
  <si>
    <t>Přesun hmot tonážní pro podlahy z dlaždic v objektech v do 6 m</t>
  </si>
  <si>
    <t>607198732</t>
  </si>
  <si>
    <t>Přesun hmot pro podlahy z dlaždic stanovený z hmotnosti přesunovaného materiálu vodorovná dopravní vzdálenost do 50 m v objektech výšky do 6 m</t>
  </si>
  <si>
    <t>781</t>
  </si>
  <si>
    <t>Dokončovací práce - obklady</t>
  </si>
  <si>
    <t>45</t>
  </si>
  <si>
    <t>781474113</t>
  </si>
  <si>
    <t>Montáž obkladů vnitřních keramických hladkých do 19 ks/m2 lepených flexibilním lepidlem</t>
  </si>
  <si>
    <t>-65871719</t>
  </si>
  <si>
    <t>Montáž obkladů vnitřních stěn z dlaždic keramických lepených flexibilním lepidlem režných nebo glazovaných hladkých přes 12 do 19 ks/m2</t>
  </si>
  <si>
    <t>1,8*(2,4+2*0,8+1,6+0,19+0,32+2*0,775+0,9+0,125+0,9+1,025+3,5+1,475+0,7+0,7+4,95)</t>
  </si>
  <si>
    <t>46</t>
  </si>
  <si>
    <t>781479194</t>
  </si>
  <si>
    <t>Příplatek k montáži obkladů vnitřních keramických hladkých za nerovný povrch</t>
  </si>
  <si>
    <t>-636049478</t>
  </si>
  <si>
    <t>Montáž obkladů vnitřních stěn z dlaždic keramických Příplatek k cenám za vyrovnání nerovného povrchu</t>
  </si>
  <si>
    <t>"po vybouraném obkladu"</t>
  </si>
  <si>
    <t>47</t>
  </si>
  <si>
    <t>781674113</t>
  </si>
  <si>
    <t>Montáž obkladů parapetů šířky do 200 mm z dlaždic keramických lepených flexibilním lepidlem</t>
  </si>
  <si>
    <t>2006736904</t>
  </si>
  <si>
    <t>Montáž obkladů parapetů z dlaždic keramických lepených flexibilním lepidlem, šířky parapetu přes 150 do 200 mm</t>
  </si>
  <si>
    <t>"předstěna pro zavěšené WC"    3,5</t>
  </si>
  <si>
    <t>48</t>
  </si>
  <si>
    <t>597610200</t>
  </si>
  <si>
    <t>obkládačky keramické pro koupelny - dle výběru investora</t>
  </si>
  <si>
    <t>-420504265</t>
  </si>
  <si>
    <t>"stěny"</t>
  </si>
  <si>
    <t>1,8*(2,4+5*0,8+0,7+0,1+0,19+0,32+2*0,775+0,9+0,125+0,9+1,025+3,5+1,475+0,7+0,7+4,95)</t>
  </si>
  <si>
    <t>"předstěna pro zavěšené WC"    3,5*0,2</t>
  </si>
  <si>
    <t>43,063*1,1 'Přepočtené koeficientem množství</t>
  </si>
  <si>
    <t>49</t>
  </si>
  <si>
    <t>781494111</t>
  </si>
  <si>
    <t>Plastové profily rohové lepené flexibilním lepidlem</t>
  </si>
  <si>
    <t>-1403257981</t>
  </si>
  <si>
    <t>Ostatní prvky plastové profily ukončovací a dilatační lepené flexibilním lepidlem rohové</t>
  </si>
  <si>
    <t>8*1,8+3,5</t>
  </si>
  <si>
    <t>50</t>
  </si>
  <si>
    <t>781494511</t>
  </si>
  <si>
    <t>Plastové profily ukončovací lepené flexibilním lepidlem</t>
  </si>
  <si>
    <t>-1344567046</t>
  </si>
  <si>
    <t>Ostatní prvky plastové profily ukončovací a dilatační lepené flexibilním lepidlem ukončovací</t>
  </si>
  <si>
    <t>2,4+2*0,8+1,6+0,19+0,32+2*0,775+0,9+0,125+0,9+1,025+3,5+1,475+0,7+0,7+4,95</t>
  </si>
  <si>
    <t>51</t>
  </si>
  <si>
    <t>998781101</t>
  </si>
  <si>
    <t>Přesun hmot tonážní pro obklady keramické v objektech v do 6 m</t>
  </si>
  <si>
    <t>1614336088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</si>
  <si>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</si>
  <si>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</si>
  <si>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</si>
  <si>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52</t>
  </si>
  <si>
    <t>783306807</t>
  </si>
  <si>
    <t>Odstranění nátěru ze zámečnických konstrukcí odstraňovačem nátěrů</t>
  </si>
  <si>
    <t>1198916295</t>
  </si>
  <si>
    <t>Odstranění nátěrů ze zámečnických konstrukcí odstraňovačem nátěrů s obroušením</t>
  </si>
  <si>
    <t>"stávající zárubně"</t>
  </si>
  <si>
    <t>3*(2*0,05+0,125)*(2*2,02+0,8)</t>
  </si>
  <si>
    <t>53</t>
  </si>
  <si>
    <t>783322101</t>
  </si>
  <si>
    <t>Tmelení včetně přebroušení zámečnických konstrukcí disperzním tmelem</t>
  </si>
  <si>
    <t>-447085414</t>
  </si>
  <si>
    <t>Tmelení zámečnických konstrukcí včetně přebroušení tmelených míst, tmelem disperzním akrylátovým nebo latexovým</t>
  </si>
  <si>
    <t>54</t>
  </si>
  <si>
    <t>783314101</t>
  </si>
  <si>
    <t>Základní jednonásobný syntetický nátěr zámečnických konstrukcí</t>
  </si>
  <si>
    <t>-1563050692</t>
  </si>
  <si>
    <t>Základní nátěr zámečnických konstrukcí jednonásobný syntetický</t>
  </si>
  <si>
    <t>55</t>
  </si>
  <si>
    <t>783315101</t>
  </si>
  <si>
    <t>Mezinátěr jednonásobný syntetický standardní zámečnických konstrukcí</t>
  </si>
  <si>
    <t>-296967057</t>
  </si>
  <si>
    <t>Mezinátěr zámečnických konstrukcí jednonásobný syntetický standardní</t>
  </si>
  <si>
    <t>56</t>
  </si>
  <si>
    <t>783317101</t>
  </si>
  <si>
    <t>Krycí jednonásobný syntetický standardní nátěr zámečnických konstrukcí</t>
  </si>
  <si>
    <t>-175836107</t>
  </si>
  <si>
    <t>Krycí nátěr (email) zámečnických konstrukcí jednonásobný syntetický standardní</t>
  </si>
  <si>
    <t>784</t>
  </si>
  <si>
    <t>Dokončovací práce - malby a tapety</t>
  </si>
  <si>
    <t>57</t>
  </si>
  <si>
    <t>784121001</t>
  </si>
  <si>
    <t>Oškrabání malby v mísnostech výšky do 3,80 m</t>
  </si>
  <si>
    <t>2028784471</t>
  </si>
  <si>
    <t>Oškrabání malby v místnostech výšky do 3,80 m</t>
  </si>
  <si>
    <t>"stropy"</t>
  </si>
  <si>
    <t>20,825+1,8*1,6</t>
  </si>
  <si>
    <t>"obvod stěn odečten z AutoCadu"</t>
  </si>
  <si>
    <t>2,95*(28,8-1,41-1,025-2,6)</t>
  </si>
  <si>
    <t>(2,95-0,12)*(1,025+2,6)</t>
  </si>
  <si>
    <t>2,95*2*(1,8+1,6)</t>
  </si>
  <si>
    <t>"odečet otvoru"</t>
  </si>
  <si>
    <t>-4,8*1,8</t>
  </si>
  <si>
    <t>"odečet stáv. keram. obkladu"</t>
  </si>
  <si>
    <t>-26,865</t>
  </si>
  <si>
    <t>58</t>
  </si>
  <si>
    <t>784161411</t>
  </si>
  <si>
    <t>Celoplošné vyrovnání podkladu sádrovou stěrkou v místnostech výšky do 3,80 m</t>
  </si>
  <si>
    <t>-39461226</t>
  </si>
  <si>
    <t>Celoplošné vyrovnání podkladu sádrovou stěrkou, tloušťky do 3 mm vyrovnáním v místnostech výšky do 3,80 m</t>
  </si>
  <si>
    <t>59</t>
  </si>
  <si>
    <t>784181121</t>
  </si>
  <si>
    <t>Hloubková jednonásobná penetrace podkladu v místnostech výšky do 3,80 m</t>
  </si>
  <si>
    <t>-1042234859</t>
  </si>
  <si>
    <t>Penetrace podkladu jednonásobná hloubková v místnostech výšky do 3,80 m</t>
  </si>
  <si>
    <t>"pod vyrovnávku"  88,626</t>
  </si>
  <si>
    <t>"pod malbu"  36,092</t>
  </si>
  <si>
    <t>60</t>
  </si>
  <si>
    <t>784221101</t>
  </si>
  <si>
    <t>Dvojnásobné bílé malby  ze směsí za sucha dobře otěruvzdorných v místnostech do 3,80 m</t>
  </si>
  <si>
    <t>599236562</t>
  </si>
  <si>
    <t>Malby z malířských směsí otěruvzdorných za sucha dvojnásobné, bílé za sucha otěruvzdorné dobře v místnostech výšky do 3,80 m</t>
  </si>
  <si>
    <t>2,95*(2,4+2*0,8+1,6+0,19+0,32+2*0,775+0,9+0,125)</t>
  </si>
  <si>
    <t>(2,95-0,125)*(1,025+3,5+1,475+0,7+0,7+4,95)</t>
  </si>
  <si>
    <t>"odečet nových keram. obkladů"</t>
  </si>
  <si>
    <t>-39,483</t>
  </si>
  <si>
    <t>784221151</t>
  </si>
  <si>
    <t>Příplatek k cenám 2x maleb za sucha otěruvzdorných za barevnou malbu v odstínu světlém</t>
  </si>
  <si>
    <t>892781565</t>
  </si>
  <si>
    <t>Malby z malířských směsí otěruvzdorných za sucha Příplatek k cenám dvojnásobných maleb na tónovacích automatech, v odstínu světlém</t>
  </si>
  <si>
    <t>HZS</t>
  </si>
  <si>
    <t>Hodinové zúčtovací sazby</t>
  </si>
  <si>
    <t>62</t>
  </si>
  <si>
    <t>HZS2121</t>
  </si>
  <si>
    <t>Hodinová zúčtovací sazba truhlář</t>
  </si>
  <si>
    <t>hod</t>
  </si>
  <si>
    <t>512</t>
  </si>
  <si>
    <t>424800092</t>
  </si>
  <si>
    <t>Hodinové zúčtovací sazby profesí PSV provádění stavebních konstrukcí truhlář</t>
  </si>
  <si>
    <t>"úprava krytu topného tělesa vč. materiálu"  5,0</t>
  </si>
  <si>
    <t>HZS2211</t>
  </si>
  <si>
    <t>Hodinová zúčtovací sazba instalatér</t>
  </si>
  <si>
    <t>-63148545</t>
  </si>
  <si>
    <t>Hodinové zúčtovací sazby profesí PSV provádění stavebních instalací instalatér</t>
  </si>
  <si>
    <t>"úprava topného tělesa vč. zpětného uvedení do systému a materiálu"</t>
  </si>
  <si>
    <t>8,0</t>
  </si>
  <si>
    <t>koupelna 2 - 2.NP - pravý pavilon</t>
  </si>
  <si>
    <t>342272323</t>
  </si>
  <si>
    <t>Příčky tl 100 mm z pórobetonových přesných hladkých příčkovek objemové hmotnosti 500 kg/m3</t>
  </si>
  <si>
    <t>1207573004</t>
  </si>
  <si>
    <t>Příčky z pórobetonových přesných příčkovek [YTONG] hladkých, objemové hmotnosti 500 kg/m3 na tenké maltové lože, tloušťky příčky 100 mm</t>
  </si>
  <si>
    <t>2,95*1,0</t>
  </si>
  <si>
    <t>2*2,95*1,0</t>
  </si>
  <si>
    <t>-1171388974</t>
  </si>
  <si>
    <t>2*(2,95-1,8)*1,0</t>
  </si>
  <si>
    <t>"madlo ve sprchovém koutu"  2*0,6</t>
  </si>
  <si>
    <t>1,8*(1,025+3,55+0,1+0,125+3,15+0,875+0,125+0,875+0,9+1,475+1,025+0,125+0,325+0,575)</t>
  </si>
  <si>
    <t>2,727*14 'Přepočtené koeficientem množství</t>
  </si>
  <si>
    <t>22,0-0,9*1,475</t>
  </si>
  <si>
    <t>1,8*(3,55+0,1+1,0)+1,2*3,05</t>
  </si>
  <si>
    <t>0,9*1,475</t>
  </si>
  <si>
    <t>1,8*(0,875+0,9+1,475+1,025)</t>
  </si>
  <si>
    <t>-136399473</t>
  </si>
  <si>
    <t>763411811</t>
  </si>
  <si>
    <t>Demontáž sanitárních příček z desek</t>
  </si>
  <si>
    <t>-365818499</t>
  </si>
  <si>
    <t>Demontáž sanitárních příček vhodných do mokrého nebo suchého prostředí z desek</t>
  </si>
  <si>
    <t>4*2,0*1,0</t>
  </si>
  <si>
    <t>"předstěna pro zavěšené WC"  3,05*1,2</t>
  </si>
  <si>
    <t>3*0,8*0,75+0,8*0,95</t>
  </si>
  <si>
    <t>2*2</t>
  </si>
  <si>
    <t>5,6+6,575-0,9+1,2-0,9+0,725</t>
  </si>
  <si>
    <t>"plocha odečtena z AutoCadu"  22,1</t>
  </si>
  <si>
    <t>0,1*(5,6+6,575-0,9+1,2-0,9+0,725)</t>
  </si>
  <si>
    <t>22,0</t>
  </si>
  <si>
    <t>23,23*1,1 'Přepočtené koeficientem množství</t>
  </si>
  <si>
    <t>"délka odečtena z AutoCadu"  30,35</t>
  </si>
  <si>
    <t>"délka odečtena z AutoCadu"  30,35-2*0,8</t>
  </si>
  <si>
    <t>28,75*1,1 'Přepočtené koeficientem množství</t>
  </si>
  <si>
    <t>1,8*(1,025+3,55+0,1+0,125+1,0+0,1+1,0+3,05+0,875+0,125+0,875+0,9+1,475+1,025+0,125+0,325+0,575)</t>
  </si>
  <si>
    <t>"předstěna pro zavěšené WC"    3,05</t>
  </si>
  <si>
    <t>"předstěna pro zavěšené WC"    3,05*0,2</t>
  </si>
  <si>
    <t>29,86*1,1 'Přepočtené koeficientem množství</t>
  </si>
  <si>
    <t>8*1,8+3,05</t>
  </si>
  <si>
    <t>1,025+3,55+0,1+0,125+1,0+0,1+1,0+3,05+0,875+0,125+0,875+0,9+1,475+1,025+0,125+0,325+0,575</t>
  </si>
  <si>
    <t>2*(2*0,05+0,125)*(2*2,02+0,8)</t>
  </si>
  <si>
    <t>2,95*28,35</t>
  </si>
  <si>
    <t>-25,65</t>
  </si>
  <si>
    <t>"pod vyrovnávku"  71,343</t>
  </si>
  <si>
    <t>"pod malbu"  73,643</t>
  </si>
  <si>
    <t>2,95*30,35</t>
  </si>
  <si>
    <t>-29,25</t>
  </si>
  <si>
    <t>koupelna 3 - 2.NP - levý pavilon</t>
  </si>
  <si>
    <t>933102613</t>
  </si>
  <si>
    <t>1,8*(0,95+4,125+3,375+0,875+0,1+0,875+0,9+1,475+1,025+0,125+0,325+0,575)</t>
  </si>
  <si>
    <t>2,748*14 'Přepočtené koeficientem množství</t>
  </si>
  <si>
    <t>20,9-0,9*1,475</t>
  </si>
  <si>
    <t>"předstěna pro zavěšené WC"  3,275*1,2</t>
  </si>
  <si>
    <t>0,05+6,3-0,9+5,6</t>
  </si>
  <si>
    <t>"plocha odečtena z AutoCadu"  20,9</t>
  </si>
  <si>
    <t>0,1*(0,05+6,3-0,9+5,6)</t>
  </si>
  <si>
    <t>20,8</t>
  </si>
  <si>
    <t>21,905*1,1 'Přepočtené koeficientem množství</t>
  </si>
  <si>
    <t>"délka odečtena z AutoCadu"  29,52</t>
  </si>
  <si>
    <t>"délka odečtena z AutoCadu"  29,52-2*0,8</t>
  </si>
  <si>
    <t>27,92*1,1 'Přepočtené koeficientem množství</t>
  </si>
  <si>
    <t>1,8*(0,95+4,125+1,0+0,1+1,0+3,275+0,875+0,1+0,875+0,9+1,475+1,025+0,125+0,325+0,575)</t>
  </si>
  <si>
    <t>"předstěna pro zavěšené WC"    3,275</t>
  </si>
  <si>
    <t>"předstěna pro zavěšené WC"    3,275*0,2</t>
  </si>
  <si>
    <t>30,76*1,1 'Přepočtené koeficientem množství</t>
  </si>
  <si>
    <t>6*1,8+3,275</t>
  </si>
  <si>
    <t>0,95+4,125+1,0+0,1+1,0+3,275+0,875+0,1+0,875+0,9+1,475+1,025+0,125+0,325+0,575</t>
  </si>
  <si>
    <t>20,9</t>
  </si>
  <si>
    <t>2,95*27,6</t>
  </si>
  <si>
    <t>-26,505</t>
  </si>
  <si>
    <t>"pod vyrovnávku"  67,175</t>
  </si>
  <si>
    <t>"pod malbu"  69,139</t>
  </si>
  <si>
    <t>2,95*29,52</t>
  </si>
  <si>
    <t>-30,105</t>
  </si>
  <si>
    <t>VZT - stavební úpravy pro VZT</t>
  </si>
  <si>
    <t xml:space="preserve">    767 - Konstrukce zámečnické</t>
  </si>
  <si>
    <t>-870562405</t>
  </si>
  <si>
    <t>"okno"</t>
  </si>
  <si>
    <t>4,8*1,8</t>
  </si>
  <si>
    <t>"vestavěné předměty - odhad"</t>
  </si>
  <si>
    <t>35,0</t>
  </si>
  <si>
    <t>-498627605</t>
  </si>
  <si>
    <t>1736591725</t>
  </si>
  <si>
    <t>-1594884793</t>
  </si>
  <si>
    <t>168018717</t>
  </si>
  <si>
    <t>-1122428560</t>
  </si>
  <si>
    <t>0,083*14 'Přepočtené koeficientem množství</t>
  </si>
  <si>
    <t>-1880598248</t>
  </si>
  <si>
    <t>-437521662</t>
  </si>
  <si>
    <t>763164661</t>
  </si>
  <si>
    <t>SDK obklad kovových kcí tvaru U š přes 1,2 m desky 1xH2 12,5</t>
  </si>
  <si>
    <t>1992734657</t>
  </si>
  <si>
    <t>Obklad ze sádrokartonových desek konstrukcí kovových včetně ochranných úhelníků ve tvaru U rozvinuté šíře přes 1,2 m, opláštěný deskou impregnovanou H2, tl. 12,5 mm</t>
  </si>
  <si>
    <t>6,575*(0,8+2*0,3)</t>
  </si>
  <si>
    <t>763131771</t>
  </si>
  <si>
    <t>Příplatek k SDK podhledu za rovinnost kvality Q3</t>
  </si>
  <si>
    <t>516265566</t>
  </si>
  <si>
    <t>Podhled ze sádrokartonových desek Příplatek k cenám za rovinnost kvality speciální tmelení [Q3]</t>
  </si>
  <si>
    <t>230101754</t>
  </si>
  <si>
    <t>767</t>
  </si>
  <si>
    <t>Konstrukce zámečnické</t>
  </si>
  <si>
    <t>767134802</t>
  </si>
  <si>
    <t>Demontáž oplechování stěn šroubovaných</t>
  </si>
  <si>
    <t>2061557486</t>
  </si>
  <si>
    <t>Demontáž stěn a příček z plechu oplechování stěn plechy šroubovanými</t>
  </si>
  <si>
    <t>Poznámka k položce:
nosná konstrukce se ponechá pro SDK</t>
  </si>
  <si>
    <t>-987965708</t>
  </si>
  <si>
    <t>"strop"</t>
  </si>
  <si>
    <t>41,9+2*0,3*6,575</t>
  </si>
  <si>
    <t>2,95*30,95</t>
  </si>
  <si>
    <t>"odečet obkladu"</t>
  </si>
  <si>
    <t>-1,8*30,95</t>
  </si>
  <si>
    <t>-488150580</t>
  </si>
  <si>
    <t>-828482153</t>
  </si>
  <si>
    <t>D.1.4. - ZTI</t>
  </si>
  <si>
    <t>D1 - DOKONCUJICI KONSTRUKCE</t>
  </si>
  <si>
    <t>D2 - BOURANI</t>
  </si>
  <si>
    <t>D3 - PRESUN HMOT</t>
  </si>
  <si>
    <t>D4 - IZOLACE TEPELNE</t>
  </si>
  <si>
    <t>D5 - VNITRNI KANALIZACE</t>
  </si>
  <si>
    <t>D6 - VNITRNI VODOVOD</t>
  </si>
  <si>
    <t>D7 - ZARIZOVACI PREDMETY</t>
  </si>
  <si>
    <t>D8 - OSTATNÍ</t>
  </si>
  <si>
    <t>D1</t>
  </si>
  <si>
    <t>DOKONCUJICI KONSTRUKCE</t>
  </si>
  <si>
    <t>953943121</t>
  </si>
  <si>
    <t>Osaz vyrobku 1 kg do betonu</t>
  </si>
  <si>
    <t>kan.D 50</t>
  </si>
  <si>
    <t xml:space="preserve">2+2                                               </t>
  </si>
  <si>
    <t xml:space="preserve">kan.D 110 </t>
  </si>
  <si>
    <t xml:space="preserve">3+1+1+1                                           </t>
  </si>
  <si>
    <t xml:space="preserve">kan.D 125     </t>
  </si>
  <si>
    <t xml:space="preserve">2+3                                               </t>
  </si>
  <si>
    <t xml:space="preserve">pož.v.DN25    </t>
  </si>
  <si>
    <t xml:space="preserve">4                                                 </t>
  </si>
  <si>
    <t>Součet</t>
  </si>
  <si>
    <t>42396069</t>
  </si>
  <si>
    <t>Trubk.objímky DN 50mm</t>
  </si>
  <si>
    <t>4+2</t>
  </si>
  <si>
    <t>42396078</t>
  </si>
  <si>
    <t>Trubk.objímky DN 100mm</t>
  </si>
  <si>
    <t>42396079</t>
  </si>
  <si>
    <t>Trubk.objímky DN 125mm</t>
  </si>
  <si>
    <t>42396082</t>
  </si>
  <si>
    <t>Objímka potr.závěs+guma 31-38 G 1"</t>
  </si>
  <si>
    <t>D2</t>
  </si>
  <si>
    <t>BOURANI</t>
  </si>
  <si>
    <t>969011121</t>
  </si>
  <si>
    <t>Vybourání vodovod  DN 52m</t>
  </si>
  <si>
    <t>969021111</t>
  </si>
  <si>
    <t>Vybour.kanalizační potrubí DN 100mm</t>
  </si>
  <si>
    <t>969021121</t>
  </si>
  <si>
    <t>Vybour.kanalizační potrubí DN 200mm</t>
  </si>
  <si>
    <t>979081111</t>
  </si>
  <si>
    <t>Odvoz suti na skládku do 1km  *</t>
  </si>
  <si>
    <t xml:space="preserve">2.42+0.57+0.04+0.05+0.67                          </t>
  </si>
  <si>
    <t>979081121/01</t>
  </si>
  <si>
    <t>Odvoz suti na skládku za další 1km</t>
  </si>
  <si>
    <t>3,75*14</t>
  </si>
  <si>
    <t>979082111</t>
  </si>
  <si>
    <t>Vnitrostav doprava suti do 10m  *</t>
  </si>
  <si>
    <t>979082121</t>
  </si>
  <si>
    <t>Vnitrostav doprava suti zkd 5m  *</t>
  </si>
  <si>
    <t xml:space="preserve">3.75*8                                            </t>
  </si>
  <si>
    <t>90000001</t>
  </si>
  <si>
    <t>Poplatek za skládku - suť netříděná</t>
  </si>
  <si>
    <t xml:space="preserve">2.42+0.04+0.05+0.67    </t>
  </si>
  <si>
    <t>90000041</t>
  </si>
  <si>
    <t>Poplatek za uložení litin.odpadu</t>
  </si>
  <si>
    <t>D3</t>
  </si>
  <si>
    <t>PRESUN HMOT</t>
  </si>
  <si>
    <t>Přesun hm budovy zd.v. 6 m   *</t>
  </si>
  <si>
    <t>D4</t>
  </si>
  <si>
    <t>IZOLACE TEPELNE</t>
  </si>
  <si>
    <t>713462112/99</t>
  </si>
  <si>
    <t>Izol potrubí skruž PE spona DN 20</t>
  </si>
  <si>
    <t xml:space="preserve">20+13                                             </t>
  </si>
  <si>
    <t>28770192</t>
  </si>
  <si>
    <t>Izolace PE návlek.D 22/5</t>
  </si>
  <si>
    <t>28770193</t>
  </si>
  <si>
    <t>Izolace PE návlek.D 22/13</t>
  </si>
  <si>
    <t>713462113/99</t>
  </si>
  <si>
    <t>Izol potrubí skruž PE spona DN 25</t>
  </si>
  <si>
    <t>5,5+9,0</t>
  </si>
  <si>
    <t>28770148</t>
  </si>
  <si>
    <t>Izolace PE návlek. D 28/9</t>
  </si>
  <si>
    <t>28770205</t>
  </si>
  <si>
    <t>Izolace PE návlek. D 28/13</t>
  </si>
  <si>
    <t>998713101</t>
  </si>
  <si>
    <t>Přesun hm izol.tepel.výška  6m  *</t>
  </si>
  <si>
    <t>D5</t>
  </si>
  <si>
    <t>VNITRNI KANALIZACE</t>
  </si>
  <si>
    <t>721140802</t>
  </si>
  <si>
    <t>Dmtž potrubí lit -DN 100</t>
  </si>
  <si>
    <t>721140806</t>
  </si>
  <si>
    <t>Dmtž potrubí lit -DN 200</t>
  </si>
  <si>
    <t>721171803</t>
  </si>
  <si>
    <t>Dmtž potrubí PVC-D 75</t>
  </si>
  <si>
    <t xml:space="preserve">4.5+7.5+10.5                                      </t>
  </si>
  <si>
    <t>721290821</t>
  </si>
  <si>
    <t>Dmtž kanaliz přesun hmot -6m</t>
  </si>
  <si>
    <t>721110915</t>
  </si>
  <si>
    <t>Potrubí kam propojení -DN 100</t>
  </si>
  <si>
    <t>28650850</t>
  </si>
  <si>
    <t>Přechodka kanal.PVC KGUS 100 K/PVC</t>
  </si>
  <si>
    <t>721140916</t>
  </si>
  <si>
    <t>Potrubí lit odpadní propojení DN125</t>
  </si>
  <si>
    <t xml:space="preserve">levý pavilón                                      </t>
  </si>
  <si>
    <t xml:space="preserve">2                                                 </t>
  </si>
  <si>
    <t xml:space="preserve">pravý pavilón                                     </t>
  </si>
  <si>
    <t xml:space="preserve">1                                                 </t>
  </si>
  <si>
    <t>55241544</t>
  </si>
  <si>
    <t>Přechodka litina/PPs HTUG DN 125</t>
  </si>
  <si>
    <t>721170962</t>
  </si>
  <si>
    <t>Potrubí PVC odpadní propojení D 63</t>
  </si>
  <si>
    <t>721170963</t>
  </si>
  <si>
    <t>Potrubí PVC odpadní propojení D 75</t>
  </si>
  <si>
    <t>64</t>
  </si>
  <si>
    <t>721174024/98</t>
  </si>
  <si>
    <t xml:space="preserve">Potrubí z PP HT Systém - odpadní hrdlové DN 70   </t>
  </si>
  <si>
    <t>66</t>
  </si>
  <si>
    <t>Potrubí z PP HT Systém</t>
  </si>
  <si>
    <t xml:space="preserve">1.45+1.45                                         </t>
  </si>
  <si>
    <t xml:space="preserve">1.6                                               </t>
  </si>
  <si>
    <t>721174025/98</t>
  </si>
  <si>
    <t xml:space="preserve">Potrubí z PP HT Systém - odpadní hrdlové DN 100   </t>
  </si>
  <si>
    <t>68</t>
  </si>
  <si>
    <t xml:space="preserve">1.2+2.7+0.2+0.6+0.3+0.2+0.6+0.3+0.2+0.6+0.6+4*1   </t>
  </si>
  <si>
    <t xml:space="preserve">1.5+0.2+0.4*2+0.2+1.5+1.4+1.4+(0.6+0.4)*2         </t>
  </si>
  <si>
    <t>721174026/98</t>
  </si>
  <si>
    <t xml:space="preserve">Potrubí z PP HT Systém - odpadní hrdlové DN 125  </t>
  </si>
  <si>
    <t>70</t>
  </si>
  <si>
    <t xml:space="preserve">4.5                                               </t>
  </si>
  <si>
    <t xml:space="preserve">3+0.5+0.5                                         </t>
  </si>
  <si>
    <t>721174042/98</t>
  </si>
  <si>
    <t xml:space="preserve">Potrubí z PP HT Systém - připojovací hrdlové DN 40     </t>
  </si>
  <si>
    <t>72</t>
  </si>
  <si>
    <t xml:space="preserve">0.8+0.6+0.2*2+0.25*2+0.6+0.6+0.2*2+0.2+0.3+0.3    </t>
  </si>
  <si>
    <t xml:space="preserve">0.7+0.6+0.3*2+0.3*2+0.3                           </t>
  </si>
  <si>
    <t>721174043/98</t>
  </si>
  <si>
    <t xml:space="preserve">Potrubí z PP HT Systém - připojovací hrdlové DN 50  </t>
  </si>
  <si>
    <t>74</t>
  </si>
  <si>
    <t xml:space="preserve">1.2+1.2+0.8+0.2+0.8+1.2+0.5+0.6                   </t>
  </si>
  <si>
    <t xml:space="preserve">1.2+0.4+0.2+1.5+0.2+0.5                           </t>
  </si>
  <si>
    <t>28770271</t>
  </si>
  <si>
    <t>Čisticí kus HT D 110mm</t>
  </si>
  <si>
    <t>76</t>
  </si>
  <si>
    <t xml:space="preserve">3                                                 </t>
  </si>
  <si>
    <t>28770272</t>
  </si>
  <si>
    <t>Čisticí kus HT D 125mm</t>
  </si>
  <si>
    <t>78</t>
  </si>
  <si>
    <t>28614164</t>
  </si>
  <si>
    <t>Zátka HTM DN 100mm</t>
  </si>
  <si>
    <t>80</t>
  </si>
  <si>
    <t>721194104</t>
  </si>
  <si>
    <t>Vyvedení kanal výpustek D 40</t>
  </si>
  <si>
    <t>82</t>
  </si>
  <si>
    <t xml:space="preserve">3+15                                              </t>
  </si>
  <si>
    <t>721194105</t>
  </si>
  <si>
    <t>Vyvedení kanal výpustek D 50</t>
  </si>
  <si>
    <t>84</t>
  </si>
  <si>
    <t>3+3</t>
  </si>
  <si>
    <t>721194109</t>
  </si>
  <si>
    <t>Vyvedení kanal výpustek D 110</t>
  </si>
  <si>
    <t>86</t>
  </si>
  <si>
    <t xml:space="preserve">12+1                                          </t>
  </si>
  <si>
    <t>R721212305</t>
  </si>
  <si>
    <t>Mtž sprchového žlabu</t>
  </si>
  <si>
    <t>88</t>
  </si>
  <si>
    <t>55396189</t>
  </si>
  <si>
    <t>Žlab nerez sprchový dl.800, DN 50mm</t>
  </si>
  <si>
    <t>90</t>
  </si>
  <si>
    <t>721290111</t>
  </si>
  <si>
    <t>Zkouška těs kanal vodou -DN 125</t>
  </si>
  <si>
    <t>92</t>
  </si>
  <si>
    <t xml:space="preserve">4.5+20.5+8.5+7.5+10.5                             </t>
  </si>
  <si>
    <t>998721101</t>
  </si>
  <si>
    <t>Přesun hm kanalizace výška  6m  *</t>
  </si>
  <si>
    <t>94</t>
  </si>
  <si>
    <t>D6</t>
  </si>
  <si>
    <t>VNITRNI VODOVOD</t>
  </si>
  <si>
    <t>722130801</t>
  </si>
  <si>
    <t>Dmtž potrubí ocelzáv -DN 25</t>
  </si>
  <si>
    <t>96</t>
  </si>
  <si>
    <t xml:space="preserve">9+7+5                                             </t>
  </si>
  <si>
    <t>722181812</t>
  </si>
  <si>
    <t>Dmtž plsť pásu z trub -D50</t>
  </si>
  <si>
    <t>98</t>
  </si>
  <si>
    <t>R722254126</t>
  </si>
  <si>
    <t>Dmtž hydrantových skříní</t>
  </si>
  <si>
    <t>soub</t>
  </si>
  <si>
    <t>100</t>
  </si>
  <si>
    <t>722290821</t>
  </si>
  <si>
    <t>Dmtž vodovod přesun výška -6m</t>
  </si>
  <si>
    <t>102</t>
  </si>
  <si>
    <t>722131911</t>
  </si>
  <si>
    <t>Potrubí závit vsaz odboc DN 15</t>
  </si>
  <si>
    <t>104</t>
  </si>
  <si>
    <t xml:space="preserve">2+4+4                                             </t>
  </si>
  <si>
    <t>28653280</t>
  </si>
  <si>
    <t>Přechod závit PPr D 20x1/2"</t>
  </si>
  <si>
    <t>106</t>
  </si>
  <si>
    <t>722131932</t>
  </si>
  <si>
    <t>Potrubí závit propojení DN 20</t>
  </si>
  <si>
    <t>108</t>
  </si>
  <si>
    <t>28653281</t>
  </si>
  <si>
    <t>Přechod závit PPr D 25x3/4"</t>
  </si>
  <si>
    <t>110</t>
  </si>
  <si>
    <t>722131933</t>
  </si>
  <si>
    <t>Potrubí závit propojení DN 25</t>
  </si>
  <si>
    <t>112</t>
  </si>
  <si>
    <t>28653282</t>
  </si>
  <si>
    <t>Přechod závit PPr D 32x1"</t>
  </si>
  <si>
    <t>114</t>
  </si>
  <si>
    <t>722130213</t>
  </si>
  <si>
    <t>Potrubí ocelzáv pozink 11353 DN 25</t>
  </si>
  <si>
    <t>116</t>
  </si>
  <si>
    <t xml:space="preserve">1.4+2.6+1.5                                       </t>
  </si>
  <si>
    <t>R722171221/02</t>
  </si>
  <si>
    <t>Potrubí PPR D 20/2,8 PN 16</t>
  </si>
  <si>
    <t>118</t>
  </si>
  <si>
    <t xml:space="preserve">levý pavilón-studená                              </t>
  </si>
  <si>
    <t xml:space="preserve">0.7+1.8+0.5+0.9*4+1.3+1.4+0.6+0.3+0.8*4           </t>
  </si>
  <si>
    <t xml:space="preserve">0.7+1.8+0.5+0.9*4                                 </t>
  </si>
  <si>
    <t>R722171222/01</t>
  </si>
  <si>
    <t>Potrubí PPR D 25/3,5 PN 16</t>
  </si>
  <si>
    <t>120</t>
  </si>
  <si>
    <t xml:space="preserve">0.5*2+0.5                                         </t>
  </si>
  <si>
    <t>R722171221/03</t>
  </si>
  <si>
    <t>Potrubí PPR s čedič. vlákny D20x2,8 PN 16</t>
  </si>
  <si>
    <t>122</t>
  </si>
  <si>
    <t xml:space="preserve">levý pavilón-teplá                                </t>
  </si>
  <si>
    <t xml:space="preserve">1.5+0.7+0.3                                       </t>
  </si>
  <si>
    <t xml:space="preserve">levý pavilón-smíchaná                             </t>
  </si>
  <si>
    <t xml:space="preserve">(1.1+0.4*5+0.4)*2                                 </t>
  </si>
  <si>
    <t xml:space="preserve">pravý pavilón-smíchaná                            </t>
  </si>
  <si>
    <t xml:space="preserve">1.1+0.4*5+0.4                                     </t>
  </si>
  <si>
    <t>R722171222/03</t>
  </si>
  <si>
    <t>Potrubí PPR s čedič. vlákny D25x3,5 PN 16</t>
  </si>
  <si>
    <t>124</t>
  </si>
  <si>
    <t xml:space="preserve">0.5*2                                             </t>
  </si>
  <si>
    <t xml:space="preserve">pravý pavilón-teplá                               </t>
  </si>
  <si>
    <t xml:space="preserve">0.5                                               </t>
  </si>
  <si>
    <t xml:space="preserve">(0.6+1.9)*2                                       </t>
  </si>
  <si>
    <t xml:space="preserve">0.6+1.9                                           </t>
  </si>
  <si>
    <t>722190401</t>
  </si>
  <si>
    <t>Upev vypust DN 15</t>
  </si>
  <si>
    <t>126</t>
  </si>
  <si>
    <t xml:space="preserve">(3+15+3+1)*2+12+3                                 </t>
  </si>
  <si>
    <t>722220111</t>
  </si>
  <si>
    <t>Nástěnka K 247 G 1/2</t>
  </si>
  <si>
    <t>128</t>
  </si>
  <si>
    <t xml:space="preserve">12+3                                              </t>
  </si>
  <si>
    <t>65</t>
  </si>
  <si>
    <t>722220121</t>
  </si>
  <si>
    <t>par</t>
  </si>
  <si>
    <t>130</t>
  </si>
  <si>
    <t xml:space="preserve">3+15+3+1                                          </t>
  </si>
  <si>
    <t>722239102</t>
  </si>
  <si>
    <t>Mtž vodov armatur 2závit G 3/4</t>
  </si>
  <si>
    <t>132</t>
  </si>
  <si>
    <t xml:space="preserve">3+2+3+2+1                                         </t>
  </si>
  <si>
    <t>67</t>
  </si>
  <si>
    <t>55121203</t>
  </si>
  <si>
    <t>Kohouty kulové Giacomini R250D 3/4"</t>
  </si>
  <si>
    <t>134</t>
  </si>
  <si>
    <t>55197642</t>
  </si>
  <si>
    <t>Termost.směš.ventil G 3/4", q=35 l/min, vč. zpětných ventilů a hlavicí se stupnicí</t>
  </si>
  <si>
    <t>136</t>
  </si>
  <si>
    <t>69</t>
  </si>
  <si>
    <t>R722254126.1</t>
  </si>
  <si>
    <t>Mtž hydrantových skříní</t>
  </si>
  <si>
    <t>138</t>
  </si>
  <si>
    <t>44990004</t>
  </si>
  <si>
    <t>Hydrant požární H 19/20</t>
  </si>
  <si>
    <t>140</t>
  </si>
  <si>
    <t>71</t>
  </si>
  <si>
    <t>722290226</t>
  </si>
  <si>
    <t>Zkouška tlak potr -DN 50</t>
  </si>
  <si>
    <t>142</t>
  </si>
  <si>
    <t xml:space="preserve">5.5+20+1.5+13+9                                   </t>
  </si>
  <si>
    <t>722290234</t>
  </si>
  <si>
    <t>Proplach a dezinfekce -DN 80</t>
  </si>
  <si>
    <t>144</t>
  </si>
  <si>
    <t>73</t>
  </si>
  <si>
    <t>998722101</t>
  </si>
  <si>
    <t>Přesun hm vodovod výška  6m</t>
  </si>
  <si>
    <t>146</t>
  </si>
  <si>
    <t>D7</t>
  </si>
  <si>
    <t>ZARIZOVACI PREDMETY</t>
  </si>
  <si>
    <t>725110811</t>
  </si>
  <si>
    <t>Dmtž klozet splach</t>
  </si>
  <si>
    <t>148</t>
  </si>
  <si>
    <t>75</t>
  </si>
  <si>
    <t>725210821</t>
  </si>
  <si>
    <t>Dmtž umyvadlo dit,ocel,lit</t>
  </si>
  <si>
    <t>150</t>
  </si>
  <si>
    <t>725240812</t>
  </si>
  <si>
    <t>Dmtž mís sprch</t>
  </si>
  <si>
    <t>152</t>
  </si>
  <si>
    <t>77</t>
  </si>
  <si>
    <t>725330840</t>
  </si>
  <si>
    <t>Dmtž výlevka lit,ocel</t>
  </si>
  <si>
    <t>154</t>
  </si>
  <si>
    <t>725810811</t>
  </si>
  <si>
    <t>Dmtž ventil výtok nástěn</t>
  </si>
  <si>
    <t>156</t>
  </si>
  <si>
    <t>79</t>
  </si>
  <si>
    <t>725820801</t>
  </si>
  <si>
    <t>Dmtž baterie nástěn</t>
  </si>
  <si>
    <t>158</t>
  </si>
  <si>
    <t>725590811</t>
  </si>
  <si>
    <t>Dmtž zaříz předmět přesun vyska-6m</t>
  </si>
  <si>
    <t>160</t>
  </si>
  <si>
    <t>81</t>
  </si>
  <si>
    <t>725119213/98</t>
  </si>
  <si>
    <t>Zařízení záchodů - montáž klozetových mís závěsných</t>
  </si>
  <si>
    <t>162</t>
  </si>
  <si>
    <t>64296658</t>
  </si>
  <si>
    <t>Klozet závěs dětský s hlubokým splachováním 6l</t>
  </si>
  <si>
    <t>164</t>
  </si>
  <si>
    <t>83</t>
  </si>
  <si>
    <t>64296659</t>
  </si>
  <si>
    <t>Sedátko klozet dětské červené</t>
  </si>
  <si>
    <t>166</t>
  </si>
  <si>
    <t>726111204/98</t>
  </si>
  <si>
    <t>Mtž instal.modulu WC do zdiva</t>
  </si>
  <si>
    <t>sada</t>
  </si>
  <si>
    <t>168</t>
  </si>
  <si>
    <t>85</t>
  </si>
  <si>
    <t>64297026</t>
  </si>
  <si>
    <t>Podomít.systém WC modul</t>
  </si>
  <si>
    <t>170</t>
  </si>
  <si>
    <t>64297027</t>
  </si>
  <si>
    <t>Tlačítko 3/6l -modul</t>
  </si>
  <si>
    <t>172</t>
  </si>
  <si>
    <t>87</t>
  </si>
  <si>
    <t>725129201</t>
  </si>
  <si>
    <t>Mtž pisoár zách -nádrž</t>
  </si>
  <si>
    <t>174</t>
  </si>
  <si>
    <t>64296249</t>
  </si>
  <si>
    <t>Pisoár.mísa se senzorem včetně instal.sady a sifonu bat.napájení</t>
  </si>
  <si>
    <t>176</t>
  </si>
  <si>
    <t>89</t>
  </si>
  <si>
    <t>725219401</t>
  </si>
  <si>
    <t>Mtž umyvadel du na šroub do zdi</t>
  </si>
  <si>
    <t>178</t>
  </si>
  <si>
    <t>64297022</t>
  </si>
  <si>
    <t>Umyvadlo stand.ker.š.55cm</t>
  </si>
  <si>
    <t>180</t>
  </si>
  <si>
    <t>91</t>
  </si>
  <si>
    <t>64296697</t>
  </si>
  <si>
    <t>Umyvadlo dětské ovál.š.50x41cm</t>
  </si>
  <si>
    <t>182</t>
  </si>
  <si>
    <t>R725212510</t>
  </si>
  <si>
    <t>Mtž sloup k umyvadlu</t>
  </si>
  <si>
    <t>184</t>
  </si>
  <si>
    <t>3+15</t>
  </si>
  <si>
    <t>93</t>
  </si>
  <si>
    <t>64296696</t>
  </si>
  <si>
    <t>Polosloup ocel.červený umyvadla</t>
  </si>
  <si>
    <t>186</t>
  </si>
  <si>
    <t>R725333350</t>
  </si>
  <si>
    <t>Montáž výlevky</t>
  </si>
  <si>
    <t>188</t>
  </si>
  <si>
    <t>95</t>
  </si>
  <si>
    <t>64297081</t>
  </si>
  <si>
    <t>Výlevka závěs+sklop.mřížka</t>
  </si>
  <si>
    <t>190</t>
  </si>
  <si>
    <t>726111203/98</t>
  </si>
  <si>
    <t>Mtž předstěn.systémy -do zdiva</t>
  </si>
  <si>
    <t>192</t>
  </si>
  <si>
    <t>97</t>
  </si>
  <si>
    <t>64297066</t>
  </si>
  <si>
    <t>Instalační modul pro závěs.výlevku s ovládáním zepředu</t>
  </si>
  <si>
    <t>194</t>
  </si>
  <si>
    <t>64297027.1</t>
  </si>
  <si>
    <t>Tlačítko 3/6l</t>
  </si>
  <si>
    <t>196</t>
  </si>
  <si>
    <t>99</t>
  </si>
  <si>
    <t>725810401</t>
  </si>
  <si>
    <t>Ventil rohový -trub T 66 G 1/2</t>
  </si>
  <si>
    <t>198</t>
  </si>
  <si>
    <t>725810403</t>
  </si>
  <si>
    <t>Ventil rohový +trub T 67 G 1/2</t>
  </si>
  <si>
    <t>200</t>
  </si>
  <si>
    <t>101</t>
  </si>
  <si>
    <t>725829201</t>
  </si>
  <si>
    <t>Mtž    bat umyv a dřez nást chrom</t>
  </si>
  <si>
    <t>202</t>
  </si>
  <si>
    <t>55199959</t>
  </si>
  <si>
    <t>Bater.nást.dřez.-výt.ram.210mm</t>
  </si>
  <si>
    <t>204</t>
  </si>
  <si>
    <t>103</t>
  </si>
  <si>
    <t>725819301</t>
  </si>
  <si>
    <t>Mtž ventil stojan G 1/2</t>
  </si>
  <si>
    <t>206</t>
  </si>
  <si>
    <t>55196520</t>
  </si>
  <si>
    <t>Ventil umyvadl.stoj.pákový</t>
  </si>
  <si>
    <t>208</t>
  </si>
  <si>
    <t>105</t>
  </si>
  <si>
    <t>725849200</t>
  </si>
  <si>
    <t>Mtž bat sprch nástěn nastav výška</t>
  </si>
  <si>
    <t>210</t>
  </si>
  <si>
    <t>55199958</t>
  </si>
  <si>
    <t>Baterie sprchová +sprch.set, sprcha, hadice, tyč l=900mm</t>
  </si>
  <si>
    <t>212</t>
  </si>
  <si>
    <t>107</t>
  </si>
  <si>
    <t>725869101</t>
  </si>
  <si>
    <t>Mtž uzávěrka zápach -D 40 umyv</t>
  </si>
  <si>
    <t>214</t>
  </si>
  <si>
    <t>55196715</t>
  </si>
  <si>
    <t>Sifon umyvadlovy plastový DN 40</t>
  </si>
  <si>
    <t>216</t>
  </si>
  <si>
    <t>109</t>
  </si>
  <si>
    <t>55197839</t>
  </si>
  <si>
    <t>Výpusť Clik-Clak</t>
  </si>
  <si>
    <t>218</t>
  </si>
  <si>
    <t>725980122</t>
  </si>
  <si>
    <t>Dvířka T 3622 z PH 15/30</t>
  </si>
  <si>
    <t>220</t>
  </si>
  <si>
    <t>111</t>
  </si>
  <si>
    <t>Zařiz předm přesun hmot výška -6m</t>
  </si>
  <si>
    <t>222</t>
  </si>
  <si>
    <t>D8</t>
  </si>
  <si>
    <t>OSTATNÍ</t>
  </si>
  <si>
    <t>0941/01</t>
  </si>
  <si>
    <t>Vrn HSV - zednické výpomoce</t>
  </si>
  <si>
    <t>kpl</t>
  </si>
  <si>
    <t>224</t>
  </si>
  <si>
    <t>VON - Vedlejší rozpočtové náklady</t>
  </si>
  <si>
    <t>VRN - Vedlejší rozpočtové náklady</t>
  </si>
  <si>
    <t xml:space="preserve">    VRN3 - Zařízení staveniště</t>
  </si>
  <si>
    <t xml:space="preserve">    VRN9 - Ostatní náklady</t>
  </si>
  <si>
    <t>VRN</t>
  </si>
  <si>
    <t>VRN3</t>
  </si>
  <si>
    <t>Zařízení staveniště</t>
  </si>
  <si>
    <t>030001000</t>
  </si>
  <si>
    <t>%</t>
  </si>
  <si>
    <t>1024</t>
  </si>
  <si>
    <t>-757850557</t>
  </si>
  <si>
    <t>Základní rozdělení průvodních činností a nákladů zařízení staveniště</t>
  </si>
  <si>
    <t>VRN9</t>
  </si>
  <si>
    <t>Ostatní náklady</t>
  </si>
  <si>
    <t>090001000</t>
  </si>
  <si>
    <t>486039247</t>
  </si>
  <si>
    <t>Základní rozdělení průvodních činností a nákladů ostatní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</si>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</sst>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800080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2" fillId="0" borderId="18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6" fillId="0" borderId="16" xfId="0" applyNumberFormat="1" applyFont="1" applyBorder="1" applyAlignment="1"/>
    <xf numFmtId="166" fontId="36" fillId="0" borderId="17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9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39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2" fillId="0" borderId="28" xfId="0" applyFont="1" applyBorder="1" applyAlignment="1" applyProtection="1">
      <alignment horizontal="center" vertical="center"/>
      <protection locked="0"/>
    </xf>
    <xf numFmtId="49" fontId="42" fillId="0" borderId="28" xfId="0" applyNumberFormat="1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167" fontId="42" fillId="0" borderId="28" xfId="0" applyNumberFormat="1" applyFont="1" applyBorder="1" applyAlignment="1" applyProtection="1">
      <alignment vertical="center"/>
      <protection locked="0"/>
    </xf>
    <xf numFmtId="4" fontId="42" fillId="5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  <protection locked="0"/>
    </xf>
    <xf numFmtId="0" fontId="42" fillId="0" borderId="5" xfId="0" applyFont="1" applyBorder="1" applyAlignment="1">
      <alignment vertical="center"/>
    </xf>
    <xf numFmtId="0" fontId="42" fillId="5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5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3" borderId="0" xfId="1" applyFont="1" applyFill="1" applyAlignment="1">
      <alignment vertical="center"/>
    </xf>
    <xf numFmtId="0" fontId="47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customWidth="1"/>
    <col min="44" max="44" width="11.7109375" customWidth="1"/>
    <col min="45" max="47" width="22.140625" hidden="1" customWidth="1"/>
    <col min="48" max="52" width="18.5703125" hidden="1" customWidth="1"/>
    <col min="53" max="53" width="16.42578125" hidden="1" customWidth="1"/>
    <col min="54" max="54" width="21.42578125" hidden="1" customWidth="1"/>
    <col min="55" max="56" width="16.42578125" hidden="1" customWidth="1"/>
    <col min="57" max="57" width="57" customWidth="1"/>
    <col min="71" max="91" width="9.140625" hidden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" customHeight="1">
      <c r="AR2" s="367" t="s">
        <v>8</v>
      </c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24" t="s">
        <v>9</v>
      </c>
      <c r="BT2" s="24" t="s">
        <v>10</v>
      </c>
    </row>
    <row r="3" spans="1:74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30" t="s">
        <v>17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9"/>
      <c r="AQ5" s="31"/>
      <c r="BE5" s="328" t="s">
        <v>18</v>
      </c>
      <c r="BS5" s="24" t="s">
        <v>9</v>
      </c>
    </row>
    <row r="6" spans="1:74" ht="36.9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32" t="s">
        <v>20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9"/>
      <c r="AQ6" s="31"/>
      <c r="BE6" s="329"/>
      <c r="BS6" s="24" t="s">
        <v>9</v>
      </c>
    </row>
    <row r="7" spans="1:74" ht="14.4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29"/>
      <c r="BS7" s="24" t="s">
        <v>9</v>
      </c>
    </row>
    <row r="8" spans="1:74" ht="14.4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29"/>
      <c r="BS8" s="24" t="s">
        <v>9</v>
      </c>
    </row>
    <row r="9" spans="1:74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29"/>
      <c r="BS9" s="24" t="s">
        <v>9</v>
      </c>
    </row>
    <row r="10" spans="1:74" ht="14.4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5</v>
      </c>
      <c r="AO10" s="29"/>
      <c r="AP10" s="29"/>
      <c r="AQ10" s="31"/>
      <c r="BE10" s="329"/>
      <c r="BS10" s="24" t="s">
        <v>9</v>
      </c>
    </row>
    <row r="11" spans="1:74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5</v>
      </c>
      <c r="AO11" s="29"/>
      <c r="AP11" s="29"/>
      <c r="AQ11" s="31"/>
      <c r="BE11" s="329"/>
      <c r="BS11" s="24" t="s">
        <v>9</v>
      </c>
    </row>
    <row r="12" spans="1:74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29"/>
      <c r="BS12" s="24" t="s">
        <v>9</v>
      </c>
    </row>
    <row r="13" spans="1:74" ht="14.4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29"/>
      <c r="BS13" s="24" t="s">
        <v>9</v>
      </c>
    </row>
    <row r="14" spans="1:74" ht="13.2">
      <c r="B14" s="28"/>
      <c r="C14" s="29"/>
      <c r="D14" s="29"/>
      <c r="E14" s="333" t="s">
        <v>32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29"/>
      <c r="BS14" s="24" t="s">
        <v>9</v>
      </c>
    </row>
    <row r="15" spans="1:74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29"/>
      <c r="BS15" s="24" t="s">
        <v>6</v>
      </c>
    </row>
    <row r="16" spans="1:74" ht="14.4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5</v>
      </c>
      <c r="AO16" s="29"/>
      <c r="AP16" s="29"/>
      <c r="AQ16" s="31"/>
      <c r="BE16" s="32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5</v>
      </c>
      <c r="AO17" s="29"/>
      <c r="AP17" s="29"/>
      <c r="AQ17" s="31"/>
      <c r="BE17" s="329"/>
      <c r="BS17" s="24" t="s">
        <v>35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29"/>
      <c r="BS18" s="24" t="s">
        <v>9</v>
      </c>
    </row>
    <row r="19" spans="2:71" ht="14.4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29"/>
      <c r="BS19" s="24" t="s">
        <v>9</v>
      </c>
    </row>
    <row r="20" spans="2:71" ht="132" customHeight="1">
      <c r="B20" s="28"/>
      <c r="C20" s="29"/>
      <c r="D20" s="29"/>
      <c r="E20" s="335" t="s">
        <v>37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9"/>
      <c r="AP20" s="29"/>
      <c r="AQ20" s="31"/>
      <c r="BE20" s="329"/>
      <c r="BS20" s="24" t="s">
        <v>6</v>
      </c>
    </row>
    <row r="21" spans="2:71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29"/>
    </row>
    <row r="22" spans="2:71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29"/>
    </row>
    <row r="23" spans="2:71" s="1" customFormat="1" ht="25.95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36">
        <f>ROUND(AG51,2)</f>
        <v>0</v>
      </c>
      <c r="AL23" s="337"/>
      <c r="AM23" s="337"/>
      <c r="AN23" s="337"/>
      <c r="AO23" s="337"/>
      <c r="AP23" s="42"/>
      <c r="AQ23" s="45"/>
      <c r="BE23" s="329"/>
    </row>
    <row r="24" spans="2:71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29"/>
    </row>
    <row r="25" spans="2:71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8" t="s">
        <v>39</v>
      </c>
      <c r="M25" s="338"/>
      <c r="N25" s="338"/>
      <c r="O25" s="338"/>
      <c r="P25" s="42"/>
      <c r="Q25" s="42"/>
      <c r="R25" s="42"/>
      <c r="S25" s="42"/>
      <c r="T25" s="42"/>
      <c r="U25" s="42"/>
      <c r="V25" s="42"/>
      <c r="W25" s="338" t="s">
        <v>40</v>
      </c>
      <c r="X25" s="338"/>
      <c r="Y25" s="338"/>
      <c r="Z25" s="338"/>
      <c r="AA25" s="338"/>
      <c r="AB25" s="338"/>
      <c r="AC25" s="338"/>
      <c r="AD25" s="338"/>
      <c r="AE25" s="338"/>
      <c r="AF25" s="42"/>
      <c r="AG25" s="42"/>
      <c r="AH25" s="42"/>
      <c r="AI25" s="42"/>
      <c r="AJ25" s="42"/>
      <c r="AK25" s="338" t="s">
        <v>41</v>
      </c>
      <c r="AL25" s="338"/>
      <c r="AM25" s="338"/>
      <c r="AN25" s="338"/>
      <c r="AO25" s="338"/>
      <c r="AP25" s="42"/>
      <c r="AQ25" s="45"/>
      <c r="BE25" s="329"/>
    </row>
    <row r="26" spans="2:71" s="2" customFormat="1" ht="14.4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39">
        <v>0.21</v>
      </c>
      <c r="M26" s="340"/>
      <c r="N26" s="340"/>
      <c r="O26" s="340"/>
      <c r="P26" s="48"/>
      <c r="Q26" s="48"/>
      <c r="R26" s="48"/>
      <c r="S26" s="48"/>
      <c r="T26" s="48"/>
      <c r="U26" s="48"/>
      <c r="V26" s="48"/>
      <c r="W26" s="341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8"/>
      <c r="AG26" s="48"/>
      <c r="AH26" s="48"/>
      <c r="AI26" s="48"/>
      <c r="AJ26" s="48"/>
      <c r="AK26" s="341">
        <f>ROUND(AV51,2)</f>
        <v>0</v>
      </c>
      <c r="AL26" s="340"/>
      <c r="AM26" s="340"/>
      <c r="AN26" s="340"/>
      <c r="AO26" s="340"/>
      <c r="AP26" s="48"/>
      <c r="AQ26" s="50"/>
      <c r="BE26" s="329"/>
    </row>
    <row r="27" spans="2:71" s="2" customFormat="1" ht="14.4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39">
        <v>0.15</v>
      </c>
      <c r="M27" s="340"/>
      <c r="N27" s="340"/>
      <c r="O27" s="340"/>
      <c r="P27" s="48"/>
      <c r="Q27" s="48"/>
      <c r="R27" s="48"/>
      <c r="S27" s="48"/>
      <c r="T27" s="48"/>
      <c r="U27" s="48"/>
      <c r="V27" s="48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8"/>
      <c r="AG27" s="48"/>
      <c r="AH27" s="48"/>
      <c r="AI27" s="48"/>
      <c r="AJ27" s="48"/>
      <c r="AK27" s="341">
        <f>ROUND(AW51,2)</f>
        <v>0</v>
      </c>
      <c r="AL27" s="340"/>
      <c r="AM27" s="340"/>
      <c r="AN27" s="340"/>
      <c r="AO27" s="340"/>
      <c r="AP27" s="48"/>
      <c r="AQ27" s="50"/>
      <c r="BE27" s="329"/>
    </row>
    <row r="28" spans="2:71" s="2" customFormat="1" ht="14.4" hidden="1" customHeight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39">
        <v>0.21</v>
      </c>
      <c r="M28" s="340"/>
      <c r="N28" s="340"/>
      <c r="O28" s="340"/>
      <c r="P28" s="48"/>
      <c r="Q28" s="48"/>
      <c r="R28" s="48"/>
      <c r="S28" s="48"/>
      <c r="T28" s="48"/>
      <c r="U28" s="48"/>
      <c r="V28" s="48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8"/>
      <c r="AG28" s="48"/>
      <c r="AH28" s="48"/>
      <c r="AI28" s="48"/>
      <c r="AJ28" s="48"/>
      <c r="AK28" s="341">
        <v>0</v>
      </c>
      <c r="AL28" s="340"/>
      <c r="AM28" s="340"/>
      <c r="AN28" s="340"/>
      <c r="AO28" s="340"/>
      <c r="AP28" s="48"/>
      <c r="AQ28" s="50"/>
      <c r="BE28" s="329"/>
    </row>
    <row r="29" spans="2:71" s="2" customFormat="1" ht="14.4" hidden="1" customHeight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39">
        <v>0.15</v>
      </c>
      <c r="M29" s="340"/>
      <c r="N29" s="340"/>
      <c r="O29" s="340"/>
      <c r="P29" s="48"/>
      <c r="Q29" s="48"/>
      <c r="R29" s="48"/>
      <c r="S29" s="48"/>
      <c r="T29" s="48"/>
      <c r="U29" s="48"/>
      <c r="V29" s="48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8"/>
      <c r="AG29" s="48"/>
      <c r="AH29" s="48"/>
      <c r="AI29" s="48"/>
      <c r="AJ29" s="48"/>
      <c r="AK29" s="341">
        <v>0</v>
      </c>
      <c r="AL29" s="340"/>
      <c r="AM29" s="340"/>
      <c r="AN29" s="340"/>
      <c r="AO29" s="340"/>
      <c r="AP29" s="48"/>
      <c r="AQ29" s="50"/>
      <c r="BE29" s="329"/>
    </row>
    <row r="30" spans="2:71" s="2" customFormat="1" ht="14.4" hidden="1" customHeight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39">
        <v>0</v>
      </c>
      <c r="M30" s="340"/>
      <c r="N30" s="340"/>
      <c r="O30" s="340"/>
      <c r="P30" s="48"/>
      <c r="Q30" s="48"/>
      <c r="R30" s="48"/>
      <c r="S30" s="48"/>
      <c r="T30" s="48"/>
      <c r="U30" s="48"/>
      <c r="V30" s="48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8"/>
      <c r="AG30" s="48"/>
      <c r="AH30" s="48"/>
      <c r="AI30" s="48"/>
      <c r="AJ30" s="48"/>
      <c r="AK30" s="341">
        <v>0</v>
      </c>
      <c r="AL30" s="340"/>
      <c r="AM30" s="340"/>
      <c r="AN30" s="340"/>
      <c r="AO30" s="340"/>
      <c r="AP30" s="48"/>
      <c r="AQ30" s="50"/>
      <c r="BE30" s="329"/>
    </row>
    <row r="31" spans="2:71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29"/>
    </row>
    <row r="32" spans="2:71" s="1" customFormat="1" ht="25.95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42" t="s">
        <v>50</v>
      </c>
      <c r="Y32" s="343"/>
      <c r="Z32" s="343"/>
      <c r="AA32" s="343"/>
      <c r="AB32" s="343"/>
      <c r="AC32" s="53"/>
      <c r="AD32" s="53"/>
      <c r="AE32" s="53"/>
      <c r="AF32" s="53"/>
      <c r="AG32" s="53"/>
      <c r="AH32" s="53"/>
      <c r="AI32" s="53"/>
      <c r="AJ32" s="53"/>
      <c r="AK32" s="344">
        <f>SUM(AK23:AK30)</f>
        <v>0</v>
      </c>
      <c r="AL32" s="343"/>
      <c r="AM32" s="343"/>
      <c r="AN32" s="343"/>
      <c r="AO32" s="345"/>
      <c r="AP32" s="51"/>
      <c r="AQ32" s="55"/>
      <c r="BE32" s="329"/>
    </row>
    <row r="33" spans="2:56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" customHeight="1">
      <c r="B39" s="41"/>
      <c r="C39" s="61" t="s">
        <v>51</v>
      </c>
      <c r="AR39" s="41"/>
    </row>
    <row r="40" spans="2:56" s="1" customFormat="1" ht="6.9" customHeight="1">
      <c r="B40" s="41"/>
      <c r="AR40" s="41"/>
    </row>
    <row r="41" spans="2:56" s="3" customFormat="1" ht="14.4" customHeight="1">
      <c r="B41" s="62"/>
      <c r="C41" s="63" t="s">
        <v>16</v>
      </c>
      <c r="L41" s="3" t="str">
        <f>K5</f>
        <v>2018-41</v>
      </c>
      <c r="AR41" s="62"/>
    </row>
    <row r="42" spans="2:56" s="4" customFormat="1" ht="36.9" customHeight="1">
      <c r="B42" s="64"/>
      <c r="C42" s="65" t="s">
        <v>19</v>
      </c>
      <c r="L42" s="346" t="str">
        <f>K6</f>
        <v>Modernizace sociálního zařízení MŠ Bohatice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R42" s="64"/>
    </row>
    <row r="43" spans="2:56" s="1" customFormat="1" ht="6.9" customHeight="1">
      <c r="B43" s="41"/>
      <c r="AR43" s="41"/>
    </row>
    <row r="44" spans="2:56" s="1" customFormat="1" ht="13.2">
      <c r="B44" s="41"/>
      <c r="C44" s="63" t="s">
        <v>23</v>
      </c>
      <c r="L44" s="66" t="str">
        <f>IF(K8="","",K8)</f>
        <v>MŠ Bohatice, Karlovy Vary</v>
      </c>
      <c r="AI44" s="63" t="s">
        <v>25</v>
      </c>
      <c r="AM44" s="348" t="str">
        <f>IF(AN8= "","",AN8)</f>
        <v>12.7.2018</v>
      </c>
      <c r="AN44" s="348"/>
      <c r="AR44" s="41"/>
    </row>
    <row r="45" spans="2:56" s="1" customFormat="1" ht="6.9" customHeight="1">
      <c r="B45" s="41"/>
      <c r="AR45" s="41"/>
    </row>
    <row r="46" spans="2:56" s="1" customFormat="1" ht="13.2">
      <c r="B46" s="41"/>
      <c r="C46" s="63" t="s">
        <v>27</v>
      </c>
      <c r="L46" s="3" t="str">
        <f>IF(E11= "","",E11)</f>
        <v>MM Karlovy Vary, Moskevská 21, K.Vary</v>
      </c>
      <c r="AI46" s="63" t="s">
        <v>33</v>
      </c>
      <c r="AM46" s="349" t="str">
        <f>IF(E17="","",E17)</f>
        <v>Ing. Karel Drahokoupil</v>
      </c>
      <c r="AN46" s="349"/>
      <c r="AO46" s="349"/>
      <c r="AP46" s="349"/>
      <c r="AR46" s="41"/>
      <c r="AS46" s="350" t="s">
        <v>52</v>
      </c>
      <c r="AT46" s="351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2">
      <c r="B47" s="41"/>
      <c r="C47" s="63" t="s">
        <v>31</v>
      </c>
      <c r="L47" s="3" t="str">
        <f>IF(E14= "Vyplň údaj","",E14)</f>
        <v/>
      </c>
      <c r="AR47" s="41"/>
      <c r="AS47" s="352"/>
      <c r="AT47" s="353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8" customHeight="1">
      <c r="B48" s="41"/>
      <c r="AR48" s="41"/>
      <c r="AS48" s="352"/>
      <c r="AT48" s="353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>
      <c r="B49" s="41"/>
      <c r="C49" s="354" t="s">
        <v>53</v>
      </c>
      <c r="D49" s="355"/>
      <c r="E49" s="355"/>
      <c r="F49" s="355"/>
      <c r="G49" s="355"/>
      <c r="H49" s="71"/>
      <c r="I49" s="356" t="s">
        <v>54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55</v>
      </c>
      <c r="AH49" s="355"/>
      <c r="AI49" s="355"/>
      <c r="AJ49" s="355"/>
      <c r="AK49" s="355"/>
      <c r="AL49" s="355"/>
      <c r="AM49" s="355"/>
      <c r="AN49" s="356" t="s">
        <v>56</v>
      </c>
      <c r="AO49" s="355"/>
      <c r="AP49" s="355"/>
      <c r="AQ49" s="72" t="s">
        <v>57</v>
      </c>
      <c r="AR49" s="41"/>
      <c r="AS49" s="73" t="s">
        <v>58</v>
      </c>
      <c r="AT49" s="74" t="s">
        <v>59</v>
      </c>
      <c r="AU49" s="74" t="s">
        <v>60</v>
      </c>
      <c r="AV49" s="74" t="s">
        <v>61</v>
      </c>
      <c r="AW49" s="74" t="s">
        <v>62</v>
      </c>
      <c r="AX49" s="74" t="s">
        <v>63</v>
      </c>
      <c r="AY49" s="74" t="s">
        <v>64</v>
      </c>
      <c r="AZ49" s="74" t="s">
        <v>65</v>
      </c>
      <c r="BA49" s="74" t="s">
        <v>66</v>
      </c>
      <c r="BB49" s="74" t="s">
        <v>67</v>
      </c>
      <c r="BC49" s="74" t="s">
        <v>68</v>
      </c>
      <c r="BD49" s="75" t="s">
        <v>69</v>
      </c>
    </row>
    <row r="50" spans="1:91" s="1" customFormat="1" ht="10.8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" customHeight="1">
      <c r="B51" s="64"/>
      <c r="C51" s="77" t="s">
        <v>70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65">
        <f>ROUND(AG52+AG57+AG58,2)</f>
        <v>0</v>
      </c>
      <c r="AH51" s="365"/>
      <c r="AI51" s="365"/>
      <c r="AJ51" s="365"/>
      <c r="AK51" s="365"/>
      <c r="AL51" s="365"/>
      <c r="AM51" s="365"/>
      <c r="AN51" s="366">
        <f t="shared" ref="AN51:AN58" si="0">SUM(AG51,AT51)</f>
        <v>0</v>
      </c>
      <c r="AO51" s="366"/>
      <c r="AP51" s="366"/>
      <c r="AQ51" s="79" t="s">
        <v>5</v>
      </c>
      <c r="AR51" s="64"/>
      <c r="AS51" s="80">
        <f>ROUND(AS52+AS57+AS58,2)</f>
        <v>0</v>
      </c>
      <c r="AT51" s="81">
        <f t="shared" ref="AT51:AT58" si="1">ROUND(SUM(AV51:AW51),2)</f>
        <v>0</v>
      </c>
      <c r="AU51" s="82">
        <f>ROUND(AU52+AU57+AU58,5)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ROUND(AZ52+AZ57+AZ58,2)</f>
        <v>0</v>
      </c>
      <c r="BA51" s="81">
        <f>ROUND(BA52+BA57+BA58,2)</f>
        <v>0</v>
      </c>
      <c r="BB51" s="81">
        <f>ROUND(BB52+BB57+BB58,2)</f>
        <v>0</v>
      </c>
      <c r="BC51" s="81">
        <f>ROUND(BC52+BC57+BC58,2)</f>
        <v>0</v>
      </c>
      <c r="BD51" s="83">
        <f>ROUND(BD52+BD57+BD58,2)</f>
        <v>0</v>
      </c>
      <c r="BS51" s="65" t="s">
        <v>71</v>
      </c>
      <c r="BT51" s="65" t="s">
        <v>72</v>
      </c>
      <c r="BU51" s="84" t="s">
        <v>73</v>
      </c>
      <c r="BV51" s="65" t="s">
        <v>74</v>
      </c>
      <c r="BW51" s="65" t="s">
        <v>7</v>
      </c>
      <c r="BX51" s="65" t="s">
        <v>75</v>
      </c>
      <c r="CL51" s="65" t="s">
        <v>5</v>
      </c>
    </row>
    <row r="52" spans="1:91" s="5" customFormat="1" ht="20.399999999999999" customHeight="1">
      <c r="B52" s="85"/>
      <c r="C52" s="86"/>
      <c r="D52" s="361" t="s">
        <v>76</v>
      </c>
      <c r="E52" s="361"/>
      <c r="F52" s="361"/>
      <c r="G52" s="361"/>
      <c r="H52" s="361"/>
      <c r="I52" s="87"/>
      <c r="J52" s="361" t="s">
        <v>77</v>
      </c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0">
        <f>ROUND(SUM(AG53:AG56),2)</f>
        <v>0</v>
      </c>
      <c r="AH52" s="359"/>
      <c r="AI52" s="359"/>
      <c r="AJ52" s="359"/>
      <c r="AK52" s="359"/>
      <c r="AL52" s="359"/>
      <c r="AM52" s="359"/>
      <c r="AN52" s="358">
        <f t="shared" si="0"/>
        <v>0</v>
      </c>
      <c r="AO52" s="359"/>
      <c r="AP52" s="359"/>
      <c r="AQ52" s="88" t="s">
        <v>78</v>
      </c>
      <c r="AR52" s="85"/>
      <c r="AS52" s="89">
        <f>ROUND(SUM(AS53:AS56),2)</f>
        <v>0</v>
      </c>
      <c r="AT52" s="90">
        <f t="shared" si="1"/>
        <v>0</v>
      </c>
      <c r="AU52" s="91">
        <f>ROUND(SUM(AU53:AU56),5)</f>
        <v>0</v>
      </c>
      <c r="AV52" s="90">
        <f>ROUND(AZ52*L26,2)</f>
        <v>0</v>
      </c>
      <c r="AW52" s="90">
        <f>ROUND(BA52*L27,2)</f>
        <v>0</v>
      </c>
      <c r="AX52" s="90">
        <f>ROUND(BB52*L26,2)</f>
        <v>0</v>
      </c>
      <c r="AY52" s="90">
        <f>ROUND(BC52*L27,2)</f>
        <v>0</v>
      </c>
      <c r="AZ52" s="90">
        <f>ROUND(SUM(AZ53:AZ56),2)</f>
        <v>0</v>
      </c>
      <c r="BA52" s="90">
        <f>ROUND(SUM(BA53:BA56),2)</f>
        <v>0</v>
      </c>
      <c r="BB52" s="90">
        <f>ROUND(SUM(BB53:BB56),2)</f>
        <v>0</v>
      </c>
      <c r="BC52" s="90">
        <f>ROUND(SUM(BC53:BC56),2)</f>
        <v>0</v>
      </c>
      <c r="BD52" s="92">
        <f>ROUND(SUM(BD53:BD56),2)</f>
        <v>0</v>
      </c>
      <c r="BS52" s="93" t="s">
        <v>71</v>
      </c>
      <c r="BT52" s="93" t="s">
        <v>79</v>
      </c>
      <c r="BU52" s="93" t="s">
        <v>73</v>
      </c>
      <c r="BV52" s="93" t="s">
        <v>74</v>
      </c>
      <c r="BW52" s="93" t="s">
        <v>80</v>
      </c>
      <c r="BX52" s="93" t="s">
        <v>7</v>
      </c>
      <c r="CL52" s="93" t="s">
        <v>5</v>
      </c>
      <c r="CM52" s="93" t="s">
        <v>81</v>
      </c>
    </row>
    <row r="53" spans="1:91" s="6" customFormat="1" ht="34.799999999999997" customHeight="1">
      <c r="A53" s="94" t="s">
        <v>82</v>
      </c>
      <c r="B53" s="95"/>
      <c r="C53" s="9"/>
      <c r="D53" s="9"/>
      <c r="E53" s="364" t="s">
        <v>83</v>
      </c>
      <c r="F53" s="364"/>
      <c r="G53" s="364"/>
      <c r="H53" s="364"/>
      <c r="I53" s="364"/>
      <c r="J53" s="9"/>
      <c r="K53" s="364" t="s">
        <v>84</v>
      </c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2">
        <f>'koupelna 1 - 1.NP - levý ...'!J29</f>
        <v>0</v>
      </c>
      <c r="AH53" s="363"/>
      <c r="AI53" s="363"/>
      <c r="AJ53" s="363"/>
      <c r="AK53" s="363"/>
      <c r="AL53" s="363"/>
      <c r="AM53" s="363"/>
      <c r="AN53" s="362">
        <f t="shared" si="0"/>
        <v>0</v>
      </c>
      <c r="AO53" s="363"/>
      <c r="AP53" s="363"/>
      <c r="AQ53" s="96" t="s">
        <v>85</v>
      </c>
      <c r="AR53" s="95"/>
      <c r="AS53" s="97">
        <v>0</v>
      </c>
      <c r="AT53" s="98">
        <f t="shared" si="1"/>
        <v>0</v>
      </c>
      <c r="AU53" s="99">
        <f>'koupelna 1 - 1.NP - levý ...'!P100</f>
        <v>0</v>
      </c>
      <c r="AV53" s="98">
        <f>'koupelna 1 - 1.NP - levý ...'!J32</f>
        <v>0</v>
      </c>
      <c r="AW53" s="98">
        <f>'koupelna 1 - 1.NP - levý ...'!J33</f>
        <v>0</v>
      </c>
      <c r="AX53" s="98">
        <f>'koupelna 1 - 1.NP - levý ...'!J34</f>
        <v>0</v>
      </c>
      <c r="AY53" s="98">
        <f>'koupelna 1 - 1.NP - levý ...'!J35</f>
        <v>0</v>
      </c>
      <c r="AZ53" s="98">
        <f>'koupelna 1 - 1.NP - levý ...'!F32</f>
        <v>0</v>
      </c>
      <c r="BA53" s="98">
        <f>'koupelna 1 - 1.NP - levý ...'!F33</f>
        <v>0</v>
      </c>
      <c r="BB53" s="98">
        <f>'koupelna 1 - 1.NP - levý ...'!F34</f>
        <v>0</v>
      </c>
      <c r="BC53" s="98">
        <f>'koupelna 1 - 1.NP - levý ...'!F35</f>
        <v>0</v>
      </c>
      <c r="BD53" s="100">
        <f>'koupelna 1 - 1.NP - levý ...'!F36</f>
        <v>0</v>
      </c>
      <c r="BT53" s="101" t="s">
        <v>81</v>
      </c>
      <c r="BV53" s="101" t="s">
        <v>74</v>
      </c>
      <c r="BW53" s="101" t="s">
        <v>86</v>
      </c>
      <c r="BX53" s="101" t="s">
        <v>80</v>
      </c>
      <c r="CL53" s="101" t="s">
        <v>5</v>
      </c>
    </row>
    <row r="54" spans="1:91" s="6" customFormat="1" ht="34.799999999999997" customHeight="1">
      <c r="A54" s="94" t="s">
        <v>82</v>
      </c>
      <c r="B54" s="95"/>
      <c r="C54" s="9"/>
      <c r="D54" s="9"/>
      <c r="E54" s="364" t="s">
        <v>87</v>
      </c>
      <c r="F54" s="364"/>
      <c r="G54" s="364"/>
      <c r="H54" s="364"/>
      <c r="I54" s="364"/>
      <c r="J54" s="9"/>
      <c r="K54" s="364" t="s">
        <v>88</v>
      </c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2">
        <f>'koupelna 2 - 2.NP - pravý...'!J29</f>
        <v>0</v>
      </c>
      <c r="AH54" s="363"/>
      <c r="AI54" s="363"/>
      <c r="AJ54" s="363"/>
      <c r="AK54" s="363"/>
      <c r="AL54" s="363"/>
      <c r="AM54" s="363"/>
      <c r="AN54" s="362">
        <f t="shared" si="0"/>
        <v>0</v>
      </c>
      <c r="AO54" s="363"/>
      <c r="AP54" s="363"/>
      <c r="AQ54" s="96" t="s">
        <v>85</v>
      </c>
      <c r="AR54" s="95"/>
      <c r="AS54" s="97">
        <v>0</v>
      </c>
      <c r="AT54" s="98">
        <f t="shared" si="1"/>
        <v>0</v>
      </c>
      <c r="AU54" s="99">
        <f>'koupelna 2 - 2.NP - pravý...'!P98</f>
        <v>0</v>
      </c>
      <c r="AV54" s="98">
        <f>'koupelna 2 - 2.NP - pravý...'!J32</f>
        <v>0</v>
      </c>
      <c r="AW54" s="98">
        <f>'koupelna 2 - 2.NP - pravý...'!J33</f>
        <v>0</v>
      </c>
      <c r="AX54" s="98">
        <f>'koupelna 2 - 2.NP - pravý...'!J34</f>
        <v>0</v>
      </c>
      <c r="AY54" s="98">
        <f>'koupelna 2 - 2.NP - pravý...'!J35</f>
        <v>0</v>
      </c>
      <c r="AZ54" s="98">
        <f>'koupelna 2 - 2.NP - pravý...'!F32</f>
        <v>0</v>
      </c>
      <c r="BA54" s="98">
        <f>'koupelna 2 - 2.NP - pravý...'!F33</f>
        <v>0</v>
      </c>
      <c r="BB54" s="98">
        <f>'koupelna 2 - 2.NP - pravý...'!F34</f>
        <v>0</v>
      </c>
      <c r="BC54" s="98">
        <f>'koupelna 2 - 2.NP - pravý...'!F35</f>
        <v>0</v>
      </c>
      <c r="BD54" s="100">
        <f>'koupelna 2 - 2.NP - pravý...'!F36</f>
        <v>0</v>
      </c>
      <c r="BT54" s="101" t="s">
        <v>81</v>
      </c>
      <c r="BV54" s="101" t="s">
        <v>74</v>
      </c>
      <c r="BW54" s="101" t="s">
        <v>89</v>
      </c>
      <c r="BX54" s="101" t="s">
        <v>80</v>
      </c>
      <c r="CL54" s="101" t="s">
        <v>5</v>
      </c>
    </row>
    <row r="55" spans="1:91" s="6" customFormat="1" ht="34.799999999999997" customHeight="1">
      <c r="A55" s="94" t="s">
        <v>82</v>
      </c>
      <c r="B55" s="95"/>
      <c r="C55" s="9"/>
      <c r="D55" s="9"/>
      <c r="E55" s="364" t="s">
        <v>90</v>
      </c>
      <c r="F55" s="364"/>
      <c r="G55" s="364"/>
      <c r="H55" s="364"/>
      <c r="I55" s="364"/>
      <c r="J55" s="9"/>
      <c r="K55" s="364" t="s">
        <v>91</v>
      </c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2">
        <f>'koupelna 3 - 2.NP - levý ...'!J29</f>
        <v>0</v>
      </c>
      <c r="AH55" s="363"/>
      <c r="AI55" s="363"/>
      <c r="AJ55" s="363"/>
      <c r="AK55" s="363"/>
      <c r="AL55" s="363"/>
      <c r="AM55" s="363"/>
      <c r="AN55" s="362">
        <f t="shared" si="0"/>
        <v>0</v>
      </c>
      <c r="AO55" s="363"/>
      <c r="AP55" s="363"/>
      <c r="AQ55" s="96" t="s">
        <v>85</v>
      </c>
      <c r="AR55" s="95"/>
      <c r="AS55" s="97">
        <v>0</v>
      </c>
      <c r="AT55" s="98">
        <f t="shared" si="1"/>
        <v>0</v>
      </c>
      <c r="AU55" s="99">
        <f>'koupelna 3 - 2.NP - levý ...'!P98</f>
        <v>0</v>
      </c>
      <c r="AV55" s="98">
        <f>'koupelna 3 - 2.NP - levý ...'!J32</f>
        <v>0</v>
      </c>
      <c r="AW55" s="98">
        <f>'koupelna 3 - 2.NP - levý ...'!J33</f>
        <v>0</v>
      </c>
      <c r="AX55" s="98">
        <f>'koupelna 3 - 2.NP - levý ...'!J34</f>
        <v>0</v>
      </c>
      <c r="AY55" s="98">
        <f>'koupelna 3 - 2.NP - levý ...'!J35</f>
        <v>0</v>
      </c>
      <c r="AZ55" s="98">
        <f>'koupelna 3 - 2.NP - levý ...'!F32</f>
        <v>0</v>
      </c>
      <c r="BA55" s="98">
        <f>'koupelna 3 - 2.NP - levý ...'!F33</f>
        <v>0</v>
      </c>
      <c r="BB55" s="98">
        <f>'koupelna 3 - 2.NP - levý ...'!F34</f>
        <v>0</v>
      </c>
      <c r="BC55" s="98">
        <f>'koupelna 3 - 2.NP - levý ...'!F35</f>
        <v>0</v>
      </c>
      <c r="BD55" s="100">
        <f>'koupelna 3 - 2.NP - levý ...'!F36</f>
        <v>0</v>
      </c>
      <c r="BT55" s="101" t="s">
        <v>81</v>
      </c>
      <c r="BV55" s="101" t="s">
        <v>74</v>
      </c>
      <c r="BW55" s="101" t="s">
        <v>92</v>
      </c>
      <c r="BX55" s="101" t="s">
        <v>80</v>
      </c>
      <c r="CL55" s="101" t="s">
        <v>5</v>
      </c>
    </row>
    <row r="56" spans="1:91" s="6" customFormat="1" ht="20.399999999999999" customHeight="1">
      <c r="A56" s="94" t="s">
        <v>82</v>
      </c>
      <c r="B56" s="95"/>
      <c r="C56" s="9"/>
      <c r="D56" s="9"/>
      <c r="E56" s="364" t="s">
        <v>93</v>
      </c>
      <c r="F56" s="364"/>
      <c r="G56" s="364"/>
      <c r="H56" s="364"/>
      <c r="I56" s="364"/>
      <c r="J56" s="9"/>
      <c r="K56" s="364" t="s">
        <v>94</v>
      </c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2">
        <f>'VZT - stavební úpravy pro...'!J29</f>
        <v>0</v>
      </c>
      <c r="AH56" s="363"/>
      <c r="AI56" s="363"/>
      <c r="AJ56" s="363"/>
      <c r="AK56" s="363"/>
      <c r="AL56" s="363"/>
      <c r="AM56" s="363"/>
      <c r="AN56" s="362">
        <f t="shared" si="0"/>
        <v>0</v>
      </c>
      <c r="AO56" s="363"/>
      <c r="AP56" s="363"/>
      <c r="AQ56" s="96" t="s">
        <v>85</v>
      </c>
      <c r="AR56" s="95"/>
      <c r="AS56" s="97">
        <v>0</v>
      </c>
      <c r="AT56" s="98">
        <f t="shared" si="1"/>
        <v>0</v>
      </c>
      <c r="AU56" s="99">
        <f>'VZT - stavební úpravy pro...'!P91</f>
        <v>0</v>
      </c>
      <c r="AV56" s="98">
        <f>'VZT - stavební úpravy pro...'!J32</f>
        <v>0</v>
      </c>
      <c r="AW56" s="98">
        <f>'VZT - stavební úpravy pro...'!J33</f>
        <v>0</v>
      </c>
      <c r="AX56" s="98">
        <f>'VZT - stavební úpravy pro...'!J34</f>
        <v>0</v>
      </c>
      <c r="AY56" s="98">
        <f>'VZT - stavební úpravy pro...'!J35</f>
        <v>0</v>
      </c>
      <c r="AZ56" s="98">
        <f>'VZT - stavební úpravy pro...'!F32</f>
        <v>0</v>
      </c>
      <c r="BA56" s="98">
        <f>'VZT - stavební úpravy pro...'!F33</f>
        <v>0</v>
      </c>
      <c r="BB56" s="98">
        <f>'VZT - stavební úpravy pro...'!F34</f>
        <v>0</v>
      </c>
      <c r="BC56" s="98">
        <f>'VZT - stavební úpravy pro...'!F35</f>
        <v>0</v>
      </c>
      <c r="BD56" s="100">
        <f>'VZT - stavební úpravy pro...'!F36</f>
        <v>0</v>
      </c>
      <c r="BT56" s="101" t="s">
        <v>81</v>
      </c>
      <c r="BV56" s="101" t="s">
        <v>74</v>
      </c>
      <c r="BW56" s="101" t="s">
        <v>95</v>
      </c>
      <c r="BX56" s="101" t="s">
        <v>80</v>
      </c>
      <c r="CL56" s="101" t="s">
        <v>5</v>
      </c>
    </row>
    <row r="57" spans="1:91" s="5" customFormat="1" ht="20.399999999999999" customHeight="1">
      <c r="A57" s="94" t="s">
        <v>82</v>
      </c>
      <c r="B57" s="85"/>
      <c r="C57" s="86"/>
      <c r="D57" s="361" t="s">
        <v>96</v>
      </c>
      <c r="E57" s="361"/>
      <c r="F57" s="361"/>
      <c r="G57" s="361"/>
      <c r="H57" s="361"/>
      <c r="I57" s="87"/>
      <c r="J57" s="361" t="s">
        <v>97</v>
      </c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58">
        <f>'D.1.4. - ZTI'!J27</f>
        <v>0</v>
      </c>
      <c r="AH57" s="359"/>
      <c r="AI57" s="359"/>
      <c r="AJ57" s="359"/>
      <c r="AK57" s="359"/>
      <c r="AL57" s="359"/>
      <c r="AM57" s="359"/>
      <c r="AN57" s="358">
        <f t="shared" si="0"/>
        <v>0</v>
      </c>
      <c r="AO57" s="359"/>
      <c r="AP57" s="359"/>
      <c r="AQ57" s="88" t="s">
        <v>78</v>
      </c>
      <c r="AR57" s="85"/>
      <c r="AS57" s="89">
        <v>0</v>
      </c>
      <c r="AT57" s="90">
        <f t="shared" si="1"/>
        <v>0</v>
      </c>
      <c r="AU57" s="91">
        <f>'D.1.4. - ZTI'!P84</f>
        <v>0</v>
      </c>
      <c r="AV57" s="90">
        <f>'D.1.4. - ZTI'!J30</f>
        <v>0</v>
      </c>
      <c r="AW57" s="90">
        <f>'D.1.4. - ZTI'!J31</f>
        <v>0</v>
      </c>
      <c r="AX57" s="90">
        <f>'D.1.4. - ZTI'!J32</f>
        <v>0</v>
      </c>
      <c r="AY57" s="90">
        <f>'D.1.4. - ZTI'!J33</f>
        <v>0</v>
      </c>
      <c r="AZ57" s="90">
        <f>'D.1.4. - ZTI'!F30</f>
        <v>0</v>
      </c>
      <c r="BA57" s="90">
        <f>'D.1.4. - ZTI'!F31</f>
        <v>0</v>
      </c>
      <c r="BB57" s="90">
        <f>'D.1.4. - ZTI'!F32</f>
        <v>0</v>
      </c>
      <c r="BC57" s="90">
        <f>'D.1.4. - ZTI'!F33</f>
        <v>0</v>
      </c>
      <c r="BD57" s="92">
        <f>'D.1.4. - ZTI'!F34</f>
        <v>0</v>
      </c>
      <c r="BT57" s="93" t="s">
        <v>79</v>
      </c>
      <c r="BV57" s="93" t="s">
        <v>74</v>
      </c>
      <c r="BW57" s="93" t="s">
        <v>98</v>
      </c>
      <c r="BX57" s="93" t="s">
        <v>7</v>
      </c>
      <c r="CL57" s="93" t="s">
        <v>5</v>
      </c>
      <c r="CM57" s="93" t="s">
        <v>81</v>
      </c>
    </row>
    <row r="58" spans="1:91" s="5" customFormat="1" ht="20.399999999999999" customHeight="1">
      <c r="A58" s="94" t="s">
        <v>82</v>
      </c>
      <c r="B58" s="85"/>
      <c r="C58" s="86"/>
      <c r="D58" s="361" t="s">
        <v>99</v>
      </c>
      <c r="E58" s="361"/>
      <c r="F58" s="361"/>
      <c r="G58" s="361"/>
      <c r="H58" s="361"/>
      <c r="I58" s="87"/>
      <c r="J58" s="361" t="s">
        <v>100</v>
      </c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58">
        <f>'VON - Vedlejší rozpočtové...'!J27</f>
        <v>0</v>
      </c>
      <c r="AH58" s="359"/>
      <c r="AI58" s="359"/>
      <c r="AJ58" s="359"/>
      <c r="AK58" s="359"/>
      <c r="AL58" s="359"/>
      <c r="AM58" s="359"/>
      <c r="AN58" s="358">
        <f t="shared" si="0"/>
        <v>0</v>
      </c>
      <c r="AO58" s="359"/>
      <c r="AP58" s="359"/>
      <c r="AQ58" s="88" t="s">
        <v>78</v>
      </c>
      <c r="AR58" s="85"/>
      <c r="AS58" s="102">
        <v>0</v>
      </c>
      <c r="AT58" s="103">
        <f t="shared" si="1"/>
        <v>0</v>
      </c>
      <c r="AU58" s="104">
        <f>'VON - Vedlejší rozpočtové...'!P79</f>
        <v>0</v>
      </c>
      <c r="AV58" s="103">
        <f>'VON - Vedlejší rozpočtové...'!J30</f>
        <v>0</v>
      </c>
      <c r="AW58" s="103">
        <f>'VON - Vedlejší rozpočtové...'!J31</f>
        <v>0</v>
      </c>
      <c r="AX58" s="103">
        <f>'VON - Vedlejší rozpočtové...'!J32</f>
        <v>0</v>
      </c>
      <c r="AY58" s="103">
        <f>'VON - Vedlejší rozpočtové...'!J33</f>
        <v>0</v>
      </c>
      <c r="AZ58" s="103">
        <f>'VON - Vedlejší rozpočtové...'!F30</f>
        <v>0</v>
      </c>
      <c r="BA58" s="103">
        <f>'VON - Vedlejší rozpočtové...'!F31</f>
        <v>0</v>
      </c>
      <c r="BB58" s="103">
        <f>'VON - Vedlejší rozpočtové...'!F32</f>
        <v>0</v>
      </c>
      <c r="BC58" s="103">
        <f>'VON - Vedlejší rozpočtové...'!F33</f>
        <v>0</v>
      </c>
      <c r="BD58" s="105">
        <f>'VON - Vedlejší rozpočtové...'!F34</f>
        <v>0</v>
      </c>
      <c r="BT58" s="93" t="s">
        <v>79</v>
      </c>
      <c r="BV58" s="93" t="s">
        <v>74</v>
      </c>
      <c r="BW58" s="93" t="s">
        <v>101</v>
      </c>
      <c r="BX58" s="93" t="s">
        <v>7</v>
      </c>
      <c r="CL58" s="93" t="s">
        <v>5</v>
      </c>
      <c r="CM58" s="93" t="s">
        <v>81</v>
      </c>
    </row>
    <row r="59" spans="1:91" s="1" customFormat="1" ht="30" customHeight="1">
      <c r="B59" s="41"/>
      <c r="AR59" s="41"/>
    </row>
    <row r="60" spans="1:91" s="1" customFormat="1" ht="6.9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41"/>
    </row>
  </sheetData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koupelna 1 - 1.NP - levý ...'!C2" display="/"/>
    <hyperlink ref="A54" location="'koupelna 2 - 2.NP - pravý...'!C2" display="/"/>
    <hyperlink ref="A55" location="'koupelna 3 - 2.NP - levý ...'!C2" display="/"/>
    <hyperlink ref="A56" location="'VZT - stavební úpravy pro...'!C2" display="/"/>
    <hyperlink ref="A57" location="'D.1.4. - ZTI'!C2" display="/"/>
    <hyperlink ref="A58" location="'VO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7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6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102</v>
      </c>
      <c r="G1" s="376" t="s">
        <v>103</v>
      </c>
      <c r="H1" s="376"/>
      <c r="I1" s="110"/>
      <c r="J1" s="109" t="s">
        <v>104</v>
      </c>
      <c r="K1" s="108" t="s">
        <v>105</v>
      </c>
      <c r="L1" s="109" t="s">
        <v>106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67" t="s">
        <v>8</v>
      </c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86</v>
      </c>
    </row>
    <row r="3" spans="1:70" ht="6.9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81</v>
      </c>
    </row>
    <row r="4" spans="1:70" ht="36.9" customHeight="1">
      <c r="B4" s="28"/>
      <c r="C4" s="29"/>
      <c r="D4" s="30" t="s">
        <v>107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3.2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0.399999999999999" customHeight="1">
      <c r="B7" s="28"/>
      <c r="C7" s="29"/>
      <c r="D7" s="29"/>
      <c r="E7" s="369" t="str">
        <f>'Rekapitulace stavby'!K6</f>
        <v>Modernizace sociálního zařízení MŠ Bohatice</v>
      </c>
      <c r="F7" s="370"/>
      <c r="G7" s="370"/>
      <c r="H7" s="370"/>
      <c r="I7" s="112"/>
      <c r="J7" s="29"/>
      <c r="K7" s="31"/>
    </row>
    <row r="8" spans="1:70" ht="13.2">
      <c r="B8" s="28"/>
      <c r="C8" s="29"/>
      <c r="D8" s="37" t="s">
        <v>108</v>
      </c>
      <c r="E8" s="29"/>
      <c r="F8" s="29"/>
      <c r="G8" s="29"/>
      <c r="H8" s="29"/>
      <c r="I8" s="112"/>
      <c r="J8" s="29"/>
      <c r="K8" s="31"/>
    </row>
    <row r="9" spans="1:70" s="1" customFormat="1" ht="20.399999999999999" customHeight="1">
      <c r="B9" s="41"/>
      <c r="C9" s="42"/>
      <c r="D9" s="42"/>
      <c r="E9" s="369" t="s">
        <v>109</v>
      </c>
      <c r="F9" s="371"/>
      <c r="G9" s="371"/>
      <c r="H9" s="371"/>
      <c r="I9" s="113"/>
      <c r="J9" s="42"/>
      <c r="K9" s="45"/>
    </row>
    <row r="10" spans="1:70" s="1" customFormat="1" ht="13.2">
      <c r="B10" s="41"/>
      <c r="C10" s="42"/>
      <c r="D10" s="37" t="s">
        <v>110</v>
      </c>
      <c r="E10" s="42"/>
      <c r="F10" s="42"/>
      <c r="G10" s="42"/>
      <c r="H10" s="42"/>
      <c r="I10" s="113"/>
      <c r="J10" s="42"/>
      <c r="K10" s="45"/>
    </row>
    <row r="11" spans="1:70" s="1" customFormat="1" ht="36.9" customHeight="1">
      <c r="B11" s="41"/>
      <c r="C11" s="42"/>
      <c r="D11" s="42"/>
      <c r="E11" s="372" t="s">
        <v>111</v>
      </c>
      <c r="F11" s="371"/>
      <c r="G11" s="371"/>
      <c r="H11" s="371"/>
      <c r="I11" s="113"/>
      <c r="J11" s="42"/>
      <c r="K11" s="45"/>
    </row>
    <row r="12" spans="1:70" s="1" customFormat="1" ht="12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1:70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12.7.2018</v>
      </c>
      <c r="K14" s="45"/>
    </row>
    <row r="15" spans="1:70" s="1" customFormat="1" ht="10.8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29</v>
      </c>
      <c r="F17" s="42"/>
      <c r="G17" s="42"/>
      <c r="H17" s="42"/>
      <c r="I17" s="114" t="s">
        <v>30</v>
      </c>
      <c r="J17" s="35" t="s">
        <v>5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" customHeight="1">
      <c r="B19" s="41"/>
      <c r="C19" s="42"/>
      <c r="D19" s="37" t="s">
        <v>31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30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" customHeight="1">
      <c r="B22" s="41"/>
      <c r="C22" s="42"/>
      <c r="D22" s="37" t="s">
        <v>33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34</v>
      </c>
      <c r="F23" s="42"/>
      <c r="G23" s="42"/>
      <c r="H23" s="42"/>
      <c r="I23" s="114" t="s">
        <v>30</v>
      </c>
      <c r="J23" s="35" t="s">
        <v>5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" customHeight="1">
      <c r="B25" s="41"/>
      <c r="C25" s="42"/>
      <c r="D25" s="37" t="s">
        <v>36</v>
      </c>
      <c r="E25" s="42"/>
      <c r="F25" s="42"/>
      <c r="G25" s="42"/>
      <c r="H25" s="42"/>
      <c r="I25" s="113"/>
      <c r="J25" s="42"/>
      <c r="K25" s="45"/>
    </row>
    <row r="26" spans="2:11" s="7" customFormat="1" ht="157.19999999999999" customHeight="1">
      <c r="B26" s="116"/>
      <c r="C26" s="117"/>
      <c r="D26" s="117"/>
      <c r="E26" s="335" t="s">
        <v>37</v>
      </c>
      <c r="F26" s="335"/>
      <c r="G26" s="335"/>
      <c r="H26" s="335"/>
      <c r="I26" s="118"/>
      <c r="J26" s="117"/>
      <c r="K26" s="119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38</v>
      </c>
      <c r="E29" s="42"/>
      <c r="F29" s="42"/>
      <c r="G29" s="42"/>
      <c r="H29" s="42"/>
      <c r="I29" s="113"/>
      <c r="J29" s="123">
        <f>ROUND(J100,2)</f>
        <v>0</v>
      </c>
      <c r="K29" s="45"/>
    </row>
    <row r="30" spans="2:11" s="1" customFormat="1" ht="6.9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" customHeight="1">
      <c r="B31" s="41"/>
      <c r="C31" s="42"/>
      <c r="D31" s="42"/>
      <c r="E31" s="42"/>
      <c r="F31" s="46" t="s">
        <v>40</v>
      </c>
      <c r="G31" s="42"/>
      <c r="H31" s="42"/>
      <c r="I31" s="124" t="s">
        <v>39</v>
      </c>
      <c r="J31" s="46" t="s">
        <v>41</v>
      </c>
      <c r="K31" s="45"/>
    </row>
    <row r="32" spans="2:11" s="1" customFormat="1" ht="14.4" customHeight="1">
      <c r="B32" s="41"/>
      <c r="C32" s="42"/>
      <c r="D32" s="49" t="s">
        <v>42</v>
      </c>
      <c r="E32" s="49" t="s">
        <v>43</v>
      </c>
      <c r="F32" s="125">
        <f>ROUND(SUM(BE100:BE346), 2)</f>
        <v>0</v>
      </c>
      <c r="G32" s="42"/>
      <c r="H32" s="42"/>
      <c r="I32" s="126">
        <v>0.21</v>
      </c>
      <c r="J32" s="125">
        <f>ROUND(ROUND((SUM(BE100:BE346)), 2)*I32, 2)</f>
        <v>0</v>
      </c>
      <c r="K32" s="45"/>
    </row>
    <row r="33" spans="2:11" s="1" customFormat="1" ht="14.4" customHeight="1">
      <c r="B33" s="41"/>
      <c r="C33" s="42"/>
      <c r="D33" s="42"/>
      <c r="E33" s="49" t="s">
        <v>44</v>
      </c>
      <c r="F33" s="125">
        <f>ROUND(SUM(BF100:BF346), 2)</f>
        <v>0</v>
      </c>
      <c r="G33" s="42"/>
      <c r="H33" s="42"/>
      <c r="I33" s="126">
        <v>0.15</v>
      </c>
      <c r="J33" s="125">
        <f>ROUND(ROUND((SUM(BF100:BF346)), 2)*I33, 2)</f>
        <v>0</v>
      </c>
      <c r="K33" s="45"/>
    </row>
    <row r="34" spans="2:11" s="1" customFormat="1" ht="14.4" hidden="1" customHeight="1">
      <c r="B34" s="41"/>
      <c r="C34" s="42"/>
      <c r="D34" s="42"/>
      <c r="E34" s="49" t="s">
        <v>45</v>
      </c>
      <c r="F34" s="125">
        <f>ROUND(SUM(BG100:BG346),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" hidden="1" customHeight="1">
      <c r="B35" s="41"/>
      <c r="C35" s="42"/>
      <c r="D35" s="42"/>
      <c r="E35" s="49" t="s">
        <v>46</v>
      </c>
      <c r="F35" s="125">
        <f>ROUND(SUM(BH100:BH346),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" hidden="1" customHeight="1">
      <c r="B36" s="41"/>
      <c r="C36" s="42"/>
      <c r="D36" s="42"/>
      <c r="E36" s="49" t="s">
        <v>47</v>
      </c>
      <c r="F36" s="125">
        <f>ROUND(SUM(BI100:BI346),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48</v>
      </c>
      <c r="E38" s="71"/>
      <c r="F38" s="71"/>
      <c r="G38" s="129" t="s">
        <v>49</v>
      </c>
      <c r="H38" s="130" t="s">
        <v>50</v>
      </c>
      <c r="I38" s="131"/>
      <c r="J38" s="132">
        <f>SUM(J29:J36)</f>
        <v>0</v>
      </c>
      <c r="K38" s="133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" customHeight="1">
      <c r="B44" s="41"/>
      <c r="C44" s="30" t="s">
        <v>112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0.399999999999999" customHeight="1">
      <c r="B47" s="41"/>
      <c r="C47" s="42"/>
      <c r="D47" s="42"/>
      <c r="E47" s="369" t="str">
        <f>E7</f>
        <v>Modernizace sociálního zařízení MŠ Bohatice</v>
      </c>
      <c r="F47" s="370"/>
      <c r="G47" s="370"/>
      <c r="H47" s="370"/>
      <c r="I47" s="113"/>
      <c r="J47" s="42"/>
      <c r="K47" s="45"/>
    </row>
    <row r="48" spans="2:11" ht="13.2">
      <c r="B48" s="28"/>
      <c r="C48" s="37" t="s">
        <v>108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0.399999999999999" customHeight="1">
      <c r="B49" s="41"/>
      <c r="C49" s="42"/>
      <c r="D49" s="42"/>
      <c r="E49" s="369" t="s">
        <v>109</v>
      </c>
      <c r="F49" s="371"/>
      <c r="G49" s="371"/>
      <c r="H49" s="371"/>
      <c r="I49" s="113"/>
      <c r="J49" s="42"/>
      <c r="K49" s="45"/>
    </row>
    <row r="50" spans="2:47" s="1" customFormat="1" ht="14.4" customHeight="1">
      <c r="B50" s="41"/>
      <c r="C50" s="37" t="s">
        <v>110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2.2" customHeight="1">
      <c r="B51" s="41"/>
      <c r="C51" s="42"/>
      <c r="D51" s="42"/>
      <c r="E51" s="372" t="str">
        <f>E11</f>
        <v>koupelna 1 - 1.NP - levý pavilon</v>
      </c>
      <c r="F51" s="371"/>
      <c r="G51" s="371"/>
      <c r="H51" s="371"/>
      <c r="I51" s="113"/>
      <c r="J51" s="42"/>
      <c r="K51" s="45"/>
    </row>
    <row r="52" spans="2:47" s="1" customFormat="1" ht="6.9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>MŠ Bohatice, Karlovy Vary</v>
      </c>
      <c r="G53" s="42"/>
      <c r="H53" s="42"/>
      <c r="I53" s="114" t="s">
        <v>25</v>
      </c>
      <c r="J53" s="115" t="str">
        <f>IF(J14="","",J14)</f>
        <v>12.7.2018</v>
      </c>
      <c r="K53" s="45"/>
    </row>
    <row r="54" spans="2:47" s="1" customFormat="1" ht="6.9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3.2">
      <c r="B55" s="41"/>
      <c r="C55" s="37" t="s">
        <v>27</v>
      </c>
      <c r="D55" s="42"/>
      <c r="E55" s="42"/>
      <c r="F55" s="35" t="str">
        <f>E17</f>
        <v>MM Karlovy Vary, Moskevská 21, K.Vary</v>
      </c>
      <c r="G55" s="42"/>
      <c r="H55" s="42"/>
      <c r="I55" s="114" t="s">
        <v>33</v>
      </c>
      <c r="J55" s="35" t="str">
        <f>E23</f>
        <v>Ing. Karel Drahokoupil</v>
      </c>
      <c r="K55" s="45"/>
    </row>
    <row r="56" spans="2:47" s="1" customFormat="1" ht="14.4" customHeight="1">
      <c r="B56" s="41"/>
      <c r="C56" s="37" t="s">
        <v>31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113</v>
      </c>
      <c r="D58" s="127"/>
      <c r="E58" s="127"/>
      <c r="F58" s="127"/>
      <c r="G58" s="127"/>
      <c r="H58" s="127"/>
      <c r="I58" s="138"/>
      <c r="J58" s="139" t="s">
        <v>114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115</v>
      </c>
      <c r="D60" s="42"/>
      <c r="E60" s="42"/>
      <c r="F60" s="42"/>
      <c r="G60" s="42"/>
      <c r="H60" s="42"/>
      <c r="I60" s="113"/>
      <c r="J60" s="123">
        <f>J100</f>
        <v>0</v>
      </c>
      <c r="K60" s="45"/>
      <c r="AU60" s="24" t="s">
        <v>116</v>
      </c>
    </row>
    <row r="61" spans="2:47" s="8" customFormat="1" ht="24.9" customHeight="1">
      <c r="B61" s="142"/>
      <c r="C61" s="143"/>
      <c r="D61" s="144" t="s">
        <v>117</v>
      </c>
      <c r="E61" s="145"/>
      <c r="F61" s="145"/>
      <c r="G61" s="145"/>
      <c r="H61" s="145"/>
      <c r="I61" s="146"/>
      <c r="J61" s="147">
        <f>J101</f>
        <v>0</v>
      </c>
      <c r="K61" s="148"/>
    </row>
    <row r="62" spans="2:47" s="9" customFormat="1" ht="19.95" customHeight="1">
      <c r="B62" s="149"/>
      <c r="C62" s="150"/>
      <c r="D62" s="151" t="s">
        <v>118</v>
      </c>
      <c r="E62" s="152"/>
      <c r="F62" s="152"/>
      <c r="G62" s="152"/>
      <c r="H62" s="152"/>
      <c r="I62" s="153"/>
      <c r="J62" s="154">
        <f>J102</f>
        <v>0</v>
      </c>
      <c r="K62" s="155"/>
    </row>
    <row r="63" spans="2:47" s="9" customFormat="1" ht="19.95" customHeight="1">
      <c r="B63" s="149"/>
      <c r="C63" s="150"/>
      <c r="D63" s="151" t="s">
        <v>119</v>
      </c>
      <c r="E63" s="152"/>
      <c r="F63" s="152"/>
      <c r="G63" s="152"/>
      <c r="H63" s="152"/>
      <c r="I63" s="153"/>
      <c r="J63" s="154">
        <f>J117</f>
        <v>0</v>
      </c>
      <c r="K63" s="155"/>
    </row>
    <row r="64" spans="2:47" s="9" customFormat="1" ht="14.85" customHeight="1">
      <c r="B64" s="149"/>
      <c r="C64" s="150"/>
      <c r="D64" s="151" t="s">
        <v>120</v>
      </c>
      <c r="E64" s="152"/>
      <c r="F64" s="152"/>
      <c r="G64" s="152"/>
      <c r="H64" s="152"/>
      <c r="I64" s="153"/>
      <c r="J64" s="154">
        <f>J118</f>
        <v>0</v>
      </c>
      <c r="K64" s="155"/>
    </row>
    <row r="65" spans="2:11" s="9" customFormat="1" ht="14.85" customHeight="1">
      <c r="B65" s="149"/>
      <c r="C65" s="150"/>
      <c r="D65" s="151" t="s">
        <v>121</v>
      </c>
      <c r="E65" s="152"/>
      <c r="F65" s="152"/>
      <c r="G65" s="152"/>
      <c r="H65" s="152"/>
      <c r="I65" s="153"/>
      <c r="J65" s="154">
        <f>J134</f>
        <v>0</v>
      </c>
      <c r="K65" s="155"/>
    </row>
    <row r="66" spans="2:11" s="9" customFormat="1" ht="19.95" customHeight="1">
      <c r="B66" s="149"/>
      <c r="C66" s="150"/>
      <c r="D66" s="151" t="s">
        <v>122</v>
      </c>
      <c r="E66" s="152"/>
      <c r="F66" s="152"/>
      <c r="G66" s="152"/>
      <c r="H66" s="152"/>
      <c r="I66" s="153"/>
      <c r="J66" s="154">
        <f>J149</f>
        <v>0</v>
      </c>
      <c r="K66" s="155"/>
    </row>
    <row r="67" spans="2:11" s="9" customFormat="1" ht="19.95" customHeight="1">
      <c r="B67" s="149"/>
      <c r="C67" s="150"/>
      <c r="D67" s="151" t="s">
        <v>123</v>
      </c>
      <c r="E67" s="152"/>
      <c r="F67" s="152"/>
      <c r="G67" s="152"/>
      <c r="H67" s="152"/>
      <c r="I67" s="153"/>
      <c r="J67" s="154">
        <f>J167</f>
        <v>0</v>
      </c>
      <c r="K67" s="155"/>
    </row>
    <row r="68" spans="2:11" s="9" customFormat="1" ht="19.95" customHeight="1">
      <c r="B68" s="149"/>
      <c r="C68" s="150"/>
      <c r="D68" s="151" t="s">
        <v>124</v>
      </c>
      <c r="E68" s="152"/>
      <c r="F68" s="152"/>
      <c r="G68" s="152"/>
      <c r="H68" s="152"/>
      <c r="I68" s="153"/>
      <c r="J68" s="154">
        <f>J178</f>
        <v>0</v>
      </c>
      <c r="K68" s="155"/>
    </row>
    <row r="69" spans="2:11" s="8" customFormat="1" ht="24.9" customHeight="1">
      <c r="B69" s="142"/>
      <c r="C69" s="143"/>
      <c r="D69" s="144" t="s">
        <v>125</v>
      </c>
      <c r="E69" s="145"/>
      <c r="F69" s="145"/>
      <c r="G69" s="145"/>
      <c r="H69" s="145"/>
      <c r="I69" s="146"/>
      <c r="J69" s="147">
        <f>J181</f>
        <v>0</v>
      </c>
      <c r="K69" s="148"/>
    </row>
    <row r="70" spans="2:11" s="9" customFormat="1" ht="19.95" customHeight="1">
      <c r="B70" s="149"/>
      <c r="C70" s="150"/>
      <c r="D70" s="151" t="s">
        <v>126</v>
      </c>
      <c r="E70" s="152"/>
      <c r="F70" s="152"/>
      <c r="G70" s="152"/>
      <c r="H70" s="152"/>
      <c r="I70" s="153"/>
      <c r="J70" s="154">
        <f>J182</f>
        <v>0</v>
      </c>
      <c r="K70" s="155"/>
    </row>
    <row r="71" spans="2:11" s="9" customFormat="1" ht="19.95" customHeight="1">
      <c r="B71" s="149"/>
      <c r="C71" s="150"/>
      <c r="D71" s="151" t="s">
        <v>127</v>
      </c>
      <c r="E71" s="152"/>
      <c r="F71" s="152"/>
      <c r="G71" s="152"/>
      <c r="H71" s="152"/>
      <c r="I71" s="153"/>
      <c r="J71" s="154">
        <f>J200</f>
        <v>0</v>
      </c>
      <c r="K71" s="155"/>
    </row>
    <row r="72" spans="2:11" s="9" customFormat="1" ht="19.95" customHeight="1">
      <c r="B72" s="149"/>
      <c r="C72" s="150"/>
      <c r="D72" s="151" t="s">
        <v>128</v>
      </c>
      <c r="E72" s="152"/>
      <c r="F72" s="152"/>
      <c r="G72" s="152"/>
      <c r="H72" s="152"/>
      <c r="I72" s="153"/>
      <c r="J72" s="154">
        <f>J205</f>
        <v>0</v>
      </c>
      <c r="K72" s="155"/>
    </row>
    <row r="73" spans="2:11" s="9" customFormat="1" ht="19.95" customHeight="1">
      <c r="B73" s="149"/>
      <c r="C73" s="150"/>
      <c r="D73" s="151" t="s">
        <v>129</v>
      </c>
      <c r="E73" s="152"/>
      <c r="F73" s="152"/>
      <c r="G73" s="152"/>
      <c r="H73" s="152"/>
      <c r="I73" s="153"/>
      <c r="J73" s="154">
        <f>J214</f>
        <v>0</v>
      </c>
      <c r="K73" s="155"/>
    </row>
    <row r="74" spans="2:11" s="9" customFormat="1" ht="19.95" customHeight="1">
      <c r="B74" s="149"/>
      <c r="C74" s="150"/>
      <c r="D74" s="151" t="s">
        <v>130</v>
      </c>
      <c r="E74" s="152"/>
      <c r="F74" s="152"/>
      <c r="G74" s="152"/>
      <c r="H74" s="152"/>
      <c r="I74" s="153"/>
      <c r="J74" s="154">
        <f>J221</f>
        <v>0</v>
      </c>
      <c r="K74" s="155"/>
    </row>
    <row r="75" spans="2:11" s="9" customFormat="1" ht="19.95" customHeight="1">
      <c r="B75" s="149"/>
      <c r="C75" s="150"/>
      <c r="D75" s="151" t="s">
        <v>131</v>
      </c>
      <c r="E75" s="152"/>
      <c r="F75" s="152"/>
      <c r="G75" s="152"/>
      <c r="H75" s="152"/>
      <c r="I75" s="153"/>
      <c r="J75" s="154">
        <f>J265</f>
        <v>0</v>
      </c>
      <c r="K75" s="155"/>
    </row>
    <row r="76" spans="2:11" s="9" customFormat="1" ht="19.95" customHeight="1">
      <c r="B76" s="149"/>
      <c r="C76" s="150"/>
      <c r="D76" s="151" t="s">
        <v>132</v>
      </c>
      <c r="E76" s="152"/>
      <c r="F76" s="152"/>
      <c r="G76" s="152"/>
      <c r="H76" s="152"/>
      <c r="I76" s="153"/>
      <c r="J76" s="154">
        <f>J290</f>
        <v>0</v>
      </c>
      <c r="K76" s="155"/>
    </row>
    <row r="77" spans="2:11" s="9" customFormat="1" ht="19.95" customHeight="1">
      <c r="B77" s="149"/>
      <c r="C77" s="150"/>
      <c r="D77" s="151" t="s">
        <v>133</v>
      </c>
      <c r="E77" s="152"/>
      <c r="F77" s="152"/>
      <c r="G77" s="152"/>
      <c r="H77" s="152"/>
      <c r="I77" s="153"/>
      <c r="J77" s="154">
        <f>J307</f>
        <v>0</v>
      </c>
      <c r="K77" s="155"/>
    </row>
    <row r="78" spans="2:11" s="8" customFormat="1" ht="24.9" customHeight="1">
      <c r="B78" s="142"/>
      <c r="C78" s="143"/>
      <c r="D78" s="144" t="s">
        <v>134</v>
      </c>
      <c r="E78" s="145"/>
      <c r="F78" s="145"/>
      <c r="G78" s="145"/>
      <c r="H78" s="145"/>
      <c r="I78" s="146"/>
      <c r="J78" s="147">
        <f>J339</f>
        <v>0</v>
      </c>
      <c r="K78" s="148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3"/>
      <c r="J79" s="42"/>
      <c r="K79" s="45"/>
    </row>
    <row r="80" spans="2:11" s="1" customFormat="1" ht="6.9" customHeight="1">
      <c r="B80" s="56"/>
      <c r="C80" s="57"/>
      <c r="D80" s="57"/>
      <c r="E80" s="57"/>
      <c r="F80" s="57"/>
      <c r="G80" s="57"/>
      <c r="H80" s="57"/>
      <c r="I80" s="134"/>
      <c r="J80" s="57"/>
      <c r="K80" s="58"/>
    </row>
    <row r="84" spans="2:12" s="1" customFormat="1" ht="6.9" customHeight="1">
      <c r="B84" s="59"/>
      <c r="C84" s="60"/>
      <c r="D84" s="60"/>
      <c r="E84" s="60"/>
      <c r="F84" s="60"/>
      <c r="G84" s="60"/>
      <c r="H84" s="60"/>
      <c r="I84" s="135"/>
      <c r="J84" s="60"/>
      <c r="K84" s="60"/>
      <c r="L84" s="41"/>
    </row>
    <row r="85" spans="2:12" s="1" customFormat="1" ht="36.9" customHeight="1">
      <c r="B85" s="41"/>
      <c r="C85" s="61" t="s">
        <v>135</v>
      </c>
      <c r="L85" s="41"/>
    </row>
    <row r="86" spans="2:12" s="1" customFormat="1" ht="6.9" customHeight="1">
      <c r="B86" s="41"/>
      <c r="L86" s="41"/>
    </row>
    <row r="87" spans="2:12" s="1" customFormat="1" ht="14.4" customHeight="1">
      <c r="B87" s="41"/>
      <c r="C87" s="63" t="s">
        <v>19</v>
      </c>
      <c r="L87" s="41"/>
    </row>
    <row r="88" spans="2:12" s="1" customFormat="1" ht="20.399999999999999" customHeight="1">
      <c r="B88" s="41"/>
      <c r="E88" s="373" t="str">
        <f>E7</f>
        <v>Modernizace sociálního zařízení MŠ Bohatice</v>
      </c>
      <c r="F88" s="374"/>
      <c r="G88" s="374"/>
      <c r="H88" s="374"/>
      <c r="L88" s="41"/>
    </row>
    <row r="89" spans="2:12" ht="13.2">
      <c r="B89" s="28"/>
      <c r="C89" s="63" t="s">
        <v>108</v>
      </c>
      <c r="L89" s="28"/>
    </row>
    <row r="90" spans="2:12" s="1" customFormat="1" ht="20.399999999999999" customHeight="1">
      <c r="B90" s="41"/>
      <c r="E90" s="373" t="s">
        <v>109</v>
      </c>
      <c r="F90" s="375"/>
      <c r="G90" s="375"/>
      <c r="H90" s="375"/>
      <c r="L90" s="41"/>
    </row>
    <row r="91" spans="2:12" s="1" customFormat="1" ht="14.4" customHeight="1">
      <c r="B91" s="41"/>
      <c r="C91" s="63" t="s">
        <v>110</v>
      </c>
      <c r="L91" s="41"/>
    </row>
    <row r="92" spans="2:12" s="1" customFormat="1" ht="22.2" customHeight="1">
      <c r="B92" s="41"/>
      <c r="E92" s="346" t="str">
        <f>E11</f>
        <v>koupelna 1 - 1.NP - levý pavilon</v>
      </c>
      <c r="F92" s="375"/>
      <c r="G92" s="375"/>
      <c r="H92" s="375"/>
      <c r="L92" s="41"/>
    </row>
    <row r="93" spans="2:12" s="1" customFormat="1" ht="6.9" customHeight="1">
      <c r="B93" s="41"/>
      <c r="L93" s="41"/>
    </row>
    <row r="94" spans="2:12" s="1" customFormat="1" ht="18" customHeight="1">
      <c r="B94" s="41"/>
      <c r="C94" s="63" t="s">
        <v>23</v>
      </c>
      <c r="F94" s="156" t="str">
        <f>F14</f>
        <v>MŠ Bohatice, Karlovy Vary</v>
      </c>
      <c r="I94" s="157" t="s">
        <v>25</v>
      </c>
      <c r="J94" s="67" t="str">
        <f>IF(J14="","",J14)</f>
        <v>12.7.2018</v>
      </c>
      <c r="L94" s="41"/>
    </row>
    <row r="95" spans="2:12" s="1" customFormat="1" ht="6.9" customHeight="1">
      <c r="B95" s="41"/>
      <c r="L95" s="41"/>
    </row>
    <row r="96" spans="2:12" s="1" customFormat="1" ht="13.2">
      <c r="B96" s="41"/>
      <c r="C96" s="63" t="s">
        <v>27</v>
      </c>
      <c r="F96" s="156" t="str">
        <f>E17</f>
        <v>MM Karlovy Vary, Moskevská 21, K.Vary</v>
      </c>
      <c r="I96" s="157" t="s">
        <v>33</v>
      </c>
      <c r="J96" s="156" t="str">
        <f>E23</f>
        <v>Ing. Karel Drahokoupil</v>
      </c>
      <c r="L96" s="41"/>
    </row>
    <row r="97" spans="2:65" s="1" customFormat="1" ht="14.4" customHeight="1">
      <c r="B97" s="41"/>
      <c r="C97" s="63" t="s">
        <v>31</v>
      </c>
      <c r="F97" s="156" t="str">
        <f>IF(E20="","",E20)</f>
        <v/>
      </c>
      <c r="L97" s="41"/>
    </row>
    <row r="98" spans="2:65" s="1" customFormat="1" ht="10.35" customHeight="1">
      <c r="B98" s="41"/>
      <c r="L98" s="41"/>
    </row>
    <row r="99" spans="2:65" s="10" customFormat="1" ht="29.25" customHeight="1">
      <c r="B99" s="158"/>
      <c r="C99" s="159" t="s">
        <v>136</v>
      </c>
      <c r="D99" s="160" t="s">
        <v>57</v>
      </c>
      <c r="E99" s="160" t="s">
        <v>53</v>
      </c>
      <c r="F99" s="160" t="s">
        <v>137</v>
      </c>
      <c r="G99" s="160" t="s">
        <v>138</v>
      </c>
      <c r="H99" s="160" t="s">
        <v>139</v>
      </c>
      <c r="I99" s="161" t="s">
        <v>140</v>
      </c>
      <c r="J99" s="160" t="s">
        <v>114</v>
      </c>
      <c r="K99" s="162" t="s">
        <v>141</v>
      </c>
      <c r="L99" s="158"/>
      <c r="M99" s="73" t="s">
        <v>142</v>
      </c>
      <c r="N99" s="74" t="s">
        <v>42</v>
      </c>
      <c r="O99" s="74" t="s">
        <v>143</v>
      </c>
      <c r="P99" s="74" t="s">
        <v>144</v>
      </c>
      <c r="Q99" s="74" t="s">
        <v>145</v>
      </c>
      <c r="R99" s="74" t="s">
        <v>146</v>
      </c>
      <c r="S99" s="74" t="s">
        <v>147</v>
      </c>
      <c r="T99" s="75" t="s">
        <v>148</v>
      </c>
    </row>
    <row r="100" spans="2:65" s="1" customFormat="1" ht="29.25" customHeight="1">
      <c r="B100" s="41"/>
      <c r="C100" s="77" t="s">
        <v>115</v>
      </c>
      <c r="J100" s="163">
        <f>BK100</f>
        <v>0</v>
      </c>
      <c r="L100" s="41"/>
      <c r="M100" s="76"/>
      <c r="N100" s="68"/>
      <c r="O100" s="68"/>
      <c r="P100" s="164">
        <f>P101+P181+P339</f>
        <v>0</v>
      </c>
      <c r="Q100" s="68"/>
      <c r="R100" s="164">
        <f>R101+R181+R339</f>
        <v>4.4587692699999995</v>
      </c>
      <c r="S100" s="68"/>
      <c r="T100" s="165">
        <f>T101+T181+T339</f>
        <v>3.81721361</v>
      </c>
      <c r="AT100" s="24" t="s">
        <v>71</v>
      </c>
      <c r="AU100" s="24" t="s">
        <v>116</v>
      </c>
      <c r="BK100" s="166">
        <f>BK101+BK181+BK339</f>
        <v>0</v>
      </c>
    </row>
    <row r="101" spans="2:65" s="11" customFormat="1" ht="37.35" customHeight="1">
      <c r="B101" s="167"/>
      <c r="D101" s="168" t="s">
        <v>71</v>
      </c>
      <c r="E101" s="169" t="s">
        <v>149</v>
      </c>
      <c r="F101" s="169" t="s">
        <v>150</v>
      </c>
      <c r="I101" s="170"/>
      <c r="J101" s="171">
        <f>BK101</f>
        <v>0</v>
      </c>
      <c r="L101" s="167"/>
      <c r="M101" s="172"/>
      <c r="N101" s="173"/>
      <c r="O101" s="173"/>
      <c r="P101" s="174">
        <f>P102+P117+P149+P167+P178</f>
        <v>0</v>
      </c>
      <c r="Q101" s="173"/>
      <c r="R101" s="174">
        <f>R102+R117+R149+R167+R178</f>
        <v>2.0609881899999998</v>
      </c>
      <c r="S101" s="173"/>
      <c r="T101" s="175">
        <f>T102+T117+T149+T167+T178</f>
        <v>2.9523299999999999</v>
      </c>
      <c r="AR101" s="168" t="s">
        <v>79</v>
      </c>
      <c r="AT101" s="176" t="s">
        <v>71</v>
      </c>
      <c r="AU101" s="176" t="s">
        <v>72</v>
      </c>
      <c r="AY101" s="168" t="s">
        <v>151</v>
      </c>
      <c r="BK101" s="177">
        <f>BK102+BK117+BK149+BK167+BK178</f>
        <v>0</v>
      </c>
    </row>
    <row r="102" spans="2:65" s="11" customFormat="1" ht="19.95" customHeight="1">
      <c r="B102" s="167"/>
      <c r="D102" s="178" t="s">
        <v>71</v>
      </c>
      <c r="E102" s="179" t="s">
        <v>152</v>
      </c>
      <c r="F102" s="179" t="s">
        <v>153</v>
      </c>
      <c r="I102" s="170"/>
      <c r="J102" s="180">
        <f>BK102</f>
        <v>0</v>
      </c>
      <c r="L102" s="167"/>
      <c r="M102" s="172"/>
      <c r="N102" s="173"/>
      <c r="O102" s="173"/>
      <c r="P102" s="174">
        <f>SUM(P103:P116)</f>
        <v>0</v>
      </c>
      <c r="Q102" s="173"/>
      <c r="R102" s="174">
        <f>SUM(R103:R116)</f>
        <v>0.48950510999999997</v>
      </c>
      <c r="S102" s="173"/>
      <c r="T102" s="175">
        <f>SUM(T103:T116)</f>
        <v>0</v>
      </c>
      <c r="AR102" s="168" t="s">
        <v>79</v>
      </c>
      <c r="AT102" s="176" t="s">
        <v>71</v>
      </c>
      <c r="AU102" s="176" t="s">
        <v>79</v>
      </c>
      <c r="AY102" s="168" t="s">
        <v>151</v>
      </c>
      <c r="BK102" s="177">
        <f>SUM(BK103:BK116)</f>
        <v>0</v>
      </c>
    </row>
    <row r="103" spans="2:65" s="1" customFormat="1" ht="20.399999999999999" customHeight="1">
      <c r="B103" s="181"/>
      <c r="C103" s="182" t="s">
        <v>79</v>
      </c>
      <c r="D103" s="182" t="s">
        <v>154</v>
      </c>
      <c r="E103" s="183" t="s">
        <v>155</v>
      </c>
      <c r="F103" s="184" t="s">
        <v>156</v>
      </c>
      <c r="G103" s="185" t="s">
        <v>157</v>
      </c>
      <c r="H103" s="186">
        <v>0.73799999999999999</v>
      </c>
      <c r="I103" s="187"/>
      <c r="J103" s="188">
        <f>ROUND(I103*H103,2)</f>
        <v>0</v>
      </c>
      <c r="K103" s="184" t="s">
        <v>158</v>
      </c>
      <c r="L103" s="41"/>
      <c r="M103" s="189" t="s">
        <v>5</v>
      </c>
      <c r="N103" s="190" t="s">
        <v>43</v>
      </c>
      <c r="O103" s="42"/>
      <c r="P103" s="191">
        <f>O103*H103</f>
        <v>0</v>
      </c>
      <c r="Q103" s="191">
        <v>4.795E-2</v>
      </c>
      <c r="R103" s="191">
        <f>Q103*H103</f>
        <v>3.5387099999999998E-2</v>
      </c>
      <c r="S103" s="191">
        <v>0</v>
      </c>
      <c r="T103" s="192">
        <f>S103*H103</f>
        <v>0</v>
      </c>
      <c r="AR103" s="24" t="s">
        <v>159</v>
      </c>
      <c r="AT103" s="24" t="s">
        <v>154</v>
      </c>
      <c r="AU103" s="24" t="s">
        <v>81</v>
      </c>
      <c r="AY103" s="24" t="s">
        <v>151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4" t="s">
        <v>79</v>
      </c>
      <c r="BK103" s="193">
        <f>ROUND(I103*H103,2)</f>
        <v>0</v>
      </c>
      <c r="BL103" s="24" t="s">
        <v>159</v>
      </c>
      <c r="BM103" s="24" t="s">
        <v>160</v>
      </c>
    </row>
    <row r="104" spans="2:65" s="1" customFormat="1" ht="24">
      <c r="B104" s="41"/>
      <c r="D104" s="194" t="s">
        <v>161</v>
      </c>
      <c r="F104" s="195" t="s">
        <v>162</v>
      </c>
      <c r="I104" s="196"/>
      <c r="L104" s="41"/>
      <c r="M104" s="197"/>
      <c r="N104" s="42"/>
      <c r="O104" s="42"/>
      <c r="P104" s="42"/>
      <c r="Q104" s="42"/>
      <c r="R104" s="42"/>
      <c r="S104" s="42"/>
      <c r="T104" s="70"/>
      <c r="AT104" s="24" t="s">
        <v>161</v>
      </c>
      <c r="AU104" s="24" t="s">
        <v>81</v>
      </c>
    </row>
    <row r="105" spans="2:65" s="12" customFormat="1" ht="12">
      <c r="B105" s="198"/>
      <c r="D105" s="194" t="s">
        <v>163</v>
      </c>
      <c r="E105" s="199" t="s">
        <v>5</v>
      </c>
      <c r="F105" s="200" t="s">
        <v>164</v>
      </c>
      <c r="H105" s="201" t="s">
        <v>5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201" t="s">
        <v>163</v>
      </c>
      <c r="AU105" s="201" t="s">
        <v>81</v>
      </c>
      <c r="AV105" s="12" t="s">
        <v>79</v>
      </c>
      <c r="AW105" s="12" t="s">
        <v>35</v>
      </c>
      <c r="AX105" s="12" t="s">
        <v>72</v>
      </c>
      <c r="AY105" s="201" t="s">
        <v>151</v>
      </c>
    </row>
    <row r="106" spans="2:65" s="13" customFormat="1" ht="12">
      <c r="B106" s="206"/>
      <c r="D106" s="207" t="s">
        <v>163</v>
      </c>
      <c r="E106" s="208" t="s">
        <v>5</v>
      </c>
      <c r="F106" s="209" t="s">
        <v>165</v>
      </c>
      <c r="H106" s="210">
        <v>0.73799999999999999</v>
      </c>
      <c r="I106" s="211"/>
      <c r="L106" s="206"/>
      <c r="M106" s="212"/>
      <c r="N106" s="213"/>
      <c r="O106" s="213"/>
      <c r="P106" s="213"/>
      <c r="Q106" s="213"/>
      <c r="R106" s="213"/>
      <c r="S106" s="213"/>
      <c r="T106" s="214"/>
      <c r="AT106" s="215" t="s">
        <v>163</v>
      </c>
      <c r="AU106" s="215" t="s">
        <v>81</v>
      </c>
      <c r="AV106" s="13" t="s">
        <v>81</v>
      </c>
      <c r="AW106" s="13" t="s">
        <v>35</v>
      </c>
      <c r="AX106" s="13" t="s">
        <v>72</v>
      </c>
      <c r="AY106" s="215" t="s">
        <v>151</v>
      </c>
    </row>
    <row r="107" spans="2:65" s="1" customFormat="1" ht="28.8" customHeight="1">
      <c r="B107" s="181"/>
      <c r="C107" s="182" t="s">
        <v>81</v>
      </c>
      <c r="D107" s="182" t="s">
        <v>154</v>
      </c>
      <c r="E107" s="183" t="s">
        <v>166</v>
      </c>
      <c r="F107" s="184" t="s">
        <v>167</v>
      </c>
      <c r="G107" s="185" t="s">
        <v>157</v>
      </c>
      <c r="H107" s="186">
        <v>1.0329999999999999</v>
      </c>
      <c r="I107" s="187"/>
      <c r="J107" s="188">
        <f>ROUND(I107*H107,2)</f>
        <v>0</v>
      </c>
      <c r="K107" s="184" t="s">
        <v>158</v>
      </c>
      <c r="L107" s="41"/>
      <c r="M107" s="189" t="s">
        <v>5</v>
      </c>
      <c r="N107" s="190" t="s">
        <v>43</v>
      </c>
      <c r="O107" s="42"/>
      <c r="P107" s="191">
        <f>O107*H107</f>
        <v>0</v>
      </c>
      <c r="Q107" s="191">
        <v>4.0169999999999997E-2</v>
      </c>
      <c r="R107" s="191">
        <f>Q107*H107</f>
        <v>4.1495609999999995E-2</v>
      </c>
      <c r="S107" s="191">
        <v>0</v>
      </c>
      <c r="T107" s="192">
        <f>S107*H107</f>
        <v>0</v>
      </c>
      <c r="AR107" s="24" t="s">
        <v>159</v>
      </c>
      <c r="AT107" s="24" t="s">
        <v>154</v>
      </c>
      <c r="AU107" s="24" t="s">
        <v>81</v>
      </c>
      <c r="AY107" s="24" t="s">
        <v>151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4" t="s">
        <v>79</v>
      </c>
      <c r="BK107" s="193">
        <f>ROUND(I107*H107,2)</f>
        <v>0</v>
      </c>
      <c r="BL107" s="24" t="s">
        <v>159</v>
      </c>
      <c r="BM107" s="24" t="s">
        <v>168</v>
      </c>
    </row>
    <row r="108" spans="2:65" s="1" customFormat="1" ht="24">
      <c r="B108" s="41"/>
      <c r="D108" s="194" t="s">
        <v>161</v>
      </c>
      <c r="F108" s="195" t="s">
        <v>169</v>
      </c>
      <c r="I108" s="196"/>
      <c r="L108" s="41"/>
      <c r="M108" s="197"/>
      <c r="N108" s="42"/>
      <c r="O108" s="42"/>
      <c r="P108" s="42"/>
      <c r="Q108" s="42"/>
      <c r="R108" s="42"/>
      <c r="S108" s="42"/>
      <c r="T108" s="70"/>
      <c r="AT108" s="24" t="s">
        <v>161</v>
      </c>
      <c r="AU108" s="24" t="s">
        <v>81</v>
      </c>
    </row>
    <row r="109" spans="2:65" s="12" customFormat="1" ht="12">
      <c r="B109" s="198"/>
      <c r="D109" s="194" t="s">
        <v>163</v>
      </c>
      <c r="E109" s="199" t="s">
        <v>5</v>
      </c>
      <c r="F109" s="200" t="s">
        <v>170</v>
      </c>
      <c r="H109" s="201" t="s">
        <v>5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201" t="s">
        <v>163</v>
      </c>
      <c r="AU109" s="201" t="s">
        <v>81</v>
      </c>
      <c r="AV109" s="12" t="s">
        <v>79</v>
      </c>
      <c r="AW109" s="12" t="s">
        <v>35</v>
      </c>
      <c r="AX109" s="12" t="s">
        <v>72</v>
      </c>
      <c r="AY109" s="201" t="s">
        <v>151</v>
      </c>
    </row>
    <row r="110" spans="2:65" s="13" customFormat="1" ht="12">
      <c r="B110" s="206"/>
      <c r="D110" s="207" t="s">
        <v>163</v>
      </c>
      <c r="E110" s="208" t="s">
        <v>5</v>
      </c>
      <c r="F110" s="209" t="s">
        <v>171</v>
      </c>
      <c r="H110" s="210">
        <v>1.0329999999999999</v>
      </c>
      <c r="I110" s="211"/>
      <c r="L110" s="206"/>
      <c r="M110" s="212"/>
      <c r="N110" s="213"/>
      <c r="O110" s="213"/>
      <c r="P110" s="213"/>
      <c r="Q110" s="213"/>
      <c r="R110" s="213"/>
      <c r="S110" s="213"/>
      <c r="T110" s="214"/>
      <c r="AT110" s="215" t="s">
        <v>163</v>
      </c>
      <c r="AU110" s="215" t="s">
        <v>81</v>
      </c>
      <c r="AV110" s="13" t="s">
        <v>81</v>
      </c>
      <c r="AW110" s="13" t="s">
        <v>35</v>
      </c>
      <c r="AX110" s="13" t="s">
        <v>72</v>
      </c>
      <c r="AY110" s="215" t="s">
        <v>151</v>
      </c>
    </row>
    <row r="111" spans="2:65" s="1" customFormat="1" ht="28.8" customHeight="1">
      <c r="B111" s="181"/>
      <c r="C111" s="182" t="s">
        <v>152</v>
      </c>
      <c r="D111" s="182" t="s">
        <v>154</v>
      </c>
      <c r="E111" s="183" t="s">
        <v>172</v>
      </c>
      <c r="F111" s="184" t="s">
        <v>173</v>
      </c>
      <c r="G111" s="185" t="s">
        <v>157</v>
      </c>
      <c r="H111" s="186">
        <v>4.72</v>
      </c>
      <c r="I111" s="187"/>
      <c r="J111" s="188">
        <f>ROUND(I111*H111,2)</f>
        <v>0</v>
      </c>
      <c r="K111" s="184" t="s">
        <v>158</v>
      </c>
      <c r="L111" s="41"/>
      <c r="M111" s="189" t="s">
        <v>5</v>
      </c>
      <c r="N111" s="190" t="s">
        <v>43</v>
      </c>
      <c r="O111" s="42"/>
      <c r="P111" s="191">
        <f>O111*H111</f>
        <v>0</v>
      </c>
      <c r="Q111" s="191">
        <v>8.7069999999999995E-2</v>
      </c>
      <c r="R111" s="191">
        <f>Q111*H111</f>
        <v>0.41097039999999996</v>
      </c>
      <c r="S111" s="191">
        <v>0</v>
      </c>
      <c r="T111" s="192">
        <f>S111*H111</f>
        <v>0</v>
      </c>
      <c r="AR111" s="24" t="s">
        <v>159</v>
      </c>
      <c r="AT111" s="24" t="s">
        <v>154</v>
      </c>
      <c r="AU111" s="24" t="s">
        <v>81</v>
      </c>
      <c r="AY111" s="24" t="s">
        <v>151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4" t="s">
        <v>79</v>
      </c>
      <c r="BK111" s="193">
        <f>ROUND(I111*H111,2)</f>
        <v>0</v>
      </c>
      <c r="BL111" s="24" t="s">
        <v>159</v>
      </c>
      <c r="BM111" s="24" t="s">
        <v>174</v>
      </c>
    </row>
    <row r="112" spans="2:65" s="1" customFormat="1" ht="24">
      <c r="B112" s="41"/>
      <c r="D112" s="194" t="s">
        <v>161</v>
      </c>
      <c r="F112" s="195" t="s">
        <v>175</v>
      </c>
      <c r="I112" s="196"/>
      <c r="L112" s="41"/>
      <c r="M112" s="197"/>
      <c r="N112" s="42"/>
      <c r="O112" s="42"/>
      <c r="P112" s="42"/>
      <c r="Q112" s="42"/>
      <c r="R112" s="42"/>
      <c r="S112" s="42"/>
      <c r="T112" s="70"/>
      <c r="AT112" s="24" t="s">
        <v>161</v>
      </c>
      <c r="AU112" s="24" t="s">
        <v>81</v>
      </c>
    </row>
    <row r="113" spans="2:65" s="13" customFormat="1" ht="12">
      <c r="B113" s="206"/>
      <c r="D113" s="207" t="s">
        <v>163</v>
      </c>
      <c r="E113" s="208" t="s">
        <v>5</v>
      </c>
      <c r="F113" s="209" t="s">
        <v>176</v>
      </c>
      <c r="H113" s="210">
        <v>4.72</v>
      </c>
      <c r="I113" s="211"/>
      <c r="L113" s="206"/>
      <c r="M113" s="212"/>
      <c r="N113" s="213"/>
      <c r="O113" s="213"/>
      <c r="P113" s="213"/>
      <c r="Q113" s="213"/>
      <c r="R113" s="213"/>
      <c r="S113" s="213"/>
      <c r="T113" s="214"/>
      <c r="AT113" s="215" t="s">
        <v>163</v>
      </c>
      <c r="AU113" s="215" t="s">
        <v>81</v>
      </c>
      <c r="AV113" s="13" t="s">
        <v>81</v>
      </c>
      <c r="AW113" s="13" t="s">
        <v>35</v>
      </c>
      <c r="AX113" s="13" t="s">
        <v>72</v>
      </c>
      <c r="AY113" s="215" t="s">
        <v>151</v>
      </c>
    </row>
    <row r="114" spans="2:65" s="1" customFormat="1" ht="20.399999999999999" customHeight="1">
      <c r="B114" s="181"/>
      <c r="C114" s="182" t="s">
        <v>159</v>
      </c>
      <c r="D114" s="182" t="s">
        <v>154</v>
      </c>
      <c r="E114" s="183" t="s">
        <v>177</v>
      </c>
      <c r="F114" s="184" t="s">
        <v>178</v>
      </c>
      <c r="G114" s="185" t="s">
        <v>179</v>
      </c>
      <c r="H114" s="186">
        <v>11.8</v>
      </c>
      <c r="I114" s="187"/>
      <c r="J114" s="188">
        <f>ROUND(I114*H114,2)</f>
        <v>0</v>
      </c>
      <c r="K114" s="184" t="s">
        <v>158</v>
      </c>
      <c r="L114" s="41"/>
      <c r="M114" s="189" t="s">
        <v>5</v>
      </c>
      <c r="N114" s="190" t="s">
        <v>43</v>
      </c>
      <c r="O114" s="42"/>
      <c r="P114" s="191">
        <f>O114*H114</f>
        <v>0</v>
      </c>
      <c r="Q114" s="191">
        <v>1.3999999999999999E-4</v>
      </c>
      <c r="R114" s="191">
        <f>Q114*H114</f>
        <v>1.652E-3</v>
      </c>
      <c r="S114" s="191">
        <v>0</v>
      </c>
      <c r="T114" s="192">
        <f>S114*H114</f>
        <v>0</v>
      </c>
      <c r="AR114" s="24" t="s">
        <v>159</v>
      </c>
      <c r="AT114" s="24" t="s">
        <v>154</v>
      </c>
      <c r="AU114" s="24" t="s">
        <v>81</v>
      </c>
      <c r="AY114" s="24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4" t="s">
        <v>79</v>
      </c>
      <c r="BK114" s="193">
        <f>ROUND(I114*H114,2)</f>
        <v>0</v>
      </c>
      <c r="BL114" s="24" t="s">
        <v>159</v>
      </c>
      <c r="BM114" s="24" t="s">
        <v>180</v>
      </c>
    </row>
    <row r="115" spans="2:65" s="1" customFormat="1" ht="12">
      <c r="B115" s="41"/>
      <c r="D115" s="194" t="s">
        <v>161</v>
      </c>
      <c r="F115" s="195" t="s">
        <v>181</v>
      </c>
      <c r="I115" s="196"/>
      <c r="L115" s="41"/>
      <c r="M115" s="197"/>
      <c r="N115" s="42"/>
      <c r="O115" s="42"/>
      <c r="P115" s="42"/>
      <c r="Q115" s="42"/>
      <c r="R115" s="42"/>
      <c r="S115" s="42"/>
      <c r="T115" s="70"/>
      <c r="AT115" s="24" t="s">
        <v>161</v>
      </c>
      <c r="AU115" s="24" t="s">
        <v>81</v>
      </c>
    </row>
    <row r="116" spans="2:65" s="13" customFormat="1" ht="12">
      <c r="B116" s="206"/>
      <c r="D116" s="194" t="s">
        <v>163</v>
      </c>
      <c r="E116" s="215" t="s">
        <v>5</v>
      </c>
      <c r="F116" s="216" t="s">
        <v>182</v>
      </c>
      <c r="H116" s="217">
        <v>11.8</v>
      </c>
      <c r="I116" s="211"/>
      <c r="L116" s="206"/>
      <c r="M116" s="212"/>
      <c r="N116" s="213"/>
      <c r="O116" s="213"/>
      <c r="P116" s="213"/>
      <c r="Q116" s="213"/>
      <c r="R116" s="213"/>
      <c r="S116" s="213"/>
      <c r="T116" s="214"/>
      <c r="AT116" s="215" t="s">
        <v>163</v>
      </c>
      <c r="AU116" s="215" t="s">
        <v>81</v>
      </c>
      <c r="AV116" s="13" t="s">
        <v>81</v>
      </c>
      <c r="AW116" s="13" t="s">
        <v>35</v>
      </c>
      <c r="AX116" s="13" t="s">
        <v>72</v>
      </c>
      <c r="AY116" s="215" t="s">
        <v>151</v>
      </c>
    </row>
    <row r="117" spans="2:65" s="11" customFormat="1" ht="29.85" customHeight="1">
      <c r="B117" s="167"/>
      <c r="D117" s="168" t="s">
        <v>71</v>
      </c>
      <c r="E117" s="218" t="s">
        <v>183</v>
      </c>
      <c r="F117" s="218" t="s">
        <v>184</v>
      </c>
      <c r="I117" s="170"/>
      <c r="J117" s="219">
        <f>BK117</f>
        <v>0</v>
      </c>
      <c r="L117" s="167"/>
      <c r="M117" s="172"/>
      <c r="N117" s="173"/>
      <c r="O117" s="173"/>
      <c r="P117" s="174">
        <f>P118+P134</f>
        <v>0</v>
      </c>
      <c r="Q117" s="173"/>
      <c r="R117" s="174">
        <f>R118+R134</f>
        <v>1.5674532300000001</v>
      </c>
      <c r="S117" s="173"/>
      <c r="T117" s="175">
        <f>T118+T134</f>
        <v>0</v>
      </c>
      <c r="AR117" s="168" t="s">
        <v>79</v>
      </c>
      <c r="AT117" s="176" t="s">
        <v>71</v>
      </c>
      <c r="AU117" s="176" t="s">
        <v>79</v>
      </c>
      <c r="AY117" s="168" t="s">
        <v>151</v>
      </c>
      <c r="BK117" s="177">
        <f>BK118+BK134</f>
        <v>0</v>
      </c>
    </row>
    <row r="118" spans="2:65" s="11" customFormat="1" ht="14.85" customHeight="1">
      <c r="B118" s="167"/>
      <c r="D118" s="178" t="s">
        <v>71</v>
      </c>
      <c r="E118" s="179" t="s">
        <v>185</v>
      </c>
      <c r="F118" s="179" t="s">
        <v>186</v>
      </c>
      <c r="I118" s="170"/>
      <c r="J118" s="180">
        <f>BK118</f>
        <v>0</v>
      </c>
      <c r="L118" s="167"/>
      <c r="M118" s="172"/>
      <c r="N118" s="173"/>
      <c r="O118" s="173"/>
      <c r="P118" s="174">
        <f>SUM(P119:P133)</f>
        <v>0</v>
      </c>
      <c r="Q118" s="173"/>
      <c r="R118" s="174">
        <f>SUM(R119:R133)</f>
        <v>6.5535570000000001E-2</v>
      </c>
      <c r="S118" s="173"/>
      <c r="T118" s="175">
        <f>SUM(T119:T133)</f>
        <v>0</v>
      </c>
      <c r="AR118" s="168" t="s">
        <v>79</v>
      </c>
      <c r="AT118" s="176" t="s">
        <v>71</v>
      </c>
      <c r="AU118" s="176" t="s">
        <v>81</v>
      </c>
      <c r="AY118" s="168" t="s">
        <v>151</v>
      </c>
      <c r="BK118" s="177">
        <f>SUM(BK119:BK133)</f>
        <v>0</v>
      </c>
    </row>
    <row r="119" spans="2:65" s="1" customFormat="1" ht="28.8" customHeight="1">
      <c r="B119" s="181"/>
      <c r="C119" s="182" t="s">
        <v>187</v>
      </c>
      <c r="D119" s="182" t="s">
        <v>154</v>
      </c>
      <c r="E119" s="183" t="s">
        <v>188</v>
      </c>
      <c r="F119" s="184" t="s">
        <v>189</v>
      </c>
      <c r="G119" s="185" t="s">
        <v>157</v>
      </c>
      <c r="H119" s="186">
        <v>10.473000000000001</v>
      </c>
      <c r="I119" s="187"/>
      <c r="J119" s="188">
        <f>ROUND(I119*H119,2)</f>
        <v>0</v>
      </c>
      <c r="K119" s="184" t="s">
        <v>158</v>
      </c>
      <c r="L119" s="41"/>
      <c r="M119" s="189" t="s">
        <v>5</v>
      </c>
      <c r="N119" s="190" t="s">
        <v>43</v>
      </c>
      <c r="O119" s="42"/>
      <c r="P119" s="191">
        <f>O119*H119</f>
        <v>0</v>
      </c>
      <c r="Q119" s="191">
        <v>4.8900000000000002E-3</v>
      </c>
      <c r="R119" s="191">
        <f>Q119*H119</f>
        <v>5.1212970000000003E-2</v>
      </c>
      <c r="S119" s="191">
        <v>0</v>
      </c>
      <c r="T119" s="192">
        <f>S119*H119</f>
        <v>0</v>
      </c>
      <c r="AR119" s="24" t="s">
        <v>159</v>
      </c>
      <c r="AT119" s="24" t="s">
        <v>154</v>
      </c>
      <c r="AU119" s="24" t="s">
        <v>152</v>
      </c>
      <c r="AY119" s="24" t="s">
        <v>151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4" t="s">
        <v>79</v>
      </c>
      <c r="BK119" s="193">
        <f>ROUND(I119*H119,2)</f>
        <v>0</v>
      </c>
      <c r="BL119" s="24" t="s">
        <v>159</v>
      </c>
      <c r="BM119" s="24" t="s">
        <v>190</v>
      </c>
    </row>
    <row r="120" spans="2:65" s="1" customFormat="1" ht="24">
      <c r="B120" s="41"/>
      <c r="D120" s="194" t="s">
        <v>161</v>
      </c>
      <c r="F120" s="195" t="s">
        <v>191</v>
      </c>
      <c r="I120" s="196"/>
      <c r="L120" s="41"/>
      <c r="M120" s="197"/>
      <c r="N120" s="42"/>
      <c r="O120" s="42"/>
      <c r="P120" s="42"/>
      <c r="Q120" s="42"/>
      <c r="R120" s="42"/>
      <c r="S120" s="42"/>
      <c r="T120" s="70"/>
      <c r="AT120" s="24" t="s">
        <v>161</v>
      </c>
      <c r="AU120" s="24" t="s">
        <v>152</v>
      </c>
    </row>
    <row r="121" spans="2:65" s="12" customFormat="1" ht="12">
      <c r="B121" s="198"/>
      <c r="D121" s="194" t="s">
        <v>163</v>
      </c>
      <c r="E121" s="199" t="s">
        <v>5</v>
      </c>
      <c r="F121" s="200" t="s">
        <v>170</v>
      </c>
      <c r="H121" s="201" t="s">
        <v>5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201" t="s">
        <v>163</v>
      </c>
      <c r="AU121" s="201" t="s">
        <v>152</v>
      </c>
      <c r="AV121" s="12" t="s">
        <v>79</v>
      </c>
      <c r="AW121" s="12" t="s">
        <v>35</v>
      </c>
      <c r="AX121" s="12" t="s">
        <v>72</v>
      </c>
      <c r="AY121" s="201" t="s">
        <v>151</v>
      </c>
    </row>
    <row r="122" spans="2:65" s="13" customFormat="1" ht="12">
      <c r="B122" s="206"/>
      <c r="D122" s="194" t="s">
        <v>163</v>
      </c>
      <c r="E122" s="215" t="s">
        <v>5</v>
      </c>
      <c r="F122" s="216" t="s">
        <v>171</v>
      </c>
      <c r="H122" s="217">
        <v>1.0329999999999999</v>
      </c>
      <c r="I122" s="211"/>
      <c r="L122" s="206"/>
      <c r="M122" s="212"/>
      <c r="N122" s="213"/>
      <c r="O122" s="213"/>
      <c r="P122" s="213"/>
      <c r="Q122" s="213"/>
      <c r="R122" s="213"/>
      <c r="S122" s="213"/>
      <c r="T122" s="214"/>
      <c r="AT122" s="215" t="s">
        <v>163</v>
      </c>
      <c r="AU122" s="215" t="s">
        <v>152</v>
      </c>
      <c r="AV122" s="13" t="s">
        <v>81</v>
      </c>
      <c r="AW122" s="13" t="s">
        <v>35</v>
      </c>
      <c r="AX122" s="13" t="s">
        <v>72</v>
      </c>
      <c r="AY122" s="215" t="s">
        <v>151</v>
      </c>
    </row>
    <row r="123" spans="2:65" s="12" customFormat="1" ht="12">
      <c r="B123" s="198"/>
      <c r="D123" s="194" t="s">
        <v>163</v>
      </c>
      <c r="E123" s="199" t="s">
        <v>5</v>
      </c>
      <c r="F123" s="200" t="s">
        <v>192</v>
      </c>
      <c r="H123" s="201" t="s">
        <v>5</v>
      </c>
      <c r="I123" s="202"/>
      <c r="L123" s="198"/>
      <c r="M123" s="203"/>
      <c r="N123" s="204"/>
      <c r="O123" s="204"/>
      <c r="P123" s="204"/>
      <c r="Q123" s="204"/>
      <c r="R123" s="204"/>
      <c r="S123" s="204"/>
      <c r="T123" s="205"/>
      <c r="AT123" s="201" t="s">
        <v>163</v>
      </c>
      <c r="AU123" s="201" t="s">
        <v>152</v>
      </c>
      <c r="AV123" s="12" t="s">
        <v>79</v>
      </c>
      <c r="AW123" s="12" t="s">
        <v>35</v>
      </c>
      <c r="AX123" s="12" t="s">
        <v>72</v>
      </c>
      <c r="AY123" s="201" t="s">
        <v>151</v>
      </c>
    </row>
    <row r="124" spans="2:65" s="13" customFormat="1" ht="12">
      <c r="B124" s="206"/>
      <c r="D124" s="207" t="s">
        <v>163</v>
      </c>
      <c r="E124" s="208" t="s">
        <v>5</v>
      </c>
      <c r="F124" s="209" t="s">
        <v>193</v>
      </c>
      <c r="H124" s="210">
        <v>9.44</v>
      </c>
      <c r="I124" s="211"/>
      <c r="L124" s="206"/>
      <c r="M124" s="212"/>
      <c r="N124" s="213"/>
      <c r="O124" s="213"/>
      <c r="P124" s="213"/>
      <c r="Q124" s="213"/>
      <c r="R124" s="213"/>
      <c r="S124" s="213"/>
      <c r="T124" s="214"/>
      <c r="AT124" s="215" t="s">
        <v>163</v>
      </c>
      <c r="AU124" s="215" t="s">
        <v>152</v>
      </c>
      <c r="AV124" s="13" t="s">
        <v>81</v>
      </c>
      <c r="AW124" s="13" t="s">
        <v>35</v>
      </c>
      <c r="AX124" s="13" t="s">
        <v>72</v>
      </c>
      <c r="AY124" s="215" t="s">
        <v>151</v>
      </c>
    </row>
    <row r="125" spans="2:65" s="1" customFormat="1" ht="20.399999999999999" customHeight="1">
      <c r="B125" s="181"/>
      <c r="C125" s="182" t="s">
        <v>183</v>
      </c>
      <c r="D125" s="182" t="s">
        <v>154</v>
      </c>
      <c r="E125" s="183" t="s">
        <v>194</v>
      </c>
      <c r="F125" s="184" t="s">
        <v>195</v>
      </c>
      <c r="G125" s="185" t="s">
        <v>157</v>
      </c>
      <c r="H125" s="186">
        <v>4.0830000000000002</v>
      </c>
      <c r="I125" s="187"/>
      <c r="J125" s="188">
        <f>ROUND(I125*H125,2)</f>
        <v>0</v>
      </c>
      <c r="K125" s="184" t="s">
        <v>158</v>
      </c>
      <c r="L125" s="41"/>
      <c r="M125" s="189" t="s">
        <v>5</v>
      </c>
      <c r="N125" s="190" t="s">
        <v>43</v>
      </c>
      <c r="O125" s="42"/>
      <c r="P125" s="191">
        <f>O125*H125</f>
        <v>0</v>
      </c>
      <c r="Q125" s="191">
        <v>3.0000000000000001E-3</v>
      </c>
      <c r="R125" s="191">
        <f>Q125*H125</f>
        <v>1.2249000000000001E-2</v>
      </c>
      <c r="S125" s="191">
        <v>0</v>
      </c>
      <c r="T125" s="192">
        <f>S125*H125</f>
        <v>0</v>
      </c>
      <c r="AR125" s="24" t="s">
        <v>159</v>
      </c>
      <c r="AT125" s="24" t="s">
        <v>154</v>
      </c>
      <c r="AU125" s="24" t="s">
        <v>152</v>
      </c>
      <c r="AY125" s="24" t="s">
        <v>151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4" t="s">
        <v>79</v>
      </c>
      <c r="BK125" s="193">
        <f>ROUND(I125*H125,2)</f>
        <v>0</v>
      </c>
      <c r="BL125" s="24" t="s">
        <v>159</v>
      </c>
      <c r="BM125" s="24" t="s">
        <v>196</v>
      </c>
    </row>
    <row r="126" spans="2:65" s="1" customFormat="1" ht="12">
      <c r="B126" s="41"/>
      <c r="D126" s="194" t="s">
        <v>161</v>
      </c>
      <c r="F126" s="195" t="s">
        <v>197</v>
      </c>
      <c r="I126" s="196"/>
      <c r="L126" s="41"/>
      <c r="M126" s="197"/>
      <c r="N126" s="42"/>
      <c r="O126" s="42"/>
      <c r="P126" s="42"/>
      <c r="Q126" s="42"/>
      <c r="R126" s="42"/>
      <c r="S126" s="42"/>
      <c r="T126" s="70"/>
      <c r="AT126" s="24" t="s">
        <v>161</v>
      </c>
      <c r="AU126" s="24" t="s">
        <v>152</v>
      </c>
    </row>
    <row r="127" spans="2:65" s="12" customFormat="1" ht="12">
      <c r="B127" s="198"/>
      <c r="D127" s="194" t="s">
        <v>163</v>
      </c>
      <c r="E127" s="199" t="s">
        <v>5</v>
      </c>
      <c r="F127" s="200" t="s">
        <v>170</v>
      </c>
      <c r="H127" s="201" t="s">
        <v>5</v>
      </c>
      <c r="I127" s="202"/>
      <c r="L127" s="198"/>
      <c r="M127" s="203"/>
      <c r="N127" s="204"/>
      <c r="O127" s="204"/>
      <c r="P127" s="204"/>
      <c r="Q127" s="204"/>
      <c r="R127" s="204"/>
      <c r="S127" s="204"/>
      <c r="T127" s="205"/>
      <c r="AT127" s="201" t="s">
        <v>163</v>
      </c>
      <c r="AU127" s="201" t="s">
        <v>152</v>
      </c>
      <c r="AV127" s="12" t="s">
        <v>79</v>
      </c>
      <c r="AW127" s="12" t="s">
        <v>35</v>
      </c>
      <c r="AX127" s="12" t="s">
        <v>72</v>
      </c>
      <c r="AY127" s="201" t="s">
        <v>151</v>
      </c>
    </row>
    <row r="128" spans="2:65" s="13" customFormat="1" ht="12">
      <c r="B128" s="206"/>
      <c r="D128" s="194" t="s">
        <v>163</v>
      </c>
      <c r="E128" s="215" t="s">
        <v>5</v>
      </c>
      <c r="F128" s="216" t="s">
        <v>198</v>
      </c>
      <c r="H128" s="217">
        <v>0.40300000000000002</v>
      </c>
      <c r="I128" s="211"/>
      <c r="L128" s="206"/>
      <c r="M128" s="212"/>
      <c r="N128" s="213"/>
      <c r="O128" s="213"/>
      <c r="P128" s="213"/>
      <c r="Q128" s="213"/>
      <c r="R128" s="213"/>
      <c r="S128" s="213"/>
      <c r="T128" s="214"/>
      <c r="AT128" s="215" t="s">
        <v>163</v>
      </c>
      <c r="AU128" s="215" t="s">
        <v>152</v>
      </c>
      <c r="AV128" s="13" t="s">
        <v>81</v>
      </c>
      <c r="AW128" s="13" t="s">
        <v>35</v>
      </c>
      <c r="AX128" s="13" t="s">
        <v>72</v>
      </c>
      <c r="AY128" s="215" t="s">
        <v>151</v>
      </c>
    </row>
    <row r="129" spans="2:65" s="12" customFormat="1" ht="12">
      <c r="B129" s="198"/>
      <c r="D129" s="194" t="s">
        <v>163</v>
      </c>
      <c r="E129" s="199" t="s">
        <v>5</v>
      </c>
      <c r="F129" s="200" t="s">
        <v>192</v>
      </c>
      <c r="H129" s="201" t="s">
        <v>5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201" t="s">
        <v>163</v>
      </c>
      <c r="AU129" s="201" t="s">
        <v>152</v>
      </c>
      <c r="AV129" s="12" t="s">
        <v>79</v>
      </c>
      <c r="AW129" s="12" t="s">
        <v>35</v>
      </c>
      <c r="AX129" s="12" t="s">
        <v>72</v>
      </c>
      <c r="AY129" s="201" t="s">
        <v>151</v>
      </c>
    </row>
    <row r="130" spans="2:65" s="13" customFormat="1" ht="12">
      <c r="B130" s="206"/>
      <c r="D130" s="207" t="s">
        <v>163</v>
      </c>
      <c r="E130" s="208" t="s">
        <v>5</v>
      </c>
      <c r="F130" s="209" t="s">
        <v>199</v>
      </c>
      <c r="H130" s="210">
        <v>3.68</v>
      </c>
      <c r="I130" s="211"/>
      <c r="L130" s="206"/>
      <c r="M130" s="212"/>
      <c r="N130" s="213"/>
      <c r="O130" s="213"/>
      <c r="P130" s="213"/>
      <c r="Q130" s="213"/>
      <c r="R130" s="213"/>
      <c r="S130" s="213"/>
      <c r="T130" s="214"/>
      <c r="AT130" s="215" t="s">
        <v>163</v>
      </c>
      <c r="AU130" s="215" t="s">
        <v>152</v>
      </c>
      <c r="AV130" s="13" t="s">
        <v>81</v>
      </c>
      <c r="AW130" s="13" t="s">
        <v>35</v>
      </c>
      <c r="AX130" s="13" t="s">
        <v>72</v>
      </c>
      <c r="AY130" s="215" t="s">
        <v>151</v>
      </c>
    </row>
    <row r="131" spans="2:65" s="1" customFormat="1" ht="20.399999999999999" customHeight="1">
      <c r="B131" s="181"/>
      <c r="C131" s="182" t="s">
        <v>200</v>
      </c>
      <c r="D131" s="182" t="s">
        <v>154</v>
      </c>
      <c r="E131" s="183" t="s">
        <v>201</v>
      </c>
      <c r="F131" s="184" t="s">
        <v>202</v>
      </c>
      <c r="G131" s="185" t="s">
        <v>157</v>
      </c>
      <c r="H131" s="186">
        <v>8.64</v>
      </c>
      <c r="I131" s="187"/>
      <c r="J131" s="188">
        <f>ROUND(I131*H131,2)</f>
        <v>0</v>
      </c>
      <c r="K131" s="184" t="s">
        <v>158</v>
      </c>
      <c r="L131" s="41"/>
      <c r="M131" s="189" t="s">
        <v>5</v>
      </c>
      <c r="N131" s="190" t="s">
        <v>43</v>
      </c>
      <c r="O131" s="42"/>
      <c r="P131" s="191">
        <f>O131*H131</f>
        <v>0</v>
      </c>
      <c r="Q131" s="191">
        <v>2.4000000000000001E-4</v>
      </c>
      <c r="R131" s="191">
        <f>Q131*H131</f>
        <v>2.0736000000000001E-3</v>
      </c>
      <c r="S131" s="191">
        <v>0</v>
      </c>
      <c r="T131" s="192">
        <f>S131*H131</f>
        <v>0</v>
      </c>
      <c r="AR131" s="24" t="s">
        <v>159</v>
      </c>
      <c r="AT131" s="24" t="s">
        <v>154</v>
      </c>
      <c r="AU131" s="24" t="s">
        <v>152</v>
      </c>
      <c r="AY131" s="24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4" t="s">
        <v>79</v>
      </c>
      <c r="BK131" s="193">
        <f>ROUND(I131*H131,2)</f>
        <v>0</v>
      </c>
      <c r="BL131" s="24" t="s">
        <v>159</v>
      </c>
      <c r="BM131" s="24" t="s">
        <v>203</v>
      </c>
    </row>
    <row r="132" spans="2:65" s="1" customFormat="1" ht="24">
      <c r="B132" s="41"/>
      <c r="D132" s="194" t="s">
        <v>161</v>
      </c>
      <c r="F132" s="195" t="s">
        <v>204</v>
      </c>
      <c r="I132" s="196"/>
      <c r="L132" s="41"/>
      <c r="M132" s="197"/>
      <c r="N132" s="42"/>
      <c r="O132" s="42"/>
      <c r="P132" s="42"/>
      <c r="Q132" s="42"/>
      <c r="R132" s="42"/>
      <c r="S132" s="42"/>
      <c r="T132" s="70"/>
      <c r="AT132" s="24" t="s">
        <v>161</v>
      </c>
      <c r="AU132" s="24" t="s">
        <v>152</v>
      </c>
    </row>
    <row r="133" spans="2:65" s="13" customFormat="1" ht="12">
      <c r="B133" s="206"/>
      <c r="D133" s="194" t="s">
        <v>163</v>
      </c>
      <c r="E133" s="215" t="s">
        <v>5</v>
      </c>
      <c r="F133" s="216" t="s">
        <v>205</v>
      </c>
      <c r="H133" s="217">
        <v>8.64</v>
      </c>
      <c r="I133" s="211"/>
      <c r="L133" s="206"/>
      <c r="M133" s="212"/>
      <c r="N133" s="213"/>
      <c r="O133" s="213"/>
      <c r="P133" s="213"/>
      <c r="Q133" s="213"/>
      <c r="R133" s="213"/>
      <c r="S133" s="213"/>
      <c r="T133" s="214"/>
      <c r="AT133" s="215" t="s">
        <v>163</v>
      </c>
      <c r="AU133" s="215" t="s">
        <v>152</v>
      </c>
      <c r="AV133" s="13" t="s">
        <v>81</v>
      </c>
      <c r="AW133" s="13" t="s">
        <v>35</v>
      </c>
      <c r="AX133" s="13" t="s">
        <v>72</v>
      </c>
      <c r="AY133" s="215" t="s">
        <v>151</v>
      </c>
    </row>
    <row r="134" spans="2:65" s="11" customFormat="1" ht="22.35" customHeight="1">
      <c r="B134" s="167"/>
      <c r="D134" s="178" t="s">
        <v>71</v>
      </c>
      <c r="E134" s="179" t="s">
        <v>206</v>
      </c>
      <c r="F134" s="179" t="s">
        <v>207</v>
      </c>
      <c r="I134" s="170"/>
      <c r="J134" s="180">
        <f>BK134</f>
        <v>0</v>
      </c>
      <c r="L134" s="167"/>
      <c r="M134" s="172"/>
      <c r="N134" s="173"/>
      <c r="O134" s="173"/>
      <c r="P134" s="174">
        <f>SUM(P135:P148)</f>
        <v>0</v>
      </c>
      <c r="Q134" s="173"/>
      <c r="R134" s="174">
        <f>SUM(R135:R148)</f>
        <v>1.5019176600000002</v>
      </c>
      <c r="S134" s="173"/>
      <c r="T134" s="175">
        <f>SUM(T135:T148)</f>
        <v>0</v>
      </c>
      <c r="AR134" s="168" t="s">
        <v>79</v>
      </c>
      <c r="AT134" s="176" t="s">
        <v>71</v>
      </c>
      <c r="AU134" s="176" t="s">
        <v>81</v>
      </c>
      <c r="AY134" s="168" t="s">
        <v>151</v>
      </c>
      <c r="BK134" s="177">
        <f>SUM(BK135:BK148)</f>
        <v>0</v>
      </c>
    </row>
    <row r="135" spans="2:65" s="1" customFormat="1" ht="28.8" customHeight="1">
      <c r="B135" s="181"/>
      <c r="C135" s="182" t="s">
        <v>208</v>
      </c>
      <c r="D135" s="182" t="s">
        <v>154</v>
      </c>
      <c r="E135" s="183" t="s">
        <v>209</v>
      </c>
      <c r="F135" s="184" t="s">
        <v>210</v>
      </c>
      <c r="G135" s="185" t="s">
        <v>211</v>
      </c>
      <c r="H135" s="186">
        <v>7.6999999999999999E-2</v>
      </c>
      <c r="I135" s="187"/>
      <c r="J135" s="188">
        <f>ROUND(I135*H135,2)</f>
        <v>0</v>
      </c>
      <c r="K135" s="184" t="s">
        <v>158</v>
      </c>
      <c r="L135" s="41"/>
      <c r="M135" s="189" t="s">
        <v>5</v>
      </c>
      <c r="N135" s="190" t="s">
        <v>43</v>
      </c>
      <c r="O135" s="42"/>
      <c r="P135" s="191">
        <f>O135*H135</f>
        <v>0</v>
      </c>
      <c r="Q135" s="191">
        <v>2.45329</v>
      </c>
      <c r="R135" s="191">
        <f>Q135*H135</f>
        <v>0.18890333000000001</v>
      </c>
      <c r="S135" s="191">
        <v>0</v>
      </c>
      <c r="T135" s="192">
        <f>S135*H135</f>
        <v>0</v>
      </c>
      <c r="AR135" s="24" t="s">
        <v>159</v>
      </c>
      <c r="AT135" s="24" t="s">
        <v>154</v>
      </c>
      <c r="AU135" s="24" t="s">
        <v>152</v>
      </c>
      <c r="AY135" s="24" t="s">
        <v>151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79</v>
      </c>
      <c r="BK135" s="193">
        <f>ROUND(I135*H135,2)</f>
        <v>0</v>
      </c>
      <c r="BL135" s="24" t="s">
        <v>159</v>
      </c>
      <c r="BM135" s="24" t="s">
        <v>212</v>
      </c>
    </row>
    <row r="136" spans="2:65" s="1" customFormat="1" ht="24">
      <c r="B136" s="41"/>
      <c r="D136" s="194" t="s">
        <v>161</v>
      </c>
      <c r="F136" s="195" t="s">
        <v>213</v>
      </c>
      <c r="I136" s="196"/>
      <c r="L136" s="41"/>
      <c r="M136" s="197"/>
      <c r="N136" s="42"/>
      <c r="O136" s="42"/>
      <c r="P136" s="42"/>
      <c r="Q136" s="42"/>
      <c r="R136" s="42"/>
      <c r="S136" s="42"/>
      <c r="T136" s="70"/>
      <c r="AT136" s="24" t="s">
        <v>161</v>
      </c>
      <c r="AU136" s="24" t="s">
        <v>152</v>
      </c>
    </row>
    <row r="137" spans="2:65" s="12" customFormat="1" ht="12">
      <c r="B137" s="198"/>
      <c r="D137" s="194" t="s">
        <v>163</v>
      </c>
      <c r="E137" s="199" t="s">
        <v>5</v>
      </c>
      <c r="F137" s="200" t="s">
        <v>214</v>
      </c>
      <c r="H137" s="201" t="s">
        <v>5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201" t="s">
        <v>163</v>
      </c>
      <c r="AU137" s="201" t="s">
        <v>152</v>
      </c>
      <c r="AV137" s="12" t="s">
        <v>79</v>
      </c>
      <c r="AW137" s="12" t="s">
        <v>35</v>
      </c>
      <c r="AX137" s="12" t="s">
        <v>72</v>
      </c>
      <c r="AY137" s="201" t="s">
        <v>151</v>
      </c>
    </row>
    <row r="138" spans="2:65" s="13" customFormat="1" ht="12">
      <c r="B138" s="206"/>
      <c r="D138" s="207" t="s">
        <v>163</v>
      </c>
      <c r="E138" s="208" t="s">
        <v>5</v>
      </c>
      <c r="F138" s="209" t="s">
        <v>215</v>
      </c>
      <c r="H138" s="210">
        <v>7.6999999999999999E-2</v>
      </c>
      <c r="I138" s="211"/>
      <c r="L138" s="206"/>
      <c r="M138" s="212"/>
      <c r="N138" s="213"/>
      <c r="O138" s="213"/>
      <c r="P138" s="213"/>
      <c r="Q138" s="213"/>
      <c r="R138" s="213"/>
      <c r="S138" s="213"/>
      <c r="T138" s="214"/>
      <c r="AT138" s="215" t="s">
        <v>163</v>
      </c>
      <c r="AU138" s="215" t="s">
        <v>152</v>
      </c>
      <c r="AV138" s="13" t="s">
        <v>81</v>
      </c>
      <c r="AW138" s="13" t="s">
        <v>35</v>
      </c>
      <c r="AX138" s="13" t="s">
        <v>72</v>
      </c>
      <c r="AY138" s="215" t="s">
        <v>151</v>
      </c>
    </row>
    <row r="139" spans="2:65" s="1" customFormat="1" ht="28.8" customHeight="1">
      <c r="B139" s="181"/>
      <c r="C139" s="182" t="s">
        <v>216</v>
      </c>
      <c r="D139" s="182" t="s">
        <v>154</v>
      </c>
      <c r="E139" s="183" t="s">
        <v>217</v>
      </c>
      <c r="F139" s="184" t="s">
        <v>218</v>
      </c>
      <c r="G139" s="185" t="s">
        <v>211</v>
      </c>
      <c r="H139" s="186">
        <v>0.53500000000000003</v>
      </c>
      <c r="I139" s="187"/>
      <c r="J139" s="188">
        <f>ROUND(I139*H139,2)</f>
        <v>0</v>
      </c>
      <c r="K139" s="184" t="s">
        <v>158</v>
      </c>
      <c r="L139" s="41"/>
      <c r="M139" s="189" t="s">
        <v>5</v>
      </c>
      <c r="N139" s="190" t="s">
        <v>43</v>
      </c>
      <c r="O139" s="42"/>
      <c r="P139" s="191">
        <f>O139*H139</f>
        <v>0</v>
      </c>
      <c r="Q139" s="191">
        <v>2.45329</v>
      </c>
      <c r="R139" s="191">
        <f>Q139*H139</f>
        <v>1.31251015</v>
      </c>
      <c r="S139" s="191">
        <v>0</v>
      </c>
      <c r="T139" s="192">
        <f>S139*H139</f>
        <v>0</v>
      </c>
      <c r="AR139" s="24" t="s">
        <v>159</v>
      </c>
      <c r="AT139" s="24" t="s">
        <v>154</v>
      </c>
      <c r="AU139" s="24" t="s">
        <v>152</v>
      </c>
      <c r="AY139" s="24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4" t="s">
        <v>79</v>
      </c>
      <c r="BK139" s="193">
        <f>ROUND(I139*H139,2)</f>
        <v>0</v>
      </c>
      <c r="BL139" s="24" t="s">
        <v>159</v>
      </c>
      <c r="BM139" s="24" t="s">
        <v>219</v>
      </c>
    </row>
    <row r="140" spans="2:65" s="1" customFormat="1" ht="24">
      <c r="B140" s="41"/>
      <c r="D140" s="194" t="s">
        <v>161</v>
      </c>
      <c r="F140" s="195" t="s">
        <v>220</v>
      </c>
      <c r="I140" s="196"/>
      <c r="L140" s="41"/>
      <c r="M140" s="197"/>
      <c r="N140" s="42"/>
      <c r="O140" s="42"/>
      <c r="P140" s="42"/>
      <c r="Q140" s="42"/>
      <c r="R140" s="42"/>
      <c r="S140" s="42"/>
      <c r="T140" s="70"/>
      <c r="AT140" s="24" t="s">
        <v>161</v>
      </c>
      <c r="AU140" s="24" t="s">
        <v>152</v>
      </c>
    </row>
    <row r="141" spans="2:65" s="12" customFormat="1" ht="12">
      <c r="B141" s="198"/>
      <c r="D141" s="194" t="s">
        <v>163</v>
      </c>
      <c r="E141" s="199" t="s">
        <v>5</v>
      </c>
      <c r="F141" s="200" t="s">
        <v>221</v>
      </c>
      <c r="H141" s="201" t="s">
        <v>5</v>
      </c>
      <c r="I141" s="202"/>
      <c r="L141" s="198"/>
      <c r="M141" s="203"/>
      <c r="N141" s="204"/>
      <c r="O141" s="204"/>
      <c r="P141" s="204"/>
      <c r="Q141" s="204"/>
      <c r="R141" s="204"/>
      <c r="S141" s="204"/>
      <c r="T141" s="205"/>
      <c r="AT141" s="201" t="s">
        <v>163</v>
      </c>
      <c r="AU141" s="201" t="s">
        <v>152</v>
      </c>
      <c r="AV141" s="12" t="s">
        <v>79</v>
      </c>
      <c r="AW141" s="12" t="s">
        <v>35</v>
      </c>
      <c r="AX141" s="12" t="s">
        <v>72</v>
      </c>
      <c r="AY141" s="201" t="s">
        <v>151</v>
      </c>
    </row>
    <row r="142" spans="2:65" s="13" customFormat="1" ht="12">
      <c r="B142" s="206"/>
      <c r="D142" s="207" t="s">
        <v>163</v>
      </c>
      <c r="E142" s="208" t="s">
        <v>5</v>
      </c>
      <c r="F142" s="209" t="s">
        <v>222</v>
      </c>
      <c r="H142" s="210">
        <v>0.53500000000000003</v>
      </c>
      <c r="I142" s="211"/>
      <c r="L142" s="206"/>
      <c r="M142" s="212"/>
      <c r="N142" s="213"/>
      <c r="O142" s="213"/>
      <c r="P142" s="213"/>
      <c r="Q142" s="213"/>
      <c r="R142" s="213"/>
      <c r="S142" s="213"/>
      <c r="T142" s="214"/>
      <c r="AT142" s="215" t="s">
        <v>163</v>
      </c>
      <c r="AU142" s="215" t="s">
        <v>152</v>
      </c>
      <c r="AV142" s="13" t="s">
        <v>81</v>
      </c>
      <c r="AW142" s="13" t="s">
        <v>35</v>
      </c>
      <c r="AX142" s="13" t="s">
        <v>72</v>
      </c>
      <c r="AY142" s="215" t="s">
        <v>151</v>
      </c>
    </row>
    <row r="143" spans="2:65" s="1" customFormat="1" ht="28.8" customHeight="1">
      <c r="B143" s="181"/>
      <c r="C143" s="182" t="s">
        <v>223</v>
      </c>
      <c r="D143" s="182" t="s">
        <v>154</v>
      </c>
      <c r="E143" s="183" t="s">
        <v>224</v>
      </c>
      <c r="F143" s="184" t="s">
        <v>225</v>
      </c>
      <c r="G143" s="185" t="s">
        <v>179</v>
      </c>
      <c r="H143" s="186">
        <v>8.4030000000000005</v>
      </c>
      <c r="I143" s="187"/>
      <c r="J143" s="188">
        <f>ROUND(I143*H143,2)</f>
        <v>0</v>
      </c>
      <c r="K143" s="184" t="s">
        <v>158</v>
      </c>
      <c r="L143" s="41"/>
      <c r="M143" s="189" t="s">
        <v>5</v>
      </c>
      <c r="N143" s="190" t="s">
        <v>43</v>
      </c>
      <c r="O143" s="42"/>
      <c r="P143" s="191">
        <f>O143*H143</f>
        <v>0</v>
      </c>
      <c r="Q143" s="191">
        <v>6.0000000000000002E-5</v>
      </c>
      <c r="R143" s="191">
        <f>Q143*H143</f>
        <v>5.0418000000000001E-4</v>
      </c>
      <c r="S143" s="191">
        <v>0</v>
      </c>
      <c r="T143" s="192">
        <f>S143*H143</f>
        <v>0</v>
      </c>
      <c r="AR143" s="24" t="s">
        <v>159</v>
      </c>
      <c r="AT143" s="24" t="s">
        <v>154</v>
      </c>
      <c r="AU143" s="24" t="s">
        <v>152</v>
      </c>
      <c r="AY143" s="24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4" t="s">
        <v>79</v>
      </c>
      <c r="BK143" s="193">
        <f>ROUND(I143*H143,2)</f>
        <v>0</v>
      </c>
      <c r="BL143" s="24" t="s">
        <v>159</v>
      </c>
      <c r="BM143" s="24" t="s">
        <v>226</v>
      </c>
    </row>
    <row r="144" spans="2:65" s="1" customFormat="1" ht="24">
      <c r="B144" s="41"/>
      <c r="D144" s="194" t="s">
        <v>161</v>
      </c>
      <c r="F144" s="195" t="s">
        <v>227</v>
      </c>
      <c r="I144" s="196"/>
      <c r="L144" s="41"/>
      <c r="M144" s="197"/>
      <c r="N144" s="42"/>
      <c r="O144" s="42"/>
      <c r="P144" s="42"/>
      <c r="Q144" s="42"/>
      <c r="R144" s="42"/>
      <c r="S144" s="42"/>
      <c r="T144" s="70"/>
      <c r="AT144" s="24" t="s">
        <v>161</v>
      </c>
      <c r="AU144" s="24" t="s">
        <v>152</v>
      </c>
    </row>
    <row r="145" spans="2:65" s="12" customFormat="1" ht="12">
      <c r="B145" s="198"/>
      <c r="D145" s="194" t="s">
        <v>163</v>
      </c>
      <c r="E145" s="199" t="s">
        <v>5</v>
      </c>
      <c r="F145" s="200" t="s">
        <v>221</v>
      </c>
      <c r="H145" s="201" t="s">
        <v>5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201" t="s">
        <v>163</v>
      </c>
      <c r="AU145" s="201" t="s">
        <v>152</v>
      </c>
      <c r="AV145" s="12" t="s">
        <v>79</v>
      </c>
      <c r="AW145" s="12" t="s">
        <v>35</v>
      </c>
      <c r="AX145" s="12" t="s">
        <v>72</v>
      </c>
      <c r="AY145" s="201" t="s">
        <v>151</v>
      </c>
    </row>
    <row r="146" spans="2:65" s="13" customFormat="1" ht="12">
      <c r="B146" s="206"/>
      <c r="D146" s="194" t="s">
        <v>163</v>
      </c>
      <c r="E146" s="215" t="s">
        <v>5</v>
      </c>
      <c r="F146" s="216" t="s">
        <v>228</v>
      </c>
      <c r="H146" s="217">
        <v>6.5750000000000002</v>
      </c>
      <c r="I146" s="211"/>
      <c r="L146" s="206"/>
      <c r="M146" s="212"/>
      <c r="N146" s="213"/>
      <c r="O146" s="213"/>
      <c r="P146" s="213"/>
      <c r="Q146" s="213"/>
      <c r="R146" s="213"/>
      <c r="S146" s="213"/>
      <c r="T146" s="214"/>
      <c r="AT146" s="215" t="s">
        <v>163</v>
      </c>
      <c r="AU146" s="215" t="s">
        <v>152</v>
      </c>
      <c r="AV146" s="13" t="s">
        <v>81</v>
      </c>
      <c r="AW146" s="13" t="s">
        <v>35</v>
      </c>
      <c r="AX146" s="13" t="s">
        <v>72</v>
      </c>
      <c r="AY146" s="215" t="s">
        <v>151</v>
      </c>
    </row>
    <row r="147" spans="2:65" s="12" customFormat="1" ht="12">
      <c r="B147" s="198"/>
      <c r="D147" s="194" t="s">
        <v>163</v>
      </c>
      <c r="E147" s="199" t="s">
        <v>5</v>
      </c>
      <c r="F147" s="200" t="s">
        <v>214</v>
      </c>
      <c r="H147" s="201" t="s">
        <v>5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201" t="s">
        <v>163</v>
      </c>
      <c r="AU147" s="201" t="s">
        <v>152</v>
      </c>
      <c r="AV147" s="12" t="s">
        <v>79</v>
      </c>
      <c r="AW147" s="12" t="s">
        <v>35</v>
      </c>
      <c r="AX147" s="12" t="s">
        <v>72</v>
      </c>
      <c r="AY147" s="201" t="s">
        <v>151</v>
      </c>
    </row>
    <row r="148" spans="2:65" s="13" customFormat="1" ht="12">
      <c r="B148" s="206"/>
      <c r="D148" s="194" t="s">
        <v>163</v>
      </c>
      <c r="E148" s="215" t="s">
        <v>5</v>
      </c>
      <c r="F148" s="216" t="s">
        <v>229</v>
      </c>
      <c r="H148" s="217">
        <v>1.8280000000000001</v>
      </c>
      <c r="I148" s="211"/>
      <c r="L148" s="206"/>
      <c r="M148" s="212"/>
      <c r="N148" s="213"/>
      <c r="O148" s="213"/>
      <c r="P148" s="213"/>
      <c r="Q148" s="213"/>
      <c r="R148" s="213"/>
      <c r="S148" s="213"/>
      <c r="T148" s="214"/>
      <c r="AT148" s="215" t="s">
        <v>163</v>
      </c>
      <c r="AU148" s="215" t="s">
        <v>152</v>
      </c>
      <c r="AV148" s="13" t="s">
        <v>81</v>
      </c>
      <c r="AW148" s="13" t="s">
        <v>35</v>
      </c>
      <c r="AX148" s="13" t="s">
        <v>72</v>
      </c>
      <c r="AY148" s="215" t="s">
        <v>151</v>
      </c>
    </row>
    <row r="149" spans="2:65" s="11" customFormat="1" ht="29.85" customHeight="1">
      <c r="B149" s="167"/>
      <c r="D149" s="178" t="s">
        <v>71</v>
      </c>
      <c r="E149" s="179" t="s">
        <v>216</v>
      </c>
      <c r="F149" s="179" t="s">
        <v>230</v>
      </c>
      <c r="I149" s="170"/>
      <c r="J149" s="180">
        <f>BK149</f>
        <v>0</v>
      </c>
      <c r="L149" s="167"/>
      <c r="M149" s="172"/>
      <c r="N149" s="173"/>
      <c r="O149" s="173"/>
      <c r="P149" s="174">
        <f>SUM(P150:P166)</f>
        <v>0</v>
      </c>
      <c r="Q149" s="173"/>
      <c r="R149" s="174">
        <f>SUM(R150:R166)</f>
        <v>4.0298499999999998E-3</v>
      </c>
      <c r="S149" s="173"/>
      <c r="T149" s="175">
        <f>SUM(T150:T166)</f>
        <v>2.9523299999999999</v>
      </c>
      <c r="AR149" s="168" t="s">
        <v>79</v>
      </c>
      <c r="AT149" s="176" t="s">
        <v>71</v>
      </c>
      <c r="AU149" s="176" t="s">
        <v>79</v>
      </c>
      <c r="AY149" s="168" t="s">
        <v>151</v>
      </c>
      <c r="BK149" s="177">
        <f>SUM(BK150:BK166)</f>
        <v>0</v>
      </c>
    </row>
    <row r="150" spans="2:65" s="1" customFormat="1" ht="28.8" customHeight="1">
      <c r="B150" s="181"/>
      <c r="C150" s="182" t="s">
        <v>231</v>
      </c>
      <c r="D150" s="182" t="s">
        <v>154</v>
      </c>
      <c r="E150" s="183" t="s">
        <v>232</v>
      </c>
      <c r="F150" s="184" t="s">
        <v>233</v>
      </c>
      <c r="G150" s="185" t="s">
        <v>157</v>
      </c>
      <c r="H150" s="186">
        <v>23.704999999999998</v>
      </c>
      <c r="I150" s="187"/>
      <c r="J150" s="188">
        <f>ROUND(I150*H150,2)</f>
        <v>0</v>
      </c>
      <c r="K150" s="184" t="s">
        <v>158</v>
      </c>
      <c r="L150" s="41"/>
      <c r="M150" s="189" t="s">
        <v>5</v>
      </c>
      <c r="N150" s="190" t="s">
        <v>43</v>
      </c>
      <c r="O150" s="42"/>
      <c r="P150" s="191">
        <f>O150*H150</f>
        <v>0</v>
      </c>
      <c r="Q150" s="191">
        <v>1.2999999999999999E-4</v>
      </c>
      <c r="R150" s="191">
        <f>Q150*H150</f>
        <v>3.0816499999999996E-3</v>
      </c>
      <c r="S150" s="191">
        <v>0</v>
      </c>
      <c r="T150" s="192">
        <f>S150*H150</f>
        <v>0</v>
      </c>
      <c r="AR150" s="24" t="s">
        <v>159</v>
      </c>
      <c r="AT150" s="24" t="s">
        <v>154</v>
      </c>
      <c r="AU150" s="24" t="s">
        <v>81</v>
      </c>
      <c r="AY150" s="24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4" t="s">
        <v>79</v>
      </c>
      <c r="BK150" s="193">
        <f>ROUND(I150*H150,2)</f>
        <v>0</v>
      </c>
      <c r="BL150" s="24" t="s">
        <v>159</v>
      </c>
      <c r="BM150" s="24" t="s">
        <v>234</v>
      </c>
    </row>
    <row r="151" spans="2:65" s="1" customFormat="1" ht="24">
      <c r="B151" s="41"/>
      <c r="D151" s="194" t="s">
        <v>161</v>
      </c>
      <c r="F151" s="195" t="s">
        <v>235</v>
      </c>
      <c r="I151" s="196"/>
      <c r="L151" s="41"/>
      <c r="M151" s="197"/>
      <c r="N151" s="42"/>
      <c r="O151" s="42"/>
      <c r="P151" s="42"/>
      <c r="Q151" s="42"/>
      <c r="R151" s="42"/>
      <c r="S151" s="42"/>
      <c r="T151" s="70"/>
      <c r="AT151" s="24" t="s">
        <v>161</v>
      </c>
      <c r="AU151" s="24" t="s">
        <v>81</v>
      </c>
    </row>
    <row r="152" spans="2:65" s="13" customFormat="1" ht="12">
      <c r="B152" s="206"/>
      <c r="D152" s="207" t="s">
        <v>163</v>
      </c>
      <c r="E152" s="208" t="s">
        <v>5</v>
      </c>
      <c r="F152" s="209" t="s">
        <v>236</v>
      </c>
      <c r="H152" s="210">
        <v>23.704999999999998</v>
      </c>
      <c r="I152" s="211"/>
      <c r="L152" s="206"/>
      <c r="M152" s="212"/>
      <c r="N152" s="213"/>
      <c r="O152" s="213"/>
      <c r="P152" s="213"/>
      <c r="Q152" s="213"/>
      <c r="R152" s="213"/>
      <c r="S152" s="213"/>
      <c r="T152" s="214"/>
      <c r="AT152" s="215" t="s">
        <v>163</v>
      </c>
      <c r="AU152" s="215" t="s">
        <v>81</v>
      </c>
      <c r="AV152" s="13" t="s">
        <v>81</v>
      </c>
      <c r="AW152" s="13" t="s">
        <v>35</v>
      </c>
      <c r="AX152" s="13" t="s">
        <v>72</v>
      </c>
      <c r="AY152" s="215" t="s">
        <v>151</v>
      </c>
    </row>
    <row r="153" spans="2:65" s="1" customFormat="1" ht="20.399999999999999" customHeight="1">
      <c r="B153" s="181"/>
      <c r="C153" s="182" t="s">
        <v>237</v>
      </c>
      <c r="D153" s="182" t="s">
        <v>154</v>
      </c>
      <c r="E153" s="183" t="s">
        <v>238</v>
      </c>
      <c r="F153" s="184" t="s">
        <v>239</v>
      </c>
      <c r="G153" s="185" t="s">
        <v>157</v>
      </c>
      <c r="H153" s="186">
        <v>23.704999999999998</v>
      </c>
      <c r="I153" s="187"/>
      <c r="J153" s="188">
        <f>ROUND(I153*H153,2)</f>
        <v>0</v>
      </c>
      <c r="K153" s="184" t="s">
        <v>158</v>
      </c>
      <c r="L153" s="41"/>
      <c r="M153" s="189" t="s">
        <v>5</v>
      </c>
      <c r="N153" s="190" t="s">
        <v>43</v>
      </c>
      <c r="O153" s="42"/>
      <c r="P153" s="191">
        <f>O153*H153</f>
        <v>0</v>
      </c>
      <c r="Q153" s="191">
        <v>4.0000000000000003E-5</v>
      </c>
      <c r="R153" s="191">
        <f>Q153*H153</f>
        <v>9.4820000000000006E-4</v>
      </c>
      <c r="S153" s="191">
        <v>0</v>
      </c>
      <c r="T153" s="192">
        <f>S153*H153</f>
        <v>0</v>
      </c>
      <c r="AR153" s="24" t="s">
        <v>159</v>
      </c>
      <c r="AT153" s="24" t="s">
        <v>154</v>
      </c>
      <c r="AU153" s="24" t="s">
        <v>81</v>
      </c>
      <c r="AY153" s="24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4" t="s">
        <v>79</v>
      </c>
      <c r="BK153" s="193">
        <f>ROUND(I153*H153,2)</f>
        <v>0</v>
      </c>
      <c r="BL153" s="24" t="s">
        <v>159</v>
      </c>
      <c r="BM153" s="24" t="s">
        <v>240</v>
      </c>
    </row>
    <row r="154" spans="2:65" s="1" customFormat="1" ht="60">
      <c r="B154" s="41"/>
      <c r="D154" s="207" t="s">
        <v>161</v>
      </c>
      <c r="F154" s="220" t="s">
        <v>241</v>
      </c>
      <c r="I154" s="196"/>
      <c r="L154" s="41"/>
      <c r="M154" s="197"/>
      <c r="N154" s="42"/>
      <c r="O154" s="42"/>
      <c r="P154" s="42"/>
      <c r="Q154" s="42"/>
      <c r="R154" s="42"/>
      <c r="S154" s="42"/>
      <c r="T154" s="70"/>
      <c r="AT154" s="24" t="s">
        <v>161</v>
      </c>
      <c r="AU154" s="24" t="s">
        <v>81</v>
      </c>
    </row>
    <row r="155" spans="2:65" s="1" customFormat="1" ht="20.399999999999999" customHeight="1">
      <c r="B155" s="181"/>
      <c r="C155" s="182" t="s">
        <v>242</v>
      </c>
      <c r="D155" s="182" t="s">
        <v>154</v>
      </c>
      <c r="E155" s="183" t="s">
        <v>243</v>
      </c>
      <c r="F155" s="184" t="s">
        <v>244</v>
      </c>
      <c r="G155" s="185" t="s">
        <v>157</v>
      </c>
      <c r="H155" s="186">
        <v>4.16</v>
      </c>
      <c r="I155" s="187"/>
      <c r="J155" s="188">
        <f>ROUND(I155*H155,2)</f>
        <v>0</v>
      </c>
      <c r="K155" s="184" t="s">
        <v>158</v>
      </c>
      <c r="L155" s="41"/>
      <c r="M155" s="189" t="s">
        <v>5</v>
      </c>
      <c r="N155" s="190" t="s">
        <v>43</v>
      </c>
      <c r="O155" s="42"/>
      <c r="P155" s="191">
        <f>O155*H155</f>
        <v>0</v>
      </c>
      <c r="Q155" s="191">
        <v>0</v>
      </c>
      <c r="R155" s="191">
        <f>Q155*H155</f>
        <v>0</v>
      </c>
      <c r="S155" s="191">
        <v>0.26100000000000001</v>
      </c>
      <c r="T155" s="192">
        <f>S155*H155</f>
        <v>1.0857600000000001</v>
      </c>
      <c r="AR155" s="24" t="s">
        <v>159</v>
      </c>
      <c r="AT155" s="24" t="s">
        <v>154</v>
      </c>
      <c r="AU155" s="24" t="s">
        <v>81</v>
      </c>
      <c r="AY155" s="24" t="s">
        <v>151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4" t="s">
        <v>79</v>
      </c>
      <c r="BK155" s="193">
        <f>ROUND(I155*H155,2)</f>
        <v>0</v>
      </c>
      <c r="BL155" s="24" t="s">
        <v>159</v>
      </c>
      <c r="BM155" s="24" t="s">
        <v>245</v>
      </c>
    </row>
    <row r="156" spans="2:65" s="1" customFormat="1" ht="24">
      <c r="B156" s="41"/>
      <c r="D156" s="194" t="s">
        <v>161</v>
      </c>
      <c r="F156" s="195" t="s">
        <v>246</v>
      </c>
      <c r="I156" s="196"/>
      <c r="L156" s="41"/>
      <c r="M156" s="197"/>
      <c r="N156" s="42"/>
      <c r="O156" s="42"/>
      <c r="P156" s="42"/>
      <c r="Q156" s="42"/>
      <c r="R156" s="42"/>
      <c r="S156" s="42"/>
      <c r="T156" s="70"/>
      <c r="AT156" s="24" t="s">
        <v>161</v>
      </c>
      <c r="AU156" s="24" t="s">
        <v>81</v>
      </c>
    </row>
    <row r="157" spans="2:65" s="13" customFormat="1" ht="12">
      <c r="B157" s="206"/>
      <c r="D157" s="207" t="s">
        <v>163</v>
      </c>
      <c r="E157" s="208" t="s">
        <v>5</v>
      </c>
      <c r="F157" s="209" t="s">
        <v>247</v>
      </c>
      <c r="H157" s="210">
        <v>4.16</v>
      </c>
      <c r="I157" s="211"/>
      <c r="L157" s="206"/>
      <c r="M157" s="212"/>
      <c r="N157" s="213"/>
      <c r="O157" s="213"/>
      <c r="P157" s="213"/>
      <c r="Q157" s="213"/>
      <c r="R157" s="213"/>
      <c r="S157" s="213"/>
      <c r="T157" s="214"/>
      <c r="AT157" s="215" t="s">
        <v>163</v>
      </c>
      <c r="AU157" s="215" t="s">
        <v>81</v>
      </c>
      <c r="AV157" s="13" t="s">
        <v>81</v>
      </c>
      <c r="AW157" s="13" t="s">
        <v>35</v>
      </c>
      <c r="AX157" s="13" t="s">
        <v>72</v>
      </c>
      <c r="AY157" s="215" t="s">
        <v>151</v>
      </c>
    </row>
    <row r="158" spans="2:65" s="1" customFormat="1" ht="28.8" customHeight="1">
      <c r="B158" s="181"/>
      <c r="C158" s="182" t="s">
        <v>248</v>
      </c>
      <c r="D158" s="182" t="s">
        <v>154</v>
      </c>
      <c r="E158" s="183" t="s">
        <v>249</v>
      </c>
      <c r="F158" s="184" t="s">
        <v>250</v>
      </c>
      <c r="G158" s="185" t="s">
        <v>179</v>
      </c>
      <c r="H158" s="186">
        <v>1.1499999999999999</v>
      </c>
      <c r="I158" s="187"/>
      <c r="J158" s="188">
        <f>ROUND(I158*H158,2)</f>
        <v>0</v>
      </c>
      <c r="K158" s="184" t="s">
        <v>158</v>
      </c>
      <c r="L158" s="41"/>
      <c r="M158" s="189" t="s">
        <v>5</v>
      </c>
      <c r="N158" s="190" t="s">
        <v>43</v>
      </c>
      <c r="O158" s="42"/>
      <c r="P158" s="191">
        <f>O158*H158</f>
        <v>0</v>
      </c>
      <c r="Q158" s="191">
        <v>0</v>
      </c>
      <c r="R158" s="191">
        <f>Q158*H158</f>
        <v>0</v>
      </c>
      <c r="S158" s="191">
        <v>3.3000000000000002E-2</v>
      </c>
      <c r="T158" s="192">
        <f>S158*H158</f>
        <v>3.7949999999999998E-2</v>
      </c>
      <c r="AR158" s="24" t="s">
        <v>159</v>
      </c>
      <c r="AT158" s="24" t="s">
        <v>154</v>
      </c>
      <c r="AU158" s="24" t="s">
        <v>81</v>
      </c>
      <c r="AY158" s="24" t="s">
        <v>151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4" t="s">
        <v>79</v>
      </c>
      <c r="BK158" s="193">
        <f>ROUND(I158*H158,2)</f>
        <v>0</v>
      </c>
      <c r="BL158" s="24" t="s">
        <v>159</v>
      </c>
      <c r="BM158" s="24" t="s">
        <v>251</v>
      </c>
    </row>
    <row r="159" spans="2:65" s="1" customFormat="1" ht="24">
      <c r="B159" s="41"/>
      <c r="D159" s="194" t="s">
        <v>161</v>
      </c>
      <c r="F159" s="195" t="s">
        <v>252</v>
      </c>
      <c r="I159" s="196"/>
      <c r="L159" s="41"/>
      <c r="M159" s="197"/>
      <c r="N159" s="42"/>
      <c r="O159" s="42"/>
      <c r="P159" s="42"/>
      <c r="Q159" s="42"/>
      <c r="R159" s="42"/>
      <c r="S159" s="42"/>
      <c r="T159" s="70"/>
      <c r="AT159" s="24" t="s">
        <v>161</v>
      </c>
      <c r="AU159" s="24" t="s">
        <v>81</v>
      </c>
    </row>
    <row r="160" spans="2:65" s="13" customFormat="1" ht="12">
      <c r="B160" s="206"/>
      <c r="D160" s="207" t="s">
        <v>163</v>
      </c>
      <c r="E160" s="208" t="s">
        <v>5</v>
      </c>
      <c r="F160" s="209" t="s">
        <v>253</v>
      </c>
      <c r="H160" s="210">
        <v>1.1499999999999999</v>
      </c>
      <c r="I160" s="211"/>
      <c r="L160" s="206"/>
      <c r="M160" s="212"/>
      <c r="N160" s="213"/>
      <c r="O160" s="213"/>
      <c r="P160" s="213"/>
      <c r="Q160" s="213"/>
      <c r="R160" s="213"/>
      <c r="S160" s="213"/>
      <c r="T160" s="214"/>
      <c r="AT160" s="215" t="s">
        <v>163</v>
      </c>
      <c r="AU160" s="215" t="s">
        <v>81</v>
      </c>
      <c r="AV160" s="13" t="s">
        <v>81</v>
      </c>
      <c r="AW160" s="13" t="s">
        <v>35</v>
      </c>
      <c r="AX160" s="13" t="s">
        <v>72</v>
      </c>
      <c r="AY160" s="215" t="s">
        <v>151</v>
      </c>
    </row>
    <row r="161" spans="2:65" s="1" customFormat="1" ht="20.399999999999999" customHeight="1">
      <c r="B161" s="181"/>
      <c r="C161" s="182" t="s">
        <v>11</v>
      </c>
      <c r="D161" s="182" t="s">
        <v>154</v>
      </c>
      <c r="E161" s="183" t="s">
        <v>254</v>
      </c>
      <c r="F161" s="184" t="s">
        <v>255</v>
      </c>
      <c r="G161" s="185" t="s">
        <v>179</v>
      </c>
      <c r="H161" s="186">
        <v>0.6</v>
      </c>
      <c r="I161" s="187"/>
      <c r="J161" s="188">
        <f>ROUND(I161*H161,2)</f>
        <v>0</v>
      </c>
      <c r="K161" s="184" t="s">
        <v>158</v>
      </c>
      <c r="L161" s="41"/>
      <c r="M161" s="189" t="s">
        <v>5</v>
      </c>
      <c r="N161" s="190" t="s">
        <v>43</v>
      </c>
      <c r="O161" s="42"/>
      <c r="P161" s="191">
        <f>O161*H161</f>
        <v>0</v>
      </c>
      <c r="Q161" s="191">
        <v>0</v>
      </c>
      <c r="R161" s="191">
        <f>Q161*H161</f>
        <v>0</v>
      </c>
      <c r="S161" s="191">
        <v>3.0000000000000001E-3</v>
      </c>
      <c r="T161" s="192">
        <f>S161*H161</f>
        <v>1.8E-3</v>
      </c>
      <c r="AR161" s="24" t="s">
        <v>159</v>
      </c>
      <c r="AT161" s="24" t="s">
        <v>154</v>
      </c>
      <c r="AU161" s="24" t="s">
        <v>81</v>
      </c>
      <c r="AY161" s="24" t="s">
        <v>151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4" t="s">
        <v>79</v>
      </c>
      <c r="BK161" s="193">
        <f>ROUND(I161*H161,2)</f>
        <v>0</v>
      </c>
      <c r="BL161" s="24" t="s">
        <v>159</v>
      </c>
      <c r="BM161" s="24" t="s">
        <v>256</v>
      </c>
    </row>
    <row r="162" spans="2:65" s="1" customFormat="1" ht="24">
      <c r="B162" s="41"/>
      <c r="D162" s="194" t="s">
        <v>161</v>
      </c>
      <c r="F162" s="195" t="s">
        <v>257</v>
      </c>
      <c r="I162" s="196"/>
      <c r="L162" s="41"/>
      <c r="M162" s="197"/>
      <c r="N162" s="42"/>
      <c r="O162" s="42"/>
      <c r="P162" s="42"/>
      <c r="Q162" s="42"/>
      <c r="R162" s="42"/>
      <c r="S162" s="42"/>
      <c r="T162" s="70"/>
      <c r="AT162" s="24" t="s">
        <v>161</v>
      </c>
      <c r="AU162" s="24" t="s">
        <v>81</v>
      </c>
    </row>
    <row r="163" spans="2:65" s="13" customFormat="1" ht="12">
      <c r="B163" s="206"/>
      <c r="D163" s="207" t="s">
        <v>163</v>
      </c>
      <c r="E163" s="208" t="s">
        <v>5</v>
      </c>
      <c r="F163" s="209" t="s">
        <v>258</v>
      </c>
      <c r="H163" s="210">
        <v>0.6</v>
      </c>
      <c r="I163" s="211"/>
      <c r="L163" s="206"/>
      <c r="M163" s="212"/>
      <c r="N163" s="213"/>
      <c r="O163" s="213"/>
      <c r="P163" s="213"/>
      <c r="Q163" s="213"/>
      <c r="R163" s="213"/>
      <c r="S163" s="213"/>
      <c r="T163" s="214"/>
      <c r="AT163" s="215" t="s">
        <v>163</v>
      </c>
      <c r="AU163" s="215" t="s">
        <v>81</v>
      </c>
      <c r="AV163" s="13" t="s">
        <v>81</v>
      </c>
      <c r="AW163" s="13" t="s">
        <v>35</v>
      </c>
      <c r="AX163" s="13" t="s">
        <v>72</v>
      </c>
      <c r="AY163" s="215" t="s">
        <v>151</v>
      </c>
    </row>
    <row r="164" spans="2:65" s="1" customFormat="1" ht="20.399999999999999" customHeight="1">
      <c r="B164" s="181"/>
      <c r="C164" s="182" t="s">
        <v>259</v>
      </c>
      <c r="D164" s="182" t="s">
        <v>154</v>
      </c>
      <c r="E164" s="183" t="s">
        <v>260</v>
      </c>
      <c r="F164" s="184" t="s">
        <v>261</v>
      </c>
      <c r="G164" s="185" t="s">
        <v>157</v>
      </c>
      <c r="H164" s="186">
        <v>26.864999999999998</v>
      </c>
      <c r="I164" s="187"/>
      <c r="J164" s="188">
        <f>ROUND(I164*H164,2)</f>
        <v>0</v>
      </c>
      <c r="K164" s="184" t="s">
        <v>158</v>
      </c>
      <c r="L164" s="41"/>
      <c r="M164" s="189" t="s">
        <v>5</v>
      </c>
      <c r="N164" s="190" t="s">
        <v>43</v>
      </c>
      <c r="O164" s="42"/>
      <c r="P164" s="191">
        <f>O164*H164</f>
        <v>0</v>
      </c>
      <c r="Q164" s="191">
        <v>0</v>
      </c>
      <c r="R164" s="191">
        <f>Q164*H164</f>
        <v>0</v>
      </c>
      <c r="S164" s="191">
        <v>6.8000000000000005E-2</v>
      </c>
      <c r="T164" s="192">
        <f>S164*H164</f>
        <v>1.8268200000000001</v>
      </c>
      <c r="AR164" s="24" t="s">
        <v>159</v>
      </c>
      <c r="AT164" s="24" t="s">
        <v>154</v>
      </c>
      <c r="AU164" s="24" t="s">
        <v>81</v>
      </c>
      <c r="AY164" s="24" t="s">
        <v>151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4" t="s">
        <v>79</v>
      </c>
      <c r="BK164" s="193">
        <f>ROUND(I164*H164,2)</f>
        <v>0</v>
      </c>
      <c r="BL164" s="24" t="s">
        <v>159</v>
      </c>
      <c r="BM164" s="24" t="s">
        <v>262</v>
      </c>
    </row>
    <row r="165" spans="2:65" s="1" customFormat="1" ht="24">
      <c r="B165" s="41"/>
      <c r="D165" s="194" t="s">
        <v>161</v>
      </c>
      <c r="F165" s="195" t="s">
        <v>263</v>
      </c>
      <c r="I165" s="196"/>
      <c r="L165" s="41"/>
      <c r="M165" s="197"/>
      <c r="N165" s="42"/>
      <c r="O165" s="42"/>
      <c r="P165" s="42"/>
      <c r="Q165" s="42"/>
      <c r="R165" s="42"/>
      <c r="S165" s="42"/>
      <c r="T165" s="70"/>
      <c r="AT165" s="24" t="s">
        <v>161</v>
      </c>
      <c r="AU165" s="24" t="s">
        <v>81</v>
      </c>
    </row>
    <row r="166" spans="2:65" s="13" customFormat="1" ht="12">
      <c r="B166" s="206"/>
      <c r="D166" s="194" t="s">
        <v>163</v>
      </c>
      <c r="E166" s="215" t="s">
        <v>5</v>
      </c>
      <c r="F166" s="216" t="s">
        <v>264</v>
      </c>
      <c r="H166" s="217">
        <v>26.864999999999998</v>
      </c>
      <c r="I166" s="211"/>
      <c r="L166" s="206"/>
      <c r="M166" s="212"/>
      <c r="N166" s="213"/>
      <c r="O166" s="213"/>
      <c r="P166" s="213"/>
      <c r="Q166" s="213"/>
      <c r="R166" s="213"/>
      <c r="S166" s="213"/>
      <c r="T166" s="214"/>
      <c r="AT166" s="215" t="s">
        <v>163</v>
      </c>
      <c r="AU166" s="215" t="s">
        <v>81</v>
      </c>
      <c r="AV166" s="13" t="s">
        <v>81</v>
      </c>
      <c r="AW166" s="13" t="s">
        <v>35</v>
      </c>
      <c r="AX166" s="13" t="s">
        <v>72</v>
      </c>
      <c r="AY166" s="215" t="s">
        <v>151</v>
      </c>
    </row>
    <row r="167" spans="2:65" s="11" customFormat="1" ht="29.85" customHeight="1">
      <c r="B167" s="167"/>
      <c r="D167" s="178" t="s">
        <v>71</v>
      </c>
      <c r="E167" s="179" t="s">
        <v>265</v>
      </c>
      <c r="F167" s="179" t="s">
        <v>266</v>
      </c>
      <c r="I167" s="170"/>
      <c r="J167" s="180">
        <f>BK167</f>
        <v>0</v>
      </c>
      <c r="L167" s="167"/>
      <c r="M167" s="172"/>
      <c r="N167" s="173"/>
      <c r="O167" s="173"/>
      <c r="P167" s="174">
        <f>SUM(P168:P177)</f>
        <v>0</v>
      </c>
      <c r="Q167" s="173"/>
      <c r="R167" s="174">
        <f>SUM(R168:R177)</f>
        <v>0</v>
      </c>
      <c r="S167" s="173"/>
      <c r="T167" s="175">
        <f>SUM(T168:T177)</f>
        <v>0</v>
      </c>
      <c r="AR167" s="168" t="s">
        <v>79</v>
      </c>
      <c r="AT167" s="176" t="s">
        <v>71</v>
      </c>
      <c r="AU167" s="176" t="s">
        <v>79</v>
      </c>
      <c r="AY167" s="168" t="s">
        <v>151</v>
      </c>
      <c r="BK167" s="177">
        <f>SUM(BK168:BK177)</f>
        <v>0</v>
      </c>
    </row>
    <row r="168" spans="2:65" s="1" customFormat="1" ht="28.8" customHeight="1">
      <c r="B168" s="181"/>
      <c r="C168" s="182" t="s">
        <v>267</v>
      </c>
      <c r="D168" s="182" t="s">
        <v>154</v>
      </c>
      <c r="E168" s="183" t="s">
        <v>268</v>
      </c>
      <c r="F168" s="184" t="s">
        <v>269</v>
      </c>
      <c r="G168" s="185" t="s">
        <v>270</v>
      </c>
      <c r="H168" s="186">
        <v>3.8170000000000002</v>
      </c>
      <c r="I168" s="187"/>
      <c r="J168" s="188">
        <f>ROUND(I168*H168,2)</f>
        <v>0</v>
      </c>
      <c r="K168" s="184" t="s">
        <v>158</v>
      </c>
      <c r="L168" s="41"/>
      <c r="M168" s="189" t="s">
        <v>5</v>
      </c>
      <c r="N168" s="190" t="s">
        <v>43</v>
      </c>
      <c r="O168" s="42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24" t="s">
        <v>159</v>
      </c>
      <c r="AT168" s="24" t="s">
        <v>154</v>
      </c>
      <c r="AU168" s="24" t="s">
        <v>81</v>
      </c>
      <c r="AY168" s="24" t="s">
        <v>151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4" t="s">
        <v>79</v>
      </c>
      <c r="BK168" s="193">
        <f>ROUND(I168*H168,2)</f>
        <v>0</v>
      </c>
      <c r="BL168" s="24" t="s">
        <v>159</v>
      </c>
      <c r="BM168" s="24" t="s">
        <v>271</v>
      </c>
    </row>
    <row r="169" spans="2:65" s="1" customFormat="1" ht="24">
      <c r="B169" s="41"/>
      <c r="D169" s="207" t="s">
        <v>161</v>
      </c>
      <c r="F169" s="220" t="s">
        <v>272</v>
      </c>
      <c r="I169" s="196"/>
      <c r="L169" s="41"/>
      <c r="M169" s="197"/>
      <c r="N169" s="42"/>
      <c r="O169" s="42"/>
      <c r="P169" s="42"/>
      <c r="Q169" s="42"/>
      <c r="R169" s="42"/>
      <c r="S169" s="42"/>
      <c r="T169" s="70"/>
      <c r="AT169" s="24" t="s">
        <v>161</v>
      </c>
      <c r="AU169" s="24" t="s">
        <v>81</v>
      </c>
    </row>
    <row r="170" spans="2:65" s="1" customFormat="1" ht="28.8" customHeight="1">
      <c r="B170" s="181"/>
      <c r="C170" s="182" t="s">
        <v>273</v>
      </c>
      <c r="D170" s="182" t="s">
        <v>154</v>
      </c>
      <c r="E170" s="183" t="s">
        <v>274</v>
      </c>
      <c r="F170" s="184" t="s">
        <v>275</v>
      </c>
      <c r="G170" s="185" t="s">
        <v>270</v>
      </c>
      <c r="H170" s="186">
        <v>3.8170000000000002</v>
      </c>
      <c r="I170" s="187"/>
      <c r="J170" s="188">
        <f>ROUND(I170*H170,2)</f>
        <v>0</v>
      </c>
      <c r="K170" s="184" t="s">
        <v>158</v>
      </c>
      <c r="L170" s="41"/>
      <c r="M170" s="189" t="s">
        <v>5</v>
      </c>
      <c r="N170" s="190" t="s">
        <v>43</v>
      </c>
      <c r="O170" s="42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24" t="s">
        <v>159</v>
      </c>
      <c r="AT170" s="24" t="s">
        <v>154</v>
      </c>
      <c r="AU170" s="24" t="s">
        <v>81</v>
      </c>
      <c r="AY170" s="24" t="s">
        <v>151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4" t="s">
        <v>79</v>
      </c>
      <c r="BK170" s="193">
        <f>ROUND(I170*H170,2)</f>
        <v>0</v>
      </c>
      <c r="BL170" s="24" t="s">
        <v>159</v>
      </c>
      <c r="BM170" s="24" t="s">
        <v>276</v>
      </c>
    </row>
    <row r="171" spans="2:65" s="1" customFormat="1" ht="24">
      <c r="B171" s="41"/>
      <c r="D171" s="207" t="s">
        <v>161</v>
      </c>
      <c r="F171" s="220" t="s">
        <v>277</v>
      </c>
      <c r="I171" s="196"/>
      <c r="L171" s="41"/>
      <c r="M171" s="197"/>
      <c r="N171" s="42"/>
      <c r="O171" s="42"/>
      <c r="P171" s="42"/>
      <c r="Q171" s="42"/>
      <c r="R171" s="42"/>
      <c r="S171" s="42"/>
      <c r="T171" s="70"/>
      <c r="AT171" s="24" t="s">
        <v>161</v>
      </c>
      <c r="AU171" s="24" t="s">
        <v>81</v>
      </c>
    </row>
    <row r="172" spans="2:65" s="1" customFormat="1" ht="20.399999999999999" customHeight="1">
      <c r="B172" s="181"/>
      <c r="C172" s="182" t="s">
        <v>278</v>
      </c>
      <c r="D172" s="182" t="s">
        <v>154</v>
      </c>
      <c r="E172" s="183" t="s">
        <v>279</v>
      </c>
      <c r="F172" s="184" t="s">
        <v>280</v>
      </c>
      <c r="G172" s="185" t="s">
        <v>270</v>
      </c>
      <c r="H172" s="186">
        <v>53.438000000000002</v>
      </c>
      <c r="I172" s="187"/>
      <c r="J172" s="188">
        <f>ROUND(I172*H172,2)</f>
        <v>0</v>
      </c>
      <c r="K172" s="184" t="s">
        <v>158</v>
      </c>
      <c r="L172" s="41"/>
      <c r="M172" s="189" t="s">
        <v>5</v>
      </c>
      <c r="N172" s="190" t="s">
        <v>43</v>
      </c>
      <c r="O172" s="42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24" t="s">
        <v>159</v>
      </c>
      <c r="AT172" s="24" t="s">
        <v>154</v>
      </c>
      <c r="AU172" s="24" t="s">
        <v>81</v>
      </c>
      <c r="AY172" s="24" t="s">
        <v>151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79</v>
      </c>
      <c r="BK172" s="193">
        <f>ROUND(I172*H172,2)</f>
        <v>0</v>
      </c>
      <c r="BL172" s="24" t="s">
        <v>159</v>
      </c>
      <c r="BM172" s="24" t="s">
        <v>281</v>
      </c>
    </row>
    <row r="173" spans="2:65" s="1" customFormat="1" ht="24">
      <c r="B173" s="41"/>
      <c r="D173" s="194" t="s">
        <v>161</v>
      </c>
      <c r="F173" s="195" t="s">
        <v>282</v>
      </c>
      <c r="I173" s="196"/>
      <c r="L173" s="41"/>
      <c r="M173" s="197"/>
      <c r="N173" s="42"/>
      <c r="O173" s="42"/>
      <c r="P173" s="42"/>
      <c r="Q173" s="42"/>
      <c r="R173" s="42"/>
      <c r="S173" s="42"/>
      <c r="T173" s="70"/>
      <c r="AT173" s="24" t="s">
        <v>161</v>
      </c>
      <c r="AU173" s="24" t="s">
        <v>81</v>
      </c>
    </row>
    <row r="174" spans="2:65" s="1" customFormat="1" ht="24">
      <c r="B174" s="41"/>
      <c r="D174" s="194" t="s">
        <v>283</v>
      </c>
      <c r="F174" s="221" t="s">
        <v>284</v>
      </c>
      <c r="I174" s="196"/>
      <c r="L174" s="41"/>
      <c r="M174" s="197"/>
      <c r="N174" s="42"/>
      <c r="O174" s="42"/>
      <c r="P174" s="42"/>
      <c r="Q174" s="42"/>
      <c r="R174" s="42"/>
      <c r="S174" s="42"/>
      <c r="T174" s="70"/>
      <c r="AT174" s="24" t="s">
        <v>283</v>
      </c>
      <c r="AU174" s="24" t="s">
        <v>81</v>
      </c>
    </row>
    <row r="175" spans="2:65" s="13" customFormat="1" ht="12">
      <c r="B175" s="206"/>
      <c r="D175" s="207" t="s">
        <v>163</v>
      </c>
      <c r="F175" s="209" t="s">
        <v>285</v>
      </c>
      <c r="H175" s="210">
        <v>53.438000000000002</v>
      </c>
      <c r="I175" s="211"/>
      <c r="L175" s="206"/>
      <c r="M175" s="212"/>
      <c r="N175" s="213"/>
      <c r="O175" s="213"/>
      <c r="P175" s="213"/>
      <c r="Q175" s="213"/>
      <c r="R175" s="213"/>
      <c r="S175" s="213"/>
      <c r="T175" s="214"/>
      <c r="AT175" s="215" t="s">
        <v>163</v>
      </c>
      <c r="AU175" s="215" t="s">
        <v>81</v>
      </c>
      <c r="AV175" s="13" t="s">
        <v>81</v>
      </c>
      <c r="AW175" s="13" t="s">
        <v>6</v>
      </c>
      <c r="AX175" s="13" t="s">
        <v>79</v>
      </c>
      <c r="AY175" s="215" t="s">
        <v>151</v>
      </c>
    </row>
    <row r="176" spans="2:65" s="1" customFormat="1" ht="20.399999999999999" customHeight="1">
      <c r="B176" s="181"/>
      <c r="C176" s="182" t="s">
        <v>286</v>
      </c>
      <c r="D176" s="182" t="s">
        <v>154</v>
      </c>
      <c r="E176" s="183" t="s">
        <v>287</v>
      </c>
      <c r="F176" s="184" t="s">
        <v>288</v>
      </c>
      <c r="G176" s="185" t="s">
        <v>270</v>
      </c>
      <c r="H176" s="186">
        <v>3.8170000000000002</v>
      </c>
      <c r="I176" s="187"/>
      <c r="J176" s="188">
        <f>ROUND(I176*H176,2)</f>
        <v>0</v>
      </c>
      <c r="K176" s="184" t="s">
        <v>158</v>
      </c>
      <c r="L176" s="41"/>
      <c r="M176" s="189" t="s">
        <v>5</v>
      </c>
      <c r="N176" s="190" t="s">
        <v>43</v>
      </c>
      <c r="O176" s="42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24" t="s">
        <v>159</v>
      </c>
      <c r="AT176" s="24" t="s">
        <v>154</v>
      </c>
      <c r="AU176" s="24" t="s">
        <v>81</v>
      </c>
      <c r="AY176" s="24" t="s">
        <v>151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4" t="s">
        <v>79</v>
      </c>
      <c r="BK176" s="193">
        <f>ROUND(I176*H176,2)</f>
        <v>0</v>
      </c>
      <c r="BL176" s="24" t="s">
        <v>159</v>
      </c>
      <c r="BM176" s="24" t="s">
        <v>289</v>
      </c>
    </row>
    <row r="177" spans="2:65" s="1" customFormat="1" ht="12">
      <c r="B177" s="41"/>
      <c r="D177" s="194" t="s">
        <v>161</v>
      </c>
      <c r="F177" s="195" t="s">
        <v>290</v>
      </c>
      <c r="I177" s="196"/>
      <c r="L177" s="41"/>
      <c r="M177" s="197"/>
      <c r="N177" s="42"/>
      <c r="O177" s="42"/>
      <c r="P177" s="42"/>
      <c r="Q177" s="42"/>
      <c r="R177" s="42"/>
      <c r="S177" s="42"/>
      <c r="T177" s="70"/>
      <c r="AT177" s="24" t="s">
        <v>161</v>
      </c>
      <c r="AU177" s="24" t="s">
        <v>81</v>
      </c>
    </row>
    <row r="178" spans="2:65" s="11" customFormat="1" ht="29.85" customHeight="1">
      <c r="B178" s="167"/>
      <c r="D178" s="178" t="s">
        <v>71</v>
      </c>
      <c r="E178" s="179" t="s">
        <v>291</v>
      </c>
      <c r="F178" s="179" t="s">
        <v>292</v>
      </c>
      <c r="I178" s="170"/>
      <c r="J178" s="180">
        <f>BK178</f>
        <v>0</v>
      </c>
      <c r="L178" s="167"/>
      <c r="M178" s="172"/>
      <c r="N178" s="173"/>
      <c r="O178" s="173"/>
      <c r="P178" s="174">
        <f>SUM(P179:P180)</f>
        <v>0</v>
      </c>
      <c r="Q178" s="173"/>
      <c r="R178" s="174">
        <f>SUM(R179:R180)</f>
        <v>0</v>
      </c>
      <c r="S178" s="173"/>
      <c r="T178" s="175">
        <f>SUM(T179:T180)</f>
        <v>0</v>
      </c>
      <c r="AR178" s="168" t="s">
        <v>79</v>
      </c>
      <c r="AT178" s="176" t="s">
        <v>71</v>
      </c>
      <c r="AU178" s="176" t="s">
        <v>79</v>
      </c>
      <c r="AY178" s="168" t="s">
        <v>151</v>
      </c>
      <c r="BK178" s="177">
        <f>SUM(BK179:BK180)</f>
        <v>0</v>
      </c>
    </row>
    <row r="179" spans="2:65" s="1" customFormat="1" ht="20.399999999999999" customHeight="1">
      <c r="B179" s="181"/>
      <c r="C179" s="182" t="s">
        <v>10</v>
      </c>
      <c r="D179" s="182" t="s">
        <v>154</v>
      </c>
      <c r="E179" s="183" t="s">
        <v>293</v>
      </c>
      <c r="F179" s="184" t="s">
        <v>294</v>
      </c>
      <c r="G179" s="185" t="s">
        <v>270</v>
      </c>
      <c r="H179" s="186">
        <v>2.0609999999999999</v>
      </c>
      <c r="I179" s="187"/>
      <c r="J179" s="188">
        <f>ROUND(I179*H179,2)</f>
        <v>0</v>
      </c>
      <c r="K179" s="184" t="s">
        <v>158</v>
      </c>
      <c r="L179" s="41"/>
      <c r="M179" s="189" t="s">
        <v>5</v>
      </c>
      <c r="N179" s="190" t="s">
        <v>43</v>
      </c>
      <c r="O179" s="42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24" t="s">
        <v>159</v>
      </c>
      <c r="AT179" s="24" t="s">
        <v>154</v>
      </c>
      <c r="AU179" s="24" t="s">
        <v>81</v>
      </c>
      <c r="AY179" s="24" t="s">
        <v>151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4" t="s">
        <v>79</v>
      </c>
      <c r="BK179" s="193">
        <f>ROUND(I179*H179,2)</f>
        <v>0</v>
      </c>
      <c r="BL179" s="24" t="s">
        <v>159</v>
      </c>
      <c r="BM179" s="24" t="s">
        <v>295</v>
      </c>
    </row>
    <row r="180" spans="2:65" s="1" customFormat="1" ht="36">
      <c r="B180" s="41"/>
      <c r="D180" s="194" t="s">
        <v>161</v>
      </c>
      <c r="F180" s="195" t="s">
        <v>296</v>
      </c>
      <c r="I180" s="196"/>
      <c r="L180" s="41"/>
      <c r="M180" s="197"/>
      <c r="N180" s="42"/>
      <c r="O180" s="42"/>
      <c r="P180" s="42"/>
      <c r="Q180" s="42"/>
      <c r="R180" s="42"/>
      <c r="S180" s="42"/>
      <c r="T180" s="70"/>
      <c r="AT180" s="24" t="s">
        <v>161</v>
      </c>
      <c r="AU180" s="24" t="s">
        <v>81</v>
      </c>
    </row>
    <row r="181" spans="2:65" s="11" customFormat="1" ht="37.35" customHeight="1">
      <c r="B181" s="167"/>
      <c r="D181" s="168" t="s">
        <v>71</v>
      </c>
      <c r="E181" s="169" t="s">
        <v>297</v>
      </c>
      <c r="F181" s="169" t="s">
        <v>298</v>
      </c>
      <c r="I181" s="170"/>
      <c r="J181" s="171">
        <f>BK181</f>
        <v>0</v>
      </c>
      <c r="L181" s="167"/>
      <c r="M181" s="172"/>
      <c r="N181" s="173"/>
      <c r="O181" s="173"/>
      <c r="P181" s="174">
        <f>P182+P200+P205+P214+P221+P265+P290+P307</f>
        <v>0</v>
      </c>
      <c r="Q181" s="173"/>
      <c r="R181" s="174">
        <f>R182+R200+R205+R214+R221+R265+R290+R307</f>
        <v>2.3977810800000001</v>
      </c>
      <c r="S181" s="173"/>
      <c r="T181" s="175">
        <f>T182+T200+T205+T214+T221+T265+T290+T307</f>
        <v>0.86488361000000002</v>
      </c>
      <c r="AR181" s="168" t="s">
        <v>81</v>
      </c>
      <c r="AT181" s="176" t="s">
        <v>71</v>
      </c>
      <c r="AU181" s="176" t="s">
        <v>72</v>
      </c>
      <c r="AY181" s="168" t="s">
        <v>151</v>
      </c>
      <c r="BK181" s="177">
        <f>BK182+BK200+BK205+BK214+BK221+BK265+BK290+BK307</f>
        <v>0</v>
      </c>
    </row>
    <row r="182" spans="2:65" s="11" customFormat="1" ht="19.95" customHeight="1">
      <c r="B182" s="167"/>
      <c r="D182" s="178" t="s">
        <v>71</v>
      </c>
      <c r="E182" s="179" t="s">
        <v>299</v>
      </c>
      <c r="F182" s="179" t="s">
        <v>300</v>
      </c>
      <c r="I182" s="170"/>
      <c r="J182" s="180">
        <f>BK182</f>
        <v>0</v>
      </c>
      <c r="L182" s="167"/>
      <c r="M182" s="172"/>
      <c r="N182" s="173"/>
      <c r="O182" s="173"/>
      <c r="P182" s="174">
        <f>SUM(P183:P199)</f>
        <v>0</v>
      </c>
      <c r="Q182" s="173"/>
      <c r="R182" s="174">
        <f>SUM(R183:R199)</f>
        <v>0.138712</v>
      </c>
      <c r="S182" s="173"/>
      <c r="T182" s="175">
        <f>SUM(T183:T199)</f>
        <v>0</v>
      </c>
      <c r="AR182" s="168" t="s">
        <v>81</v>
      </c>
      <c r="AT182" s="176" t="s">
        <v>71</v>
      </c>
      <c r="AU182" s="176" t="s">
        <v>79</v>
      </c>
      <c r="AY182" s="168" t="s">
        <v>151</v>
      </c>
      <c r="BK182" s="177">
        <f>SUM(BK183:BK199)</f>
        <v>0</v>
      </c>
    </row>
    <row r="183" spans="2:65" s="1" customFormat="1" ht="28.8" customHeight="1">
      <c r="B183" s="181"/>
      <c r="C183" s="182" t="s">
        <v>301</v>
      </c>
      <c r="D183" s="182" t="s">
        <v>154</v>
      </c>
      <c r="E183" s="183" t="s">
        <v>302</v>
      </c>
      <c r="F183" s="184" t="s">
        <v>303</v>
      </c>
      <c r="G183" s="185" t="s">
        <v>157</v>
      </c>
      <c r="H183" s="186">
        <v>21.408000000000001</v>
      </c>
      <c r="I183" s="187"/>
      <c r="J183" s="188">
        <f>ROUND(I183*H183,2)</f>
        <v>0</v>
      </c>
      <c r="K183" s="184" t="s">
        <v>158</v>
      </c>
      <c r="L183" s="41"/>
      <c r="M183" s="189" t="s">
        <v>5</v>
      </c>
      <c r="N183" s="190" t="s">
        <v>43</v>
      </c>
      <c r="O183" s="42"/>
      <c r="P183" s="191">
        <f>O183*H183</f>
        <v>0</v>
      </c>
      <c r="Q183" s="191">
        <v>3.0000000000000001E-3</v>
      </c>
      <c r="R183" s="191">
        <f>Q183*H183</f>
        <v>6.4224000000000003E-2</v>
      </c>
      <c r="S183" s="191">
        <v>0</v>
      </c>
      <c r="T183" s="192">
        <f>S183*H183</f>
        <v>0</v>
      </c>
      <c r="AR183" s="24" t="s">
        <v>259</v>
      </c>
      <c r="AT183" s="24" t="s">
        <v>154</v>
      </c>
      <c r="AU183" s="24" t="s">
        <v>81</v>
      </c>
      <c r="AY183" s="24" t="s">
        <v>151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4" t="s">
        <v>79</v>
      </c>
      <c r="BK183" s="193">
        <f>ROUND(I183*H183,2)</f>
        <v>0</v>
      </c>
      <c r="BL183" s="24" t="s">
        <v>259</v>
      </c>
      <c r="BM183" s="24" t="s">
        <v>304</v>
      </c>
    </row>
    <row r="184" spans="2:65" s="1" customFormat="1" ht="36">
      <c r="B184" s="41"/>
      <c r="D184" s="194" t="s">
        <v>161</v>
      </c>
      <c r="F184" s="195" t="s">
        <v>305</v>
      </c>
      <c r="I184" s="196"/>
      <c r="L184" s="41"/>
      <c r="M184" s="197"/>
      <c r="N184" s="42"/>
      <c r="O184" s="42"/>
      <c r="P184" s="42"/>
      <c r="Q184" s="42"/>
      <c r="R184" s="42"/>
      <c r="S184" s="42"/>
      <c r="T184" s="70"/>
      <c r="AT184" s="24" t="s">
        <v>161</v>
      </c>
      <c r="AU184" s="24" t="s">
        <v>81</v>
      </c>
    </row>
    <row r="185" spans="2:65" s="13" customFormat="1" ht="12">
      <c r="B185" s="206"/>
      <c r="D185" s="207" t="s">
        <v>163</v>
      </c>
      <c r="E185" s="208" t="s">
        <v>5</v>
      </c>
      <c r="F185" s="209" t="s">
        <v>306</v>
      </c>
      <c r="H185" s="210">
        <v>21.408000000000001</v>
      </c>
      <c r="I185" s="211"/>
      <c r="L185" s="206"/>
      <c r="M185" s="212"/>
      <c r="N185" s="213"/>
      <c r="O185" s="213"/>
      <c r="P185" s="213"/>
      <c r="Q185" s="213"/>
      <c r="R185" s="213"/>
      <c r="S185" s="213"/>
      <c r="T185" s="214"/>
      <c r="AT185" s="215" t="s">
        <v>163</v>
      </c>
      <c r="AU185" s="215" t="s">
        <v>81</v>
      </c>
      <c r="AV185" s="13" t="s">
        <v>81</v>
      </c>
      <c r="AW185" s="13" t="s">
        <v>35</v>
      </c>
      <c r="AX185" s="13" t="s">
        <v>72</v>
      </c>
      <c r="AY185" s="215" t="s">
        <v>151</v>
      </c>
    </row>
    <row r="186" spans="2:65" s="1" customFormat="1" ht="28.8" customHeight="1">
      <c r="B186" s="181"/>
      <c r="C186" s="182" t="s">
        <v>307</v>
      </c>
      <c r="D186" s="182" t="s">
        <v>154</v>
      </c>
      <c r="E186" s="183" t="s">
        <v>308</v>
      </c>
      <c r="F186" s="184" t="s">
        <v>309</v>
      </c>
      <c r="G186" s="185" t="s">
        <v>157</v>
      </c>
      <c r="H186" s="186">
        <v>18.87</v>
      </c>
      <c r="I186" s="187"/>
      <c r="J186" s="188">
        <f>ROUND(I186*H186,2)</f>
        <v>0</v>
      </c>
      <c r="K186" s="184" t="s">
        <v>158</v>
      </c>
      <c r="L186" s="41"/>
      <c r="M186" s="189" t="s">
        <v>5</v>
      </c>
      <c r="N186" s="190" t="s">
        <v>43</v>
      </c>
      <c r="O186" s="42"/>
      <c r="P186" s="191">
        <f>O186*H186</f>
        <v>0</v>
      </c>
      <c r="Q186" s="191">
        <v>3.0000000000000001E-3</v>
      </c>
      <c r="R186" s="191">
        <f>Q186*H186</f>
        <v>5.6610000000000008E-2</v>
      </c>
      <c r="S186" s="191">
        <v>0</v>
      </c>
      <c r="T186" s="192">
        <f>S186*H186</f>
        <v>0</v>
      </c>
      <c r="AR186" s="24" t="s">
        <v>259</v>
      </c>
      <c r="AT186" s="24" t="s">
        <v>154</v>
      </c>
      <c r="AU186" s="24" t="s">
        <v>81</v>
      </c>
      <c r="AY186" s="24" t="s">
        <v>151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4" t="s">
        <v>79</v>
      </c>
      <c r="BK186" s="193">
        <f>ROUND(I186*H186,2)</f>
        <v>0</v>
      </c>
      <c r="BL186" s="24" t="s">
        <v>259</v>
      </c>
      <c r="BM186" s="24" t="s">
        <v>310</v>
      </c>
    </row>
    <row r="187" spans="2:65" s="1" customFormat="1" ht="24">
      <c r="B187" s="41"/>
      <c r="D187" s="194" t="s">
        <v>161</v>
      </c>
      <c r="F187" s="195" t="s">
        <v>311</v>
      </c>
      <c r="I187" s="196"/>
      <c r="L187" s="41"/>
      <c r="M187" s="197"/>
      <c r="N187" s="42"/>
      <c r="O187" s="42"/>
      <c r="P187" s="42"/>
      <c r="Q187" s="42"/>
      <c r="R187" s="42"/>
      <c r="S187" s="42"/>
      <c r="T187" s="70"/>
      <c r="AT187" s="24" t="s">
        <v>161</v>
      </c>
      <c r="AU187" s="24" t="s">
        <v>81</v>
      </c>
    </row>
    <row r="188" spans="2:65" s="12" customFormat="1" ht="12">
      <c r="B188" s="198"/>
      <c r="D188" s="194" t="s">
        <v>163</v>
      </c>
      <c r="E188" s="199" t="s">
        <v>5</v>
      </c>
      <c r="F188" s="200" t="s">
        <v>312</v>
      </c>
      <c r="H188" s="201" t="s">
        <v>5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201" t="s">
        <v>163</v>
      </c>
      <c r="AU188" s="201" t="s">
        <v>81</v>
      </c>
      <c r="AV188" s="12" t="s">
        <v>79</v>
      </c>
      <c r="AW188" s="12" t="s">
        <v>35</v>
      </c>
      <c r="AX188" s="12" t="s">
        <v>72</v>
      </c>
      <c r="AY188" s="201" t="s">
        <v>151</v>
      </c>
    </row>
    <row r="189" spans="2:65" s="13" customFormat="1" ht="12">
      <c r="B189" s="206"/>
      <c r="D189" s="207" t="s">
        <v>163</v>
      </c>
      <c r="E189" s="208" t="s">
        <v>5</v>
      </c>
      <c r="F189" s="209" t="s">
        <v>313</v>
      </c>
      <c r="H189" s="210">
        <v>18.87</v>
      </c>
      <c r="I189" s="211"/>
      <c r="L189" s="206"/>
      <c r="M189" s="212"/>
      <c r="N189" s="213"/>
      <c r="O189" s="213"/>
      <c r="P189" s="213"/>
      <c r="Q189" s="213"/>
      <c r="R189" s="213"/>
      <c r="S189" s="213"/>
      <c r="T189" s="214"/>
      <c r="AT189" s="215" t="s">
        <v>163</v>
      </c>
      <c r="AU189" s="215" t="s">
        <v>81</v>
      </c>
      <c r="AV189" s="13" t="s">
        <v>81</v>
      </c>
      <c r="AW189" s="13" t="s">
        <v>35</v>
      </c>
      <c r="AX189" s="13" t="s">
        <v>72</v>
      </c>
      <c r="AY189" s="215" t="s">
        <v>151</v>
      </c>
    </row>
    <row r="190" spans="2:65" s="1" customFormat="1" ht="20.399999999999999" customHeight="1">
      <c r="B190" s="181"/>
      <c r="C190" s="182" t="s">
        <v>314</v>
      </c>
      <c r="D190" s="182" t="s">
        <v>154</v>
      </c>
      <c r="E190" s="183" t="s">
        <v>315</v>
      </c>
      <c r="F190" s="184" t="s">
        <v>316</v>
      </c>
      <c r="G190" s="185" t="s">
        <v>157</v>
      </c>
      <c r="H190" s="186">
        <v>0.69799999999999995</v>
      </c>
      <c r="I190" s="187"/>
      <c r="J190" s="188">
        <f>ROUND(I190*H190,2)</f>
        <v>0</v>
      </c>
      <c r="K190" s="184" t="s">
        <v>158</v>
      </c>
      <c r="L190" s="41"/>
      <c r="M190" s="189" t="s">
        <v>5</v>
      </c>
      <c r="N190" s="190" t="s">
        <v>43</v>
      </c>
      <c r="O190" s="42"/>
      <c r="P190" s="191">
        <f>O190*H190</f>
        <v>0</v>
      </c>
      <c r="Q190" s="191">
        <v>3.5000000000000001E-3</v>
      </c>
      <c r="R190" s="191">
        <f>Q190*H190</f>
        <v>2.4429999999999999E-3</v>
      </c>
      <c r="S190" s="191">
        <v>0</v>
      </c>
      <c r="T190" s="192">
        <f>S190*H190</f>
        <v>0</v>
      </c>
      <c r="AR190" s="24" t="s">
        <v>259</v>
      </c>
      <c r="AT190" s="24" t="s">
        <v>154</v>
      </c>
      <c r="AU190" s="24" t="s">
        <v>81</v>
      </c>
      <c r="AY190" s="24" t="s">
        <v>151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4" t="s">
        <v>79</v>
      </c>
      <c r="BK190" s="193">
        <f>ROUND(I190*H190,2)</f>
        <v>0</v>
      </c>
      <c r="BL190" s="24" t="s">
        <v>259</v>
      </c>
      <c r="BM190" s="24" t="s">
        <v>317</v>
      </c>
    </row>
    <row r="191" spans="2:65" s="1" customFormat="1" ht="24">
      <c r="B191" s="41"/>
      <c r="D191" s="194" t="s">
        <v>161</v>
      </c>
      <c r="F191" s="195" t="s">
        <v>318</v>
      </c>
      <c r="I191" s="196"/>
      <c r="L191" s="41"/>
      <c r="M191" s="197"/>
      <c r="N191" s="42"/>
      <c r="O191" s="42"/>
      <c r="P191" s="42"/>
      <c r="Q191" s="42"/>
      <c r="R191" s="42"/>
      <c r="S191" s="42"/>
      <c r="T191" s="70"/>
      <c r="AT191" s="24" t="s">
        <v>161</v>
      </c>
      <c r="AU191" s="24" t="s">
        <v>81</v>
      </c>
    </row>
    <row r="192" spans="2:65" s="12" customFormat="1" ht="12">
      <c r="B192" s="198"/>
      <c r="D192" s="194" t="s">
        <v>163</v>
      </c>
      <c r="E192" s="199" t="s">
        <v>5</v>
      </c>
      <c r="F192" s="200" t="s">
        <v>319</v>
      </c>
      <c r="H192" s="201" t="s">
        <v>5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201" t="s">
        <v>163</v>
      </c>
      <c r="AU192" s="201" t="s">
        <v>81</v>
      </c>
      <c r="AV192" s="12" t="s">
        <v>79</v>
      </c>
      <c r="AW192" s="12" t="s">
        <v>35</v>
      </c>
      <c r="AX192" s="12" t="s">
        <v>72</v>
      </c>
      <c r="AY192" s="201" t="s">
        <v>151</v>
      </c>
    </row>
    <row r="193" spans="2:65" s="13" customFormat="1" ht="12">
      <c r="B193" s="206"/>
      <c r="D193" s="207" t="s">
        <v>163</v>
      </c>
      <c r="E193" s="208" t="s">
        <v>5</v>
      </c>
      <c r="F193" s="209" t="s">
        <v>320</v>
      </c>
      <c r="H193" s="210">
        <v>0.69799999999999995</v>
      </c>
      <c r="I193" s="211"/>
      <c r="L193" s="206"/>
      <c r="M193" s="212"/>
      <c r="N193" s="213"/>
      <c r="O193" s="213"/>
      <c r="P193" s="213"/>
      <c r="Q193" s="213"/>
      <c r="R193" s="213"/>
      <c r="S193" s="213"/>
      <c r="T193" s="214"/>
      <c r="AT193" s="215" t="s">
        <v>163</v>
      </c>
      <c r="AU193" s="215" t="s">
        <v>81</v>
      </c>
      <c r="AV193" s="13" t="s">
        <v>81</v>
      </c>
      <c r="AW193" s="13" t="s">
        <v>35</v>
      </c>
      <c r="AX193" s="13" t="s">
        <v>72</v>
      </c>
      <c r="AY193" s="215" t="s">
        <v>151</v>
      </c>
    </row>
    <row r="194" spans="2:65" s="1" customFormat="1" ht="20.399999999999999" customHeight="1">
      <c r="B194" s="181"/>
      <c r="C194" s="182" t="s">
        <v>321</v>
      </c>
      <c r="D194" s="182" t="s">
        <v>154</v>
      </c>
      <c r="E194" s="183" t="s">
        <v>322</v>
      </c>
      <c r="F194" s="184" t="s">
        <v>323</v>
      </c>
      <c r="G194" s="185" t="s">
        <v>157</v>
      </c>
      <c r="H194" s="186">
        <v>4.41</v>
      </c>
      <c r="I194" s="187"/>
      <c r="J194" s="188">
        <f>ROUND(I194*H194,2)</f>
        <v>0</v>
      </c>
      <c r="K194" s="184" t="s">
        <v>158</v>
      </c>
      <c r="L194" s="41"/>
      <c r="M194" s="189" t="s">
        <v>5</v>
      </c>
      <c r="N194" s="190" t="s">
        <v>43</v>
      </c>
      <c r="O194" s="42"/>
      <c r="P194" s="191">
        <f>O194*H194</f>
        <v>0</v>
      </c>
      <c r="Q194" s="191">
        <v>3.5000000000000001E-3</v>
      </c>
      <c r="R194" s="191">
        <f>Q194*H194</f>
        <v>1.5435000000000001E-2</v>
      </c>
      <c r="S194" s="191">
        <v>0</v>
      </c>
      <c r="T194" s="192">
        <f>S194*H194</f>
        <v>0</v>
      </c>
      <c r="AR194" s="24" t="s">
        <v>259</v>
      </c>
      <c r="AT194" s="24" t="s">
        <v>154</v>
      </c>
      <c r="AU194" s="24" t="s">
        <v>81</v>
      </c>
      <c r="AY194" s="24" t="s">
        <v>151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4" t="s">
        <v>79</v>
      </c>
      <c r="BK194" s="193">
        <f>ROUND(I194*H194,2)</f>
        <v>0</v>
      </c>
      <c r="BL194" s="24" t="s">
        <v>259</v>
      </c>
      <c r="BM194" s="24" t="s">
        <v>324</v>
      </c>
    </row>
    <row r="195" spans="2:65" s="1" customFormat="1" ht="24">
      <c r="B195" s="41"/>
      <c r="D195" s="194" t="s">
        <v>161</v>
      </c>
      <c r="F195" s="195" t="s">
        <v>325</v>
      </c>
      <c r="I195" s="196"/>
      <c r="L195" s="41"/>
      <c r="M195" s="197"/>
      <c r="N195" s="42"/>
      <c r="O195" s="42"/>
      <c r="P195" s="42"/>
      <c r="Q195" s="42"/>
      <c r="R195" s="42"/>
      <c r="S195" s="42"/>
      <c r="T195" s="70"/>
      <c r="AT195" s="24" t="s">
        <v>161</v>
      </c>
      <c r="AU195" s="24" t="s">
        <v>81</v>
      </c>
    </row>
    <row r="196" spans="2:65" s="12" customFormat="1" ht="12">
      <c r="B196" s="198"/>
      <c r="D196" s="194" t="s">
        <v>163</v>
      </c>
      <c r="E196" s="199" t="s">
        <v>5</v>
      </c>
      <c r="F196" s="200" t="s">
        <v>319</v>
      </c>
      <c r="H196" s="201" t="s">
        <v>5</v>
      </c>
      <c r="I196" s="202"/>
      <c r="L196" s="198"/>
      <c r="M196" s="203"/>
      <c r="N196" s="204"/>
      <c r="O196" s="204"/>
      <c r="P196" s="204"/>
      <c r="Q196" s="204"/>
      <c r="R196" s="204"/>
      <c r="S196" s="204"/>
      <c r="T196" s="205"/>
      <c r="AT196" s="201" t="s">
        <v>163</v>
      </c>
      <c r="AU196" s="201" t="s">
        <v>81</v>
      </c>
      <c r="AV196" s="12" t="s">
        <v>79</v>
      </c>
      <c r="AW196" s="12" t="s">
        <v>35</v>
      </c>
      <c r="AX196" s="12" t="s">
        <v>72</v>
      </c>
      <c r="AY196" s="201" t="s">
        <v>151</v>
      </c>
    </row>
    <row r="197" spans="2:65" s="13" customFormat="1" ht="12">
      <c r="B197" s="206"/>
      <c r="D197" s="207" t="s">
        <v>163</v>
      </c>
      <c r="E197" s="208" t="s">
        <v>5</v>
      </c>
      <c r="F197" s="209" t="s">
        <v>326</v>
      </c>
      <c r="H197" s="210">
        <v>4.41</v>
      </c>
      <c r="I197" s="211"/>
      <c r="L197" s="206"/>
      <c r="M197" s="212"/>
      <c r="N197" s="213"/>
      <c r="O197" s="213"/>
      <c r="P197" s="213"/>
      <c r="Q197" s="213"/>
      <c r="R197" s="213"/>
      <c r="S197" s="213"/>
      <c r="T197" s="214"/>
      <c r="AT197" s="215" t="s">
        <v>163</v>
      </c>
      <c r="AU197" s="215" t="s">
        <v>81</v>
      </c>
      <c r="AV197" s="13" t="s">
        <v>81</v>
      </c>
      <c r="AW197" s="13" t="s">
        <v>35</v>
      </c>
      <c r="AX197" s="13" t="s">
        <v>72</v>
      </c>
      <c r="AY197" s="215" t="s">
        <v>151</v>
      </c>
    </row>
    <row r="198" spans="2:65" s="1" customFormat="1" ht="28.8" customHeight="1">
      <c r="B198" s="181"/>
      <c r="C198" s="182" t="s">
        <v>327</v>
      </c>
      <c r="D198" s="182" t="s">
        <v>154</v>
      </c>
      <c r="E198" s="183" t="s">
        <v>328</v>
      </c>
      <c r="F198" s="184" t="s">
        <v>329</v>
      </c>
      <c r="G198" s="185" t="s">
        <v>270</v>
      </c>
      <c r="H198" s="186">
        <v>0.13900000000000001</v>
      </c>
      <c r="I198" s="187"/>
      <c r="J198" s="188">
        <f>ROUND(I198*H198,2)</f>
        <v>0</v>
      </c>
      <c r="K198" s="184" t="s">
        <v>158</v>
      </c>
      <c r="L198" s="41"/>
      <c r="M198" s="189" t="s">
        <v>5</v>
      </c>
      <c r="N198" s="190" t="s">
        <v>43</v>
      </c>
      <c r="O198" s="42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24" t="s">
        <v>259</v>
      </c>
      <c r="AT198" s="24" t="s">
        <v>154</v>
      </c>
      <c r="AU198" s="24" t="s">
        <v>81</v>
      </c>
      <c r="AY198" s="24" t="s">
        <v>151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4" t="s">
        <v>79</v>
      </c>
      <c r="BK198" s="193">
        <f>ROUND(I198*H198,2)</f>
        <v>0</v>
      </c>
      <c r="BL198" s="24" t="s">
        <v>259</v>
      </c>
      <c r="BM198" s="24" t="s">
        <v>330</v>
      </c>
    </row>
    <row r="199" spans="2:65" s="1" customFormat="1" ht="36">
      <c r="B199" s="41"/>
      <c r="D199" s="194" t="s">
        <v>161</v>
      </c>
      <c r="F199" s="195" t="s">
        <v>331</v>
      </c>
      <c r="I199" s="196"/>
      <c r="L199" s="41"/>
      <c r="M199" s="197"/>
      <c r="N199" s="42"/>
      <c r="O199" s="42"/>
      <c r="P199" s="42"/>
      <c r="Q199" s="42"/>
      <c r="R199" s="42"/>
      <c r="S199" s="42"/>
      <c r="T199" s="70"/>
      <c r="AT199" s="24" t="s">
        <v>161</v>
      </c>
      <c r="AU199" s="24" t="s">
        <v>81</v>
      </c>
    </row>
    <row r="200" spans="2:65" s="11" customFormat="1" ht="29.85" customHeight="1">
      <c r="B200" s="167"/>
      <c r="D200" s="178" t="s">
        <v>71</v>
      </c>
      <c r="E200" s="179" t="s">
        <v>332</v>
      </c>
      <c r="F200" s="179" t="s">
        <v>333</v>
      </c>
      <c r="I200" s="170"/>
      <c r="J200" s="180">
        <f>BK200</f>
        <v>0</v>
      </c>
      <c r="L200" s="167"/>
      <c r="M200" s="172"/>
      <c r="N200" s="173"/>
      <c r="O200" s="173"/>
      <c r="P200" s="174">
        <f>SUM(P201:P204)</f>
        <v>0</v>
      </c>
      <c r="Q200" s="173"/>
      <c r="R200" s="174">
        <f>SUM(R201:R204)</f>
        <v>1.1000000000000001E-3</v>
      </c>
      <c r="S200" s="173"/>
      <c r="T200" s="175">
        <f>SUM(T201:T204)</f>
        <v>0</v>
      </c>
      <c r="AR200" s="168" t="s">
        <v>81</v>
      </c>
      <c r="AT200" s="176" t="s">
        <v>71</v>
      </c>
      <c r="AU200" s="176" t="s">
        <v>79</v>
      </c>
      <c r="AY200" s="168" t="s">
        <v>151</v>
      </c>
      <c r="BK200" s="177">
        <f>SUM(BK201:BK204)</f>
        <v>0</v>
      </c>
    </row>
    <row r="201" spans="2:65" s="1" customFormat="1" ht="28.8" customHeight="1">
      <c r="B201" s="181"/>
      <c r="C201" s="182" t="s">
        <v>334</v>
      </c>
      <c r="D201" s="182" t="s">
        <v>154</v>
      </c>
      <c r="E201" s="183" t="s">
        <v>335</v>
      </c>
      <c r="F201" s="184" t="s">
        <v>336</v>
      </c>
      <c r="G201" s="185" t="s">
        <v>337</v>
      </c>
      <c r="H201" s="186">
        <v>1</v>
      </c>
      <c r="I201" s="187"/>
      <c r="J201" s="188">
        <f>ROUND(I201*H201,2)</f>
        <v>0</v>
      </c>
      <c r="K201" s="184" t="s">
        <v>158</v>
      </c>
      <c r="L201" s="41"/>
      <c r="M201" s="189" t="s">
        <v>5</v>
      </c>
      <c r="N201" s="190" t="s">
        <v>43</v>
      </c>
      <c r="O201" s="42"/>
      <c r="P201" s="191">
        <f>O201*H201</f>
        <v>0</v>
      </c>
      <c r="Q201" s="191">
        <v>1.1000000000000001E-3</v>
      </c>
      <c r="R201" s="191">
        <f>Q201*H201</f>
        <v>1.1000000000000001E-3</v>
      </c>
      <c r="S201" s="191">
        <v>0</v>
      </c>
      <c r="T201" s="192">
        <f>S201*H201</f>
        <v>0</v>
      </c>
      <c r="AR201" s="24" t="s">
        <v>259</v>
      </c>
      <c r="AT201" s="24" t="s">
        <v>154</v>
      </c>
      <c r="AU201" s="24" t="s">
        <v>81</v>
      </c>
      <c r="AY201" s="24" t="s">
        <v>151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24" t="s">
        <v>79</v>
      </c>
      <c r="BK201" s="193">
        <f>ROUND(I201*H201,2)</f>
        <v>0</v>
      </c>
      <c r="BL201" s="24" t="s">
        <v>259</v>
      </c>
      <c r="BM201" s="24" t="s">
        <v>338</v>
      </c>
    </row>
    <row r="202" spans="2:65" s="1" customFormat="1" ht="12">
      <c r="B202" s="41"/>
      <c r="D202" s="207" t="s">
        <v>161</v>
      </c>
      <c r="F202" s="220" t="s">
        <v>336</v>
      </c>
      <c r="I202" s="196"/>
      <c r="L202" s="41"/>
      <c r="M202" s="197"/>
      <c r="N202" s="42"/>
      <c r="O202" s="42"/>
      <c r="P202" s="42"/>
      <c r="Q202" s="42"/>
      <c r="R202" s="42"/>
      <c r="S202" s="42"/>
      <c r="T202" s="70"/>
      <c r="AT202" s="24" t="s">
        <v>161</v>
      </c>
      <c r="AU202" s="24" t="s">
        <v>81</v>
      </c>
    </row>
    <row r="203" spans="2:65" s="1" customFormat="1" ht="20.399999999999999" customHeight="1">
      <c r="B203" s="181"/>
      <c r="C203" s="182" t="s">
        <v>339</v>
      </c>
      <c r="D203" s="182" t="s">
        <v>154</v>
      </c>
      <c r="E203" s="183" t="s">
        <v>340</v>
      </c>
      <c r="F203" s="184" t="s">
        <v>341</v>
      </c>
      <c r="G203" s="185" t="s">
        <v>270</v>
      </c>
      <c r="H203" s="186">
        <v>1E-3</v>
      </c>
      <c r="I203" s="187"/>
      <c r="J203" s="188">
        <f>ROUND(I203*H203,2)</f>
        <v>0</v>
      </c>
      <c r="K203" s="184" t="s">
        <v>158</v>
      </c>
      <c r="L203" s="41"/>
      <c r="M203" s="189" t="s">
        <v>5</v>
      </c>
      <c r="N203" s="190" t="s">
        <v>43</v>
      </c>
      <c r="O203" s="42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AR203" s="24" t="s">
        <v>259</v>
      </c>
      <c r="AT203" s="24" t="s">
        <v>154</v>
      </c>
      <c r="AU203" s="24" t="s">
        <v>81</v>
      </c>
      <c r="AY203" s="24" t="s">
        <v>151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24" t="s">
        <v>79</v>
      </c>
      <c r="BK203" s="193">
        <f>ROUND(I203*H203,2)</f>
        <v>0</v>
      </c>
      <c r="BL203" s="24" t="s">
        <v>259</v>
      </c>
      <c r="BM203" s="24" t="s">
        <v>342</v>
      </c>
    </row>
    <row r="204" spans="2:65" s="1" customFormat="1" ht="24">
      <c r="B204" s="41"/>
      <c r="D204" s="194" t="s">
        <v>161</v>
      </c>
      <c r="F204" s="195" t="s">
        <v>343</v>
      </c>
      <c r="I204" s="196"/>
      <c r="L204" s="41"/>
      <c r="M204" s="197"/>
      <c r="N204" s="42"/>
      <c r="O204" s="42"/>
      <c r="P204" s="42"/>
      <c r="Q204" s="42"/>
      <c r="R204" s="42"/>
      <c r="S204" s="42"/>
      <c r="T204" s="70"/>
      <c r="AT204" s="24" t="s">
        <v>161</v>
      </c>
      <c r="AU204" s="24" t="s">
        <v>81</v>
      </c>
    </row>
    <row r="205" spans="2:65" s="11" customFormat="1" ht="29.85" customHeight="1">
      <c r="B205" s="167"/>
      <c r="D205" s="178" t="s">
        <v>71</v>
      </c>
      <c r="E205" s="179" t="s">
        <v>344</v>
      </c>
      <c r="F205" s="179" t="s">
        <v>345</v>
      </c>
      <c r="I205" s="170"/>
      <c r="J205" s="180">
        <f>BK205</f>
        <v>0</v>
      </c>
      <c r="L205" s="167"/>
      <c r="M205" s="172"/>
      <c r="N205" s="173"/>
      <c r="O205" s="173"/>
      <c r="P205" s="174">
        <f>SUM(P206:P213)</f>
        <v>0</v>
      </c>
      <c r="Q205" s="173"/>
      <c r="R205" s="174">
        <f>SUM(R206:R213)</f>
        <v>0.21348600000000001</v>
      </c>
      <c r="S205" s="173"/>
      <c r="T205" s="175">
        <f>SUM(T206:T213)</f>
        <v>0</v>
      </c>
      <c r="AR205" s="168" t="s">
        <v>81</v>
      </c>
      <c r="AT205" s="176" t="s">
        <v>71</v>
      </c>
      <c r="AU205" s="176" t="s">
        <v>79</v>
      </c>
      <c r="AY205" s="168" t="s">
        <v>151</v>
      </c>
      <c r="BK205" s="177">
        <f>SUM(BK206:BK213)</f>
        <v>0</v>
      </c>
    </row>
    <row r="206" spans="2:65" s="1" customFormat="1" ht="28.8" customHeight="1">
      <c r="B206" s="181"/>
      <c r="C206" s="182" t="s">
        <v>346</v>
      </c>
      <c r="D206" s="182" t="s">
        <v>154</v>
      </c>
      <c r="E206" s="183" t="s">
        <v>347</v>
      </c>
      <c r="F206" s="184" t="s">
        <v>348</v>
      </c>
      <c r="G206" s="185" t="s">
        <v>157</v>
      </c>
      <c r="H206" s="186">
        <v>4.2</v>
      </c>
      <c r="I206" s="187"/>
      <c r="J206" s="188">
        <f>ROUND(I206*H206,2)</f>
        <v>0</v>
      </c>
      <c r="K206" s="184" t="s">
        <v>158</v>
      </c>
      <c r="L206" s="41"/>
      <c r="M206" s="189" t="s">
        <v>5</v>
      </c>
      <c r="N206" s="190" t="s">
        <v>43</v>
      </c>
      <c r="O206" s="42"/>
      <c r="P206" s="191">
        <f>O206*H206</f>
        <v>0</v>
      </c>
      <c r="Q206" s="191">
        <v>1.5730000000000001E-2</v>
      </c>
      <c r="R206" s="191">
        <f>Q206*H206</f>
        <v>6.6066000000000014E-2</v>
      </c>
      <c r="S206" s="191">
        <v>0</v>
      </c>
      <c r="T206" s="192">
        <f>S206*H206</f>
        <v>0</v>
      </c>
      <c r="AR206" s="24" t="s">
        <v>259</v>
      </c>
      <c r="AT206" s="24" t="s">
        <v>154</v>
      </c>
      <c r="AU206" s="24" t="s">
        <v>81</v>
      </c>
      <c r="AY206" s="24" t="s">
        <v>151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4" t="s">
        <v>79</v>
      </c>
      <c r="BK206" s="193">
        <f>ROUND(I206*H206,2)</f>
        <v>0</v>
      </c>
      <c r="BL206" s="24" t="s">
        <v>259</v>
      </c>
      <c r="BM206" s="24" t="s">
        <v>349</v>
      </c>
    </row>
    <row r="207" spans="2:65" s="1" customFormat="1" ht="36">
      <c r="B207" s="41"/>
      <c r="D207" s="194" t="s">
        <v>161</v>
      </c>
      <c r="F207" s="195" t="s">
        <v>350</v>
      </c>
      <c r="I207" s="196"/>
      <c r="L207" s="41"/>
      <c r="M207" s="197"/>
      <c r="N207" s="42"/>
      <c r="O207" s="42"/>
      <c r="P207" s="42"/>
      <c r="Q207" s="42"/>
      <c r="R207" s="42"/>
      <c r="S207" s="42"/>
      <c r="T207" s="70"/>
      <c r="AT207" s="24" t="s">
        <v>161</v>
      </c>
      <c r="AU207" s="24" t="s">
        <v>81</v>
      </c>
    </row>
    <row r="208" spans="2:65" s="13" customFormat="1" ht="12">
      <c r="B208" s="206"/>
      <c r="D208" s="207" t="s">
        <v>163</v>
      </c>
      <c r="E208" s="208" t="s">
        <v>5</v>
      </c>
      <c r="F208" s="209" t="s">
        <v>351</v>
      </c>
      <c r="H208" s="210">
        <v>4.2</v>
      </c>
      <c r="I208" s="211"/>
      <c r="L208" s="206"/>
      <c r="M208" s="212"/>
      <c r="N208" s="213"/>
      <c r="O208" s="213"/>
      <c r="P208" s="213"/>
      <c r="Q208" s="213"/>
      <c r="R208" s="213"/>
      <c r="S208" s="213"/>
      <c r="T208" s="214"/>
      <c r="AT208" s="215" t="s">
        <v>163</v>
      </c>
      <c r="AU208" s="215" t="s">
        <v>81</v>
      </c>
      <c r="AV208" s="13" t="s">
        <v>81</v>
      </c>
      <c r="AW208" s="13" t="s">
        <v>35</v>
      </c>
      <c r="AX208" s="13" t="s">
        <v>72</v>
      </c>
      <c r="AY208" s="215" t="s">
        <v>151</v>
      </c>
    </row>
    <row r="209" spans="2:65" s="1" customFormat="1" ht="20.399999999999999" customHeight="1">
      <c r="B209" s="181"/>
      <c r="C209" s="182" t="s">
        <v>352</v>
      </c>
      <c r="D209" s="182" t="s">
        <v>154</v>
      </c>
      <c r="E209" s="183" t="s">
        <v>353</v>
      </c>
      <c r="F209" s="184" t="s">
        <v>354</v>
      </c>
      <c r="G209" s="185" t="s">
        <v>157</v>
      </c>
      <c r="H209" s="186">
        <v>3.12</v>
      </c>
      <c r="I209" s="187"/>
      <c r="J209" s="188">
        <f>ROUND(I209*H209,2)</f>
        <v>0</v>
      </c>
      <c r="K209" s="184" t="s">
        <v>5</v>
      </c>
      <c r="L209" s="41"/>
      <c r="M209" s="189" t="s">
        <v>5</v>
      </c>
      <c r="N209" s="190" t="s">
        <v>43</v>
      </c>
      <c r="O209" s="42"/>
      <c r="P209" s="191">
        <f>O209*H209</f>
        <v>0</v>
      </c>
      <c r="Q209" s="191">
        <v>4.725E-2</v>
      </c>
      <c r="R209" s="191">
        <f>Q209*H209</f>
        <v>0.14742</v>
      </c>
      <c r="S209" s="191">
        <v>0</v>
      </c>
      <c r="T209" s="192">
        <f>S209*H209</f>
        <v>0</v>
      </c>
      <c r="AR209" s="24" t="s">
        <v>259</v>
      </c>
      <c r="AT209" s="24" t="s">
        <v>154</v>
      </c>
      <c r="AU209" s="24" t="s">
        <v>81</v>
      </c>
      <c r="AY209" s="24" t="s">
        <v>151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4" t="s">
        <v>79</v>
      </c>
      <c r="BK209" s="193">
        <f>ROUND(I209*H209,2)</f>
        <v>0</v>
      </c>
      <c r="BL209" s="24" t="s">
        <v>259</v>
      </c>
      <c r="BM209" s="24" t="s">
        <v>355</v>
      </c>
    </row>
    <row r="210" spans="2:65" s="1" customFormat="1" ht="24">
      <c r="B210" s="41"/>
      <c r="D210" s="194" t="s">
        <v>161</v>
      </c>
      <c r="F210" s="195" t="s">
        <v>356</v>
      </c>
      <c r="I210" s="196"/>
      <c r="L210" s="41"/>
      <c r="M210" s="197"/>
      <c r="N210" s="42"/>
      <c r="O210" s="42"/>
      <c r="P210" s="42"/>
      <c r="Q210" s="42"/>
      <c r="R210" s="42"/>
      <c r="S210" s="42"/>
      <c r="T210" s="70"/>
      <c r="AT210" s="24" t="s">
        <v>161</v>
      </c>
      <c r="AU210" s="24" t="s">
        <v>81</v>
      </c>
    </row>
    <row r="211" spans="2:65" s="13" customFormat="1" ht="12">
      <c r="B211" s="206"/>
      <c r="D211" s="207" t="s">
        <v>163</v>
      </c>
      <c r="E211" s="208" t="s">
        <v>5</v>
      </c>
      <c r="F211" s="209" t="s">
        <v>357</v>
      </c>
      <c r="H211" s="210">
        <v>3.12</v>
      </c>
      <c r="I211" s="211"/>
      <c r="L211" s="206"/>
      <c r="M211" s="212"/>
      <c r="N211" s="213"/>
      <c r="O211" s="213"/>
      <c r="P211" s="213"/>
      <c r="Q211" s="213"/>
      <c r="R211" s="213"/>
      <c r="S211" s="213"/>
      <c r="T211" s="214"/>
      <c r="AT211" s="215" t="s">
        <v>163</v>
      </c>
      <c r="AU211" s="215" t="s">
        <v>81</v>
      </c>
      <c r="AV211" s="13" t="s">
        <v>81</v>
      </c>
      <c r="AW211" s="13" t="s">
        <v>35</v>
      </c>
      <c r="AX211" s="13" t="s">
        <v>72</v>
      </c>
      <c r="AY211" s="215" t="s">
        <v>151</v>
      </c>
    </row>
    <row r="212" spans="2:65" s="1" customFormat="1" ht="20.399999999999999" customHeight="1">
      <c r="B212" s="181"/>
      <c r="C212" s="182" t="s">
        <v>358</v>
      </c>
      <c r="D212" s="182" t="s">
        <v>154</v>
      </c>
      <c r="E212" s="183" t="s">
        <v>359</v>
      </c>
      <c r="F212" s="184" t="s">
        <v>360</v>
      </c>
      <c r="G212" s="185" t="s">
        <v>270</v>
      </c>
      <c r="H212" s="186">
        <v>0.21299999999999999</v>
      </c>
      <c r="I212" s="187"/>
      <c r="J212" s="188">
        <f>ROUND(I212*H212,2)</f>
        <v>0</v>
      </c>
      <c r="K212" s="184" t="s">
        <v>158</v>
      </c>
      <c r="L212" s="41"/>
      <c r="M212" s="189" t="s">
        <v>5</v>
      </c>
      <c r="N212" s="190" t="s">
        <v>43</v>
      </c>
      <c r="O212" s="42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AR212" s="24" t="s">
        <v>259</v>
      </c>
      <c r="AT212" s="24" t="s">
        <v>154</v>
      </c>
      <c r="AU212" s="24" t="s">
        <v>81</v>
      </c>
      <c r="AY212" s="24" t="s">
        <v>151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4" t="s">
        <v>79</v>
      </c>
      <c r="BK212" s="193">
        <f>ROUND(I212*H212,2)</f>
        <v>0</v>
      </c>
      <c r="BL212" s="24" t="s">
        <v>259</v>
      </c>
      <c r="BM212" s="24" t="s">
        <v>361</v>
      </c>
    </row>
    <row r="213" spans="2:65" s="1" customFormat="1" ht="24">
      <c r="B213" s="41"/>
      <c r="D213" s="194" t="s">
        <v>161</v>
      </c>
      <c r="F213" s="195" t="s">
        <v>362</v>
      </c>
      <c r="I213" s="196"/>
      <c r="L213" s="41"/>
      <c r="M213" s="197"/>
      <c r="N213" s="42"/>
      <c r="O213" s="42"/>
      <c r="P213" s="42"/>
      <c r="Q213" s="42"/>
      <c r="R213" s="42"/>
      <c r="S213" s="42"/>
      <c r="T213" s="70"/>
      <c r="AT213" s="24" t="s">
        <v>161</v>
      </c>
      <c r="AU213" s="24" t="s">
        <v>81</v>
      </c>
    </row>
    <row r="214" spans="2:65" s="11" customFormat="1" ht="29.85" customHeight="1">
      <c r="B214" s="167"/>
      <c r="D214" s="178" t="s">
        <v>71</v>
      </c>
      <c r="E214" s="179" t="s">
        <v>363</v>
      </c>
      <c r="F214" s="179" t="s">
        <v>364</v>
      </c>
      <c r="I214" s="170"/>
      <c r="J214" s="180">
        <f>BK214</f>
        <v>0</v>
      </c>
      <c r="L214" s="167"/>
      <c r="M214" s="172"/>
      <c r="N214" s="173"/>
      <c r="O214" s="173"/>
      <c r="P214" s="174">
        <f>SUM(P215:P220)</f>
        <v>0</v>
      </c>
      <c r="Q214" s="173"/>
      <c r="R214" s="174">
        <f>SUM(R215:R220)</f>
        <v>0</v>
      </c>
      <c r="S214" s="173"/>
      <c r="T214" s="175">
        <f>SUM(T215:T220)</f>
        <v>0.14400000000000002</v>
      </c>
      <c r="AR214" s="168" t="s">
        <v>81</v>
      </c>
      <c r="AT214" s="176" t="s">
        <v>71</v>
      </c>
      <c r="AU214" s="176" t="s">
        <v>79</v>
      </c>
      <c r="AY214" s="168" t="s">
        <v>151</v>
      </c>
      <c r="BK214" s="177">
        <f>SUM(BK215:BK220)</f>
        <v>0</v>
      </c>
    </row>
    <row r="215" spans="2:65" s="1" customFormat="1" ht="20.399999999999999" customHeight="1">
      <c r="B215" s="181"/>
      <c r="C215" s="182" t="s">
        <v>365</v>
      </c>
      <c r="D215" s="182" t="s">
        <v>154</v>
      </c>
      <c r="E215" s="183" t="s">
        <v>366</v>
      </c>
      <c r="F215" s="184" t="s">
        <v>367</v>
      </c>
      <c r="G215" s="185" t="s">
        <v>368</v>
      </c>
      <c r="H215" s="186">
        <v>6</v>
      </c>
      <c r="I215" s="187"/>
      <c r="J215" s="188">
        <f>ROUND(I215*H215,2)</f>
        <v>0</v>
      </c>
      <c r="K215" s="184" t="s">
        <v>158</v>
      </c>
      <c r="L215" s="41"/>
      <c r="M215" s="189" t="s">
        <v>5</v>
      </c>
      <c r="N215" s="190" t="s">
        <v>43</v>
      </c>
      <c r="O215" s="42"/>
      <c r="P215" s="191">
        <f>O215*H215</f>
        <v>0</v>
      </c>
      <c r="Q215" s="191">
        <v>0</v>
      </c>
      <c r="R215" s="191">
        <f>Q215*H215</f>
        <v>0</v>
      </c>
      <c r="S215" s="191">
        <v>2.4E-2</v>
      </c>
      <c r="T215" s="192">
        <f>S215*H215</f>
        <v>0.14400000000000002</v>
      </c>
      <c r="AR215" s="24" t="s">
        <v>259</v>
      </c>
      <c r="AT215" s="24" t="s">
        <v>154</v>
      </c>
      <c r="AU215" s="24" t="s">
        <v>81</v>
      </c>
      <c r="AY215" s="24" t="s">
        <v>151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4" t="s">
        <v>79</v>
      </c>
      <c r="BK215" s="193">
        <f>ROUND(I215*H215,2)</f>
        <v>0</v>
      </c>
      <c r="BL215" s="24" t="s">
        <v>259</v>
      </c>
      <c r="BM215" s="24" t="s">
        <v>369</v>
      </c>
    </row>
    <row r="216" spans="2:65" s="1" customFormat="1" ht="36">
      <c r="B216" s="41"/>
      <c r="D216" s="194" t="s">
        <v>161</v>
      </c>
      <c r="F216" s="195" t="s">
        <v>370</v>
      </c>
      <c r="I216" s="196"/>
      <c r="L216" s="41"/>
      <c r="M216" s="197"/>
      <c r="N216" s="42"/>
      <c r="O216" s="42"/>
      <c r="P216" s="42"/>
      <c r="Q216" s="42"/>
      <c r="R216" s="42"/>
      <c r="S216" s="42"/>
      <c r="T216" s="70"/>
      <c r="AT216" s="24" t="s">
        <v>161</v>
      </c>
      <c r="AU216" s="24" t="s">
        <v>81</v>
      </c>
    </row>
    <row r="217" spans="2:65" s="12" customFormat="1" ht="12">
      <c r="B217" s="198"/>
      <c r="D217" s="194" t="s">
        <v>163</v>
      </c>
      <c r="E217" s="199" t="s">
        <v>5</v>
      </c>
      <c r="F217" s="200" t="s">
        <v>371</v>
      </c>
      <c r="H217" s="201" t="s">
        <v>5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201" t="s">
        <v>163</v>
      </c>
      <c r="AU217" s="201" t="s">
        <v>81</v>
      </c>
      <c r="AV217" s="12" t="s">
        <v>79</v>
      </c>
      <c r="AW217" s="12" t="s">
        <v>35</v>
      </c>
      <c r="AX217" s="12" t="s">
        <v>72</v>
      </c>
      <c r="AY217" s="201" t="s">
        <v>151</v>
      </c>
    </row>
    <row r="218" spans="2:65" s="13" customFormat="1" ht="12">
      <c r="B218" s="206"/>
      <c r="D218" s="207" t="s">
        <v>163</v>
      </c>
      <c r="E218" s="208" t="s">
        <v>5</v>
      </c>
      <c r="F218" s="209" t="s">
        <v>372</v>
      </c>
      <c r="H218" s="210">
        <v>6</v>
      </c>
      <c r="I218" s="211"/>
      <c r="L218" s="206"/>
      <c r="M218" s="212"/>
      <c r="N218" s="213"/>
      <c r="O218" s="213"/>
      <c r="P218" s="213"/>
      <c r="Q218" s="213"/>
      <c r="R218" s="213"/>
      <c r="S218" s="213"/>
      <c r="T218" s="214"/>
      <c r="AT218" s="215" t="s">
        <v>163</v>
      </c>
      <c r="AU218" s="215" t="s">
        <v>81</v>
      </c>
      <c r="AV218" s="13" t="s">
        <v>81</v>
      </c>
      <c r="AW218" s="13" t="s">
        <v>35</v>
      </c>
      <c r="AX218" s="13" t="s">
        <v>72</v>
      </c>
      <c r="AY218" s="215" t="s">
        <v>151</v>
      </c>
    </row>
    <row r="219" spans="2:65" s="1" customFormat="1" ht="20.399999999999999" customHeight="1">
      <c r="B219" s="181"/>
      <c r="C219" s="182" t="s">
        <v>373</v>
      </c>
      <c r="D219" s="182" t="s">
        <v>154</v>
      </c>
      <c r="E219" s="183" t="s">
        <v>374</v>
      </c>
      <c r="F219" s="184" t="s">
        <v>375</v>
      </c>
      <c r="G219" s="185" t="s">
        <v>270</v>
      </c>
      <c r="H219" s="186">
        <v>1E-3</v>
      </c>
      <c r="I219" s="187"/>
      <c r="J219" s="188">
        <f>ROUND(I219*H219,2)</f>
        <v>0</v>
      </c>
      <c r="K219" s="184" t="s">
        <v>158</v>
      </c>
      <c r="L219" s="41"/>
      <c r="M219" s="189" t="s">
        <v>5</v>
      </c>
      <c r="N219" s="190" t="s">
        <v>43</v>
      </c>
      <c r="O219" s="42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24" t="s">
        <v>259</v>
      </c>
      <c r="AT219" s="24" t="s">
        <v>154</v>
      </c>
      <c r="AU219" s="24" t="s">
        <v>81</v>
      </c>
      <c r="AY219" s="24" t="s">
        <v>151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24" t="s">
        <v>79</v>
      </c>
      <c r="BK219" s="193">
        <f>ROUND(I219*H219,2)</f>
        <v>0</v>
      </c>
      <c r="BL219" s="24" t="s">
        <v>259</v>
      </c>
      <c r="BM219" s="24" t="s">
        <v>376</v>
      </c>
    </row>
    <row r="220" spans="2:65" s="1" customFormat="1" ht="36">
      <c r="B220" s="41"/>
      <c r="D220" s="194" t="s">
        <v>161</v>
      </c>
      <c r="F220" s="195" t="s">
        <v>377</v>
      </c>
      <c r="I220" s="196"/>
      <c r="L220" s="41"/>
      <c r="M220" s="197"/>
      <c r="N220" s="42"/>
      <c r="O220" s="42"/>
      <c r="P220" s="42"/>
      <c r="Q220" s="42"/>
      <c r="R220" s="42"/>
      <c r="S220" s="42"/>
      <c r="T220" s="70"/>
      <c r="AT220" s="24" t="s">
        <v>161</v>
      </c>
      <c r="AU220" s="24" t="s">
        <v>81</v>
      </c>
    </row>
    <row r="221" spans="2:65" s="11" customFormat="1" ht="29.85" customHeight="1">
      <c r="B221" s="167"/>
      <c r="D221" s="178" t="s">
        <v>71</v>
      </c>
      <c r="E221" s="179" t="s">
        <v>378</v>
      </c>
      <c r="F221" s="179" t="s">
        <v>379</v>
      </c>
      <c r="I221" s="170"/>
      <c r="J221" s="180">
        <f>BK221</f>
        <v>0</v>
      </c>
      <c r="L221" s="167"/>
      <c r="M221" s="172"/>
      <c r="N221" s="173"/>
      <c r="O221" s="173"/>
      <c r="P221" s="174">
        <f>SUM(P222:P264)</f>
        <v>0</v>
      </c>
      <c r="Q221" s="173"/>
      <c r="R221" s="174">
        <f>SUM(R222:R264)</f>
        <v>0.72924305</v>
      </c>
      <c r="S221" s="173"/>
      <c r="T221" s="175">
        <f>SUM(T222:T264)</f>
        <v>0.69340955000000004</v>
      </c>
      <c r="AR221" s="168" t="s">
        <v>81</v>
      </c>
      <c r="AT221" s="176" t="s">
        <v>71</v>
      </c>
      <c r="AU221" s="176" t="s">
        <v>79</v>
      </c>
      <c r="AY221" s="168" t="s">
        <v>151</v>
      </c>
      <c r="BK221" s="177">
        <f>SUM(BK222:BK264)</f>
        <v>0</v>
      </c>
    </row>
    <row r="222" spans="2:65" s="1" customFormat="1" ht="20.399999999999999" customHeight="1">
      <c r="B222" s="181"/>
      <c r="C222" s="182" t="s">
        <v>380</v>
      </c>
      <c r="D222" s="182" t="s">
        <v>154</v>
      </c>
      <c r="E222" s="183" t="s">
        <v>381</v>
      </c>
      <c r="F222" s="184" t="s">
        <v>382</v>
      </c>
      <c r="G222" s="185" t="s">
        <v>179</v>
      </c>
      <c r="H222" s="186">
        <v>11.175000000000001</v>
      </c>
      <c r="I222" s="187"/>
      <c r="J222" s="188">
        <f>ROUND(I222*H222,2)</f>
        <v>0</v>
      </c>
      <c r="K222" s="184" t="s">
        <v>158</v>
      </c>
      <c r="L222" s="41"/>
      <c r="M222" s="189" t="s">
        <v>5</v>
      </c>
      <c r="N222" s="190" t="s">
        <v>43</v>
      </c>
      <c r="O222" s="42"/>
      <c r="P222" s="191">
        <f>O222*H222</f>
        <v>0</v>
      </c>
      <c r="Q222" s="191">
        <v>0</v>
      </c>
      <c r="R222" s="191">
        <f>Q222*H222</f>
        <v>0</v>
      </c>
      <c r="S222" s="191">
        <v>3.2499999999999999E-3</v>
      </c>
      <c r="T222" s="192">
        <f>S222*H222</f>
        <v>3.6318750000000004E-2</v>
      </c>
      <c r="AR222" s="24" t="s">
        <v>259</v>
      </c>
      <c r="AT222" s="24" t="s">
        <v>154</v>
      </c>
      <c r="AU222" s="24" t="s">
        <v>81</v>
      </c>
      <c r="AY222" s="24" t="s">
        <v>151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4" t="s">
        <v>79</v>
      </c>
      <c r="BK222" s="193">
        <f>ROUND(I222*H222,2)</f>
        <v>0</v>
      </c>
      <c r="BL222" s="24" t="s">
        <v>259</v>
      </c>
      <c r="BM222" s="24" t="s">
        <v>383</v>
      </c>
    </row>
    <row r="223" spans="2:65" s="1" customFormat="1" ht="12">
      <c r="B223" s="41"/>
      <c r="D223" s="194" t="s">
        <v>161</v>
      </c>
      <c r="F223" s="195" t="s">
        <v>382</v>
      </c>
      <c r="I223" s="196"/>
      <c r="L223" s="41"/>
      <c r="M223" s="197"/>
      <c r="N223" s="42"/>
      <c r="O223" s="42"/>
      <c r="P223" s="42"/>
      <c r="Q223" s="42"/>
      <c r="R223" s="42"/>
      <c r="S223" s="42"/>
      <c r="T223" s="70"/>
      <c r="AT223" s="24" t="s">
        <v>161</v>
      </c>
      <c r="AU223" s="24" t="s">
        <v>81</v>
      </c>
    </row>
    <row r="224" spans="2:65" s="13" customFormat="1" ht="12">
      <c r="B224" s="206"/>
      <c r="D224" s="207" t="s">
        <v>163</v>
      </c>
      <c r="E224" s="208" t="s">
        <v>5</v>
      </c>
      <c r="F224" s="209" t="s">
        <v>384</v>
      </c>
      <c r="H224" s="210">
        <v>11.175000000000001</v>
      </c>
      <c r="I224" s="211"/>
      <c r="L224" s="206"/>
      <c r="M224" s="212"/>
      <c r="N224" s="213"/>
      <c r="O224" s="213"/>
      <c r="P224" s="213"/>
      <c r="Q224" s="213"/>
      <c r="R224" s="213"/>
      <c r="S224" s="213"/>
      <c r="T224" s="214"/>
      <c r="AT224" s="215" t="s">
        <v>163</v>
      </c>
      <c r="AU224" s="215" t="s">
        <v>81</v>
      </c>
      <c r="AV224" s="13" t="s">
        <v>81</v>
      </c>
      <c r="AW224" s="13" t="s">
        <v>35</v>
      </c>
      <c r="AX224" s="13" t="s">
        <v>72</v>
      </c>
      <c r="AY224" s="215" t="s">
        <v>151</v>
      </c>
    </row>
    <row r="225" spans="2:65" s="1" customFormat="1" ht="20.399999999999999" customHeight="1">
      <c r="B225" s="181"/>
      <c r="C225" s="182" t="s">
        <v>385</v>
      </c>
      <c r="D225" s="182" t="s">
        <v>154</v>
      </c>
      <c r="E225" s="183" t="s">
        <v>386</v>
      </c>
      <c r="F225" s="184" t="s">
        <v>387</v>
      </c>
      <c r="G225" s="185" t="s">
        <v>157</v>
      </c>
      <c r="H225" s="186">
        <v>24.14</v>
      </c>
      <c r="I225" s="187"/>
      <c r="J225" s="188">
        <f>ROUND(I225*H225,2)</f>
        <v>0</v>
      </c>
      <c r="K225" s="184" t="s">
        <v>158</v>
      </c>
      <c r="L225" s="41"/>
      <c r="M225" s="189" t="s">
        <v>5</v>
      </c>
      <c r="N225" s="190" t="s">
        <v>43</v>
      </c>
      <c r="O225" s="42"/>
      <c r="P225" s="191">
        <f>O225*H225</f>
        <v>0</v>
      </c>
      <c r="Q225" s="191">
        <v>0</v>
      </c>
      <c r="R225" s="191">
        <f>Q225*H225</f>
        <v>0</v>
      </c>
      <c r="S225" s="191">
        <v>2.7220000000000001E-2</v>
      </c>
      <c r="T225" s="192">
        <f>S225*H225</f>
        <v>0.65709080000000009</v>
      </c>
      <c r="AR225" s="24" t="s">
        <v>259</v>
      </c>
      <c r="AT225" s="24" t="s">
        <v>154</v>
      </c>
      <c r="AU225" s="24" t="s">
        <v>81</v>
      </c>
      <c r="AY225" s="24" t="s">
        <v>151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4" t="s">
        <v>79</v>
      </c>
      <c r="BK225" s="193">
        <f>ROUND(I225*H225,2)</f>
        <v>0</v>
      </c>
      <c r="BL225" s="24" t="s">
        <v>259</v>
      </c>
      <c r="BM225" s="24" t="s">
        <v>388</v>
      </c>
    </row>
    <row r="226" spans="2:65" s="1" customFormat="1" ht="12">
      <c r="B226" s="41"/>
      <c r="D226" s="194" t="s">
        <v>161</v>
      </c>
      <c r="F226" s="195" t="s">
        <v>387</v>
      </c>
      <c r="I226" s="196"/>
      <c r="L226" s="41"/>
      <c r="M226" s="197"/>
      <c r="N226" s="42"/>
      <c r="O226" s="42"/>
      <c r="P226" s="42"/>
      <c r="Q226" s="42"/>
      <c r="R226" s="42"/>
      <c r="S226" s="42"/>
      <c r="T226" s="70"/>
      <c r="AT226" s="24" t="s">
        <v>161</v>
      </c>
      <c r="AU226" s="24" t="s">
        <v>81</v>
      </c>
    </row>
    <row r="227" spans="2:65" s="13" customFormat="1" ht="12">
      <c r="B227" s="206"/>
      <c r="D227" s="194" t="s">
        <v>163</v>
      </c>
      <c r="E227" s="215" t="s">
        <v>5</v>
      </c>
      <c r="F227" s="216" t="s">
        <v>389</v>
      </c>
      <c r="H227" s="217">
        <v>23.704999999999998</v>
      </c>
      <c r="I227" s="211"/>
      <c r="L227" s="206"/>
      <c r="M227" s="212"/>
      <c r="N227" s="213"/>
      <c r="O227" s="213"/>
      <c r="P227" s="213"/>
      <c r="Q227" s="213"/>
      <c r="R227" s="213"/>
      <c r="S227" s="213"/>
      <c r="T227" s="214"/>
      <c r="AT227" s="215" t="s">
        <v>163</v>
      </c>
      <c r="AU227" s="215" t="s">
        <v>81</v>
      </c>
      <c r="AV227" s="13" t="s">
        <v>81</v>
      </c>
      <c r="AW227" s="13" t="s">
        <v>35</v>
      </c>
      <c r="AX227" s="13" t="s">
        <v>72</v>
      </c>
      <c r="AY227" s="215" t="s">
        <v>151</v>
      </c>
    </row>
    <row r="228" spans="2:65" s="13" customFormat="1" ht="12">
      <c r="B228" s="206"/>
      <c r="D228" s="207" t="s">
        <v>163</v>
      </c>
      <c r="E228" s="208" t="s">
        <v>5</v>
      </c>
      <c r="F228" s="209" t="s">
        <v>390</v>
      </c>
      <c r="H228" s="210">
        <v>0.435</v>
      </c>
      <c r="I228" s="211"/>
      <c r="L228" s="206"/>
      <c r="M228" s="212"/>
      <c r="N228" s="213"/>
      <c r="O228" s="213"/>
      <c r="P228" s="213"/>
      <c r="Q228" s="213"/>
      <c r="R228" s="213"/>
      <c r="S228" s="213"/>
      <c r="T228" s="214"/>
      <c r="AT228" s="215" t="s">
        <v>163</v>
      </c>
      <c r="AU228" s="215" t="s">
        <v>81</v>
      </c>
      <c r="AV228" s="13" t="s">
        <v>81</v>
      </c>
      <c r="AW228" s="13" t="s">
        <v>35</v>
      </c>
      <c r="AX228" s="13" t="s">
        <v>72</v>
      </c>
      <c r="AY228" s="215" t="s">
        <v>151</v>
      </c>
    </row>
    <row r="229" spans="2:65" s="1" customFormat="1" ht="20.399999999999999" customHeight="1">
      <c r="B229" s="181"/>
      <c r="C229" s="182" t="s">
        <v>391</v>
      </c>
      <c r="D229" s="182" t="s">
        <v>154</v>
      </c>
      <c r="E229" s="183" t="s">
        <v>392</v>
      </c>
      <c r="F229" s="184" t="s">
        <v>393</v>
      </c>
      <c r="G229" s="185" t="s">
        <v>179</v>
      </c>
      <c r="H229" s="186">
        <v>5.75</v>
      </c>
      <c r="I229" s="187"/>
      <c r="J229" s="188">
        <f>ROUND(I229*H229,2)</f>
        <v>0</v>
      </c>
      <c r="K229" s="184" t="s">
        <v>158</v>
      </c>
      <c r="L229" s="41"/>
      <c r="M229" s="189" t="s">
        <v>5</v>
      </c>
      <c r="N229" s="190" t="s">
        <v>43</v>
      </c>
      <c r="O229" s="42"/>
      <c r="P229" s="191">
        <f>O229*H229</f>
        <v>0</v>
      </c>
      <c r="Q229" s="191">
        <v>6.2E-4</v>
      </c>
      <c r="R229" s="191">
        <f>Q229*H229</f>
        <v>3.565E-3</v>
      </c>
      <c r="S229" s="191">
        <v>0</v>
      </c>
      <c r="T229" s="192">
        <f>S229*H229</f>
        <v>0</v>
      </c>
      <c r="AR229" s="24" t="s">
        <v>259</v>
      </c>
      <c r="AT229" s="24" t="s">
        <v>154</v>
      </c>
      <c r="AU229" s="24" t="s">
        <v>81</v>
      </c>
      <c r="AY229" s="24" t="s">
        <v>151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4" t="s">
        <v>79</v>
      </c>
      <c r="BK229" s="193">
        <f>ROUND(I229*H229,2)</f>
        <v>0</v>
      </c>
      <c r="BL229" s="24" t="s">
        <v>259</v>
      </c>
      <c r="BM229" s="24" t="s">
        <v>394</v>
      </c>
    </row>
    <row r="230" spans="2:65" s="1" customFormat="1" ht="24">
      <c r="B230" s="41"/>
      <c r="D230" s="194" t="s">
        <v>161</v>
      </c>
      <c r="F230" s="195" t="s">
        <v>395</v>
      </c>
      <c r="I230" s="196"/>
      <c r="L230" s="41"/>
      <c r="M230" s="197"/>
      <c r="N230" s="42"/>
      <c r="O230" s="42"/>
      <c r="P230" s="42"/>
      <c r="Q230" s="42"/>
      <c r="R230" s="42"/>
      <c r="S230" s="42"/>
      <c r="T230" s="70"/>
      <c r="AT230" s="24" t="s">
        <v>161</v>
      </c>
      <c r="AU230" s="24" t="s">
        <v>81</v>
      </c>
    </row>
    <row r="231" spans="2:65" s="13" customFormat="1" ht="12">
      <c r="B231" s="206"/>
      <c r="D231" s="194" t="s">
        <v>163</v>
      </c>
      <c r="E231" s="215" t="s">
        <v>5</v>
      </c>
      <c r="F231" s="216" t="s">
        <v>396</v>
      </c>
      <c r="H231" s="217">
        <v>1.45</v>
      </c>
      <c r="I231" s="211"/>
      <c r="L231" s="206"/>
      <c r="M231" s="212"/>
      <c r="N231" s="213"/>
      <c r="O231" s="213"/>
      <c r="P231" s="213"/>
      <c r="Q231" s="213"/>
      <c r="R231" s="213"/>
      <c r="S231" s="213"/>
      <c r="T231" s="214"/>
      <c r="AT231" s="215" t="s">
        <v>163</v>
      </c>
      <c r="AU231" s="215" t="s">
        <v>81</v>
      </c>
      <c r="AV231" s="13" t="s">
        <v>81</v>
      </c>
      <c r="AW231" s="13" t="s">
        <v>35</v>
      </c>
      <c r="AX231" s="13" t="s">
        <v>72</v>
      </c>
      <c r="AY231" s="215" t="s">
        <v>151</v>
      </c>
    </row>
    <row r="232" spans="2:65" s="13" customFormat="1" ht="12">
      <c r="B232" s="206"/>
      <c r="D232" s="207" t="s">
        <v>163</v>
      </c>
      <c r="E232" s="208" t="s">
        <v>5</v>
      </c>
      <c r="F232" s="209" t="s">
        <v>397</v>
      </c>
      <c r="H232" s="210">
        <v>4.3</v>
      </c>
      <c r="I232" s="211"/>
      <c r="L232" s="206"/>
      <c r="M232" s="212"/>
      <c r="N232" s="213"/>
      <c r="O232" s="213"/>
      <c r="P232" s="213"/>
      <c r="Q232" s="213"/>
      <c r="R232" s="213"/>
      <c r="S232" s="213"/>
      <c r="T232" s="214"/>
      <c r="AT232" s="215" t="s">
        <v>163</v>
      </c>
      <c r="AU232" s="215" t="s">
        <v>81</v>
      </c>
      <c r="AV232" s="13" t="s">
        <v>81</v>
      </c>
      <c r="AW232" s="13" t="s">
        <v>35</v>
      </c>
      <c r="AX232" s="13" t="s">
        <v>72</v>
      </c>
      <c r="AY232" s="215" t="s">
        <v>151</v>
      </c>
    </row>
    <row r="233" spans="2:65" s="1" customFormat="1" ht="28.8" customHeight="1">
      <c r="B233" s="181"/>
      <c r="C233" s="182" t="s">
        <v>398</v>
      </c>
      <c r="D233" s="182" t="s">
        <v>154</v>
      </c>
      <c r="E233" s="183" t="s">
        <v>399</v>
      </c>
      <c r="F233" s="184" t="s">
        <v>400</v>
      </c>
      <c r="G233" s="185" t="s">
        <v>157</v>
      </c>
      <c r="H233" s="186">
        <v>23.704999999999998</v>
      </c>
      <c r="I233" s="187"/>
      <c r="J233" s="188">
        <f>ROUND(I233*H233,2)</f>
        <v>0</v>
      </c>
      <c r="K233" s="184" t="s">
        <v>158</v>
      </c>
      <c r="L233" s="41"/>
      <c r="M233" s="189" t="s">
        <v>5</v>
      </c>
      <c r="N233" s="190" t="s">
        <v>43</v>
      </c>
      <c r="O233" s="42"/>
      <c r="P233" s="191">
        <f>O233*H233</f>
        <v>0</v>
      </c>
      <c r="Q233" s="191">
        <v>3.6700000000000001E-3</v>
      </c>
      <c r="R233" s="191">
        <f>Q233*H233</f>
        <v>8.6997350000000001E-2</v>
      </c>
      <c r="S233" s="191">
        <v>0</v>
      </c>
      <c r="T233" s="192">
        <f>S233*H233</f>
        <v>0</v>
      </c>
      <c r="AR233" s="24" t="s">
        <v>259</v>
      </c>
      <c r="AT233" s="24" t="s">
        <v>154</v>
      </c>
      <c r="AU233" s="24" t="s">
        <v>81</v>
      </c>
      <c r="AY233" s="24" t="s">
        <v>151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4" t="s">
        <v>79</v>
      </c>
      <c r="BK233" s="193">
        <f>ROUND(I233*H233,2)</f>
        <v>0</v>
      </c>
      <c r="BL233" s="24" t="s">
        <v>259</v>
      </c>
      <c r="BM233" s="24" t="s">
        <v>401</v>
      </c>
    </row>
    <row r="234" spans="2:65" s="1" customFormat="1" ht="24">
      <c r="B234" s="41"/>
      <c r="D234" s="194" t="s">
        <v>161</v>
      </c>
      <c r="F234" s="195" t="s">
        <v>402</v>
      </c>
      <c r="I234" s="196"/>
      <c r="L234" s="41"/>
      <c r="M234" s="197"/>
      <c r="N234" s="42"/>
      <c r="O234" s="42"/>
      <c r="P234" s="42"/>
      <c r="Q234" s="42"/>
      <c r="R234" s="42"/>
      <c r="S234" s="42"/>
      <c r="T234" s="70"/>
      <c r="AT234" s="24" t="s">
        <v>161</v>
      </c>
      <c r="AU234" s="24" t="s">
        <v>81</v>
      </c>
    </row>
    <row r="235" spans="2:65" s="13" customFormat="1" ht="12">
      <c r="B235" s="206"/>
      <c r="D235" s="207" t="s">
        <v>163</v>
      </c>
      <c r="E235" s="208" t="s">
        <v>5</v>
      </c>
      <c r="F235" s="209" t="s">
        <v>236</v>
      </c>
      <c r="H235" s="210">
        <v>23.704999999999998</v>
      </c>
      <c r="I235" s="211"/>
      <c r="L235" s="206"/>
      <c r="M235" s="212"/>
      <c r="N235" s="213"/>
      <c r="O235" s="213"/>
      <c r="P235" s="213"/>
      <c r="Q235" s="213"/>
      <c r="R235" s="213"/>
      <c r="S235" s="213"/>
      <c r="T235" s="214"/>
      <c r="AT235" s="215" t="s">
        <v>163</v>
      </c>
      <c r="AU235" s="215" t="s">
        <v>81</v>
      </c>
      <c r="AV235" s="13" t="s">
        <v>81</v>
      </c>
      <c r="AW235" s="13" t="s">
        <v>35</v>
      </c>
      <c r="AX235" s="13" t="s">
        <v>72</v>
      </c>
      <c r="AY235" s="215" t="s">
        <v>151</v>
      </c>
    </row>
    <row r="236" spans="2:65" s="1" customFormat="1" ht="20.399999999999999" customHeight="1">
      <c r="B236" s="181"/>
      <c r="C236" s="222" t="s">
        <v>403</v>
      </c>
      <c r="D236" s="222" t="s">
        <v>404</v>
      </c>
      <c r="E236" s="223" t="s">
        <v>405</v>
      </c>
      <c r="F236" s="224" t="s">
        <v>406</v>
      </c>
      <c r="G236" s="225" t="s">
        <v>157</v>
      </c>
      <c r="H236" s="226">
        <v>26.707999999999998</v>
      </c>
      <c r="I236" s="227"/>
      <c r="J236" s="228">
        <f>ROUND(I236*H236,2)</f>
        <v>0</v>
      </c>
      <c r="K236" s="224" t="s">
        <v>5</v>
      </c>
      <c r="L236" s="229"/>
      <c r="M236" s="230" t="s">
        <v>5</v>
      </c>
      <c r="N236" s="231" t="s">
        <v>43</v>
      </c>
      <c r="O236" s="42"/>
      <c r="P236" s="191">
        <f>O236*H236</f>
        <v>0</v>
      </c>
      <c r="Q236" s="191">
        <v>1.7999999999999999E-2</v>
      </c>
      <c r="R236" s="191">
        <f>Q236*H236</f>
        <v>0.48074399999999995</v>
      </c>
      <c r="S236" s="191">
        <v>0</v>
      </c>
      <c r="T236" s="192">
        <f>S236*H236</f>
        <v>0</v>
      </c>
      <c r="AR236" s="24" t="s">
        <v>365</v>
      </c>
      <c r="AT236" s="24" t="s">
        <v>404</v>
      </c>
      <c r="AU236" s="24" t="s">
        <v>81</v>
      </c>
      <c r="AY236" s="24" t="s">
        <v>151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24" t="s">
        <v>79</v>
      </c>
      <c r="BK236" s="193">
        <f>ROUND(I236*H236,2)</f>
        <v>0</v>
      </c>
      <c r="BL236" s="24" t="s">
        <v>259</v>
      </c>
      <c r="BM236" s="24" t="s">
        <v>407</v>
      </c>
    </row>
    <row r="237" spans="2:65" s="1" customFormat="1" ht="12">
      <c r="B237" s="41"/>
      <c r="D237" s="194" t="s">
        <v>161</v>
      </c>
      <c r="F237" s="195" t="s">
        <v>406</v>
      </c>
      <c r="I237" s="196"/>
      <c r="L237" s="41"/>
      <c r="M237" s="197"/>
      <c r="N237" s="42"/>
      <c r="O237" s="42"/>
      <c r="P237" s="42"/>
      <c r="Q237" s="42"/>
      <c r="R237" s="42"/>
      <c r="S237" s="42"/>
      <c r="T237" s="70"/>
      <c r="AT237" s="24" t="s">
        <v>161</v>
      </c>
      <c r="AU237" s="24" t="s">
        <v>81</v>
      </c>
    </row>
    <row r="238" spans="2:65" s="12" customFormat="1" ht="12">
      <c r="B238" s="198"/>
      <c r="D238" s="194" t="s">
        <v>163</v>
      </c>
      <c r="E238" s="199" t="s">
        <v>5</v>
      </c>
      <c r="F238" s="200" t="s">
        <v>408</v>
      </c>
      <c r="H238" s="201" t="s">
        <v>5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201" t="s">
        <v>163</v>
      </c>
      <c r="AU238" s="201" t="s">
        <v>81</v>
      </c>
      <c r="AV238" s="12" t="s">
        <v>79</v>
      </c>
      <c r="AW238" s="12" t="s">
        <v>35</v>
      </c>
      <c r="AX238" s="12" t="s">
        <v>72</v>
      </c>
      <c r="AY238" s="201" t="s">
        <v>151</v>
      </c>
    </row>
    <row r="239" spans="2:65" s="13" customFormat="1" ht="12">
      <c r="B239" s="206"/>
      <c r="D239" s="194" t="s">
        <v>163</v>
      </c>
      <c r="E239" s="215" t="s">
        <v>5</v>
      </c>
      <c r="F239" s="216" t="s">
        <v>409</v>
      </c>
      <c r="H239" s="217">
        <v>0.14499999999999999</v>
      </c>
      <c r="I239" s="211"/>
      <c r="L239" s="206"/>
      <c r="M239" s="212"/>
      <c r="N239" s="213"/>
      <c r="O239" s="213"/>
      <c r="P239" s="213"/>
      <c r="Q239" s="213"/>
      <c r="R239" s="213"/>
      <c r="S239" s="213"/>
      <c r="T239" s="214"/>
      <c r="AT239" s="215" t="s">
        <v>163</v>
      </c>
      <c r="AU239" s="215" t="s">
        <v>81</v>
      </c>
      <c r="AV239" s="13" t="s">
        <v>81</v>
      </c>
      <c r="AW239" s="13" t="s">
        <v>35</v>
      </c>
      <c r="AX239" s="13" t="s">
        <v>72</v>
      </c>
      <c r="AY239" s="215" t="s">
        <v>151</v>
      </c>
    </row>
    <row r="240" spans="2:65" s="13" customFormat="1" ht="12">
      <c r="B240" s="206"/>
      <c r="D240" s="194" t="s">
        <v>163</v>
      </c>
      <c r="E240" s="215" t="s">
        <v>5</v>
      </c>
      <c r="F240" s="216" t="s">
        <v>410</v>
      </c>
      <c r="H240" s="217">
        <v>0.43</v>
      </c>
      <c r="I240" s="211"/>
      <c r="L240" s="206"/>
      <c r="M240" s="212"/>
      <c r="N240" s="213"/>
      <c r="O240" s="213"/>
      <c r="P240" s="213"/>
      <c r="Q240" s="213"/>
      <c r="R240" s="213"/>
      <c r="S240" s="213"/>
      <c r="T240" s="214"/>
      <c r="AT240" s="215" t="s">
        <v>163</v>
      </c>
      <c r="AU240" s="215" t="s">
        <v>81</v>
      </c>
      <c r="AV240" s="13" t="s">
        <v>81</v>
      </c>
      <c r="AW240" s="13" t="s">
        <v>35</v>
      </c>
      <c r="AX240" s="13" t="s">
        <v>72</v>
      </c>
      <c r="AY240" s="215" t="s">
        <v>151</v>
      </c>
    </row>
    <row r="241" spans="2:65" s="12" customFormat="1" ht="12">
      <c r="B241" s="198"/>
      <c r="D241" s="194" t="s">
        <v>163</v>
      </c>
      <c r="E241" s="199" t="s">
        <v>5</v>
      </c>
      <c r="F241" s="200" t="s">
        <v>411</v>
      </c>
      <c r="H241" s="201" t="s">
        <v>5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201" t="s">
        <v>163</v>
      </c>
      <c r="AU241" s="201" t="s">
        <v>81</v>
      </c>
      <c r="AV241" s="12" t="s">
        <v>79</v>
      </c>
      <c r="AW241" s="12" t="s">
        <v>35</v>
      </c>
      <c r="AX241" s="12" t="s">
        <v>72</v>
      </c>
      <c r="AY241" s="201" t="s">
        <v>151</v>
      </c>
    </row>
    <row r="242" spans="2:65" s="13" customFormat="1" ht="12">
      <c r="B242" s="206"/>
      <c r="D242" s="194" t="s">
        <v>163</v>
      </c>
      <c r="E242" s="215" t="s">
        <v>5</v>
      </c>
      <c r="F242" s="216" t="s">
        <v>236</v>
      </c>
      <c r="H242" s="217">
        <v>23.704999999999998</v>
      </c>
      <c r="I242" s="211"/>
      <c r="L242" s="206"/>
      <c r="M242" s="212"/>
      <c r="N242" s="213"/>
      <c r="O242" s="213"/>
      <c r="P242" s="213"/>
      <c r="Q242" s="213"/>
      <c r="R242" s="213"/>
      <c r="S242" s="213"/>
      <c r="T242" s="214"/>
      <c r="AT242" s="215" t="s">
        <v>163</v>
      </c>
      <c r="AU242" s="215" t="s">
        <v>81</v>
      </c>
      <c r="AV242" s="13" t="s">
        <v>81</v>
      </c>
      <c r="AW242" s="13" t="s">
        <v>35</v>
      </c>
      <c r="AX242" s="13" t="s">
        <v>72</v>
      </c>
      <c r="AY242" s="215" t="s">
        <v>151</v>
      </c>
    </row>
    <row r="243" spans="2:65" s="13" customFormat="1" ht="12">
      <c r="B243" s="206"/>
      <c r="D243" s="207" t="s">
        <v>163</v>
      </c>
      <c r="F243" s="209" t="s">
        <v>412</v>
      </c>
      <c r="H243" s="210">
        <v>26.707999999999998</v>
      </c>
      <c r="I243" s="211"/>
      <c r="L243" s="206"/>
      <c r="M243" s="212"/>
      <c r="N243" s="213"/>
      <c r="O243" s="213"/>
      <c r="P243" s="213"/>
      <c r="Q243" s="213"/>
      <c r="R243" s="213"/>
      <c r="S243" s="213"/>
      <c r="T243" s="214"/>
      <c r="AT243" s="215" t="s">
        <v>163</v>
      </c>
      <c r="AU243" s="215" t="s">
        <v>81</v>
      </c>
      <c r="AV243" s="13" t="s">
        <v>81</v>
      </c>
      <c r="AW243" s="13" t="s">
        <v>6</v>
      </c>
      <c r="AX243" s="13" t="s">
        <v>79</v>
      </c>
      <c r="AY243" s="215" t="s">
        <v>151</v>
      </c>
    </row>
    <row r="244" spans="2:65" s="1" customFormat="1" ht="20.399999999999999" customHeight="1">
      <c r="B244" s="181"/>
      <c r="C244" s="182" t="s">
        <v>413</v>
      </c>
      <c r="D244" s="182" t="s">
        <v>154</v>
      </c>
      <c r="E244" s="183" t="s">
        <v>414</v>
      </c>
      <c r="F244" s="184" t="s">
        <v>415</v>
      </c>
      <c r="G244" s="185" t="s">
        <v>157</v>
      </c>
      <c r="H244" s="186">
        <v>23.704999999999998</v>
      </c>
      <c r="I244" s="187"/>
      <c r="J244" s="188">
        <f>ROUND(I244*H244,2)</f>
        <v>0</v>
      </c>
      <c r="K244" s="184" t="s">
        <v>158</v>
      </c>
      <c r="L244" s="41"/>
      <c r="M244" s="189" t="s">
        <v>5</v>
      </c>
      <c r="N244" s="190" t="s">
        <v>43</v>
      </c>
      <c r="O244" s="42"/>
      <c r="P244" s="191">
        <f>O244*H244</f>
        <v>0</v>
      </c>
      <c r="Q244" s="191">
        <v>2.9999999999999997E-4</v>
      </c>
      <c r="R244" s="191">
        <f>Q244*H244</f>
        <v>7.1114999999999989E-3</v>
      </c>
      <c r="S244" s="191">
        <v>0</v>
      </c>
      <c r="T244" s="192">
        <f>S244*H244</f>
        <v>0</v>
      </c>
      <c r="AR244" s="24" t="s">
        <v>259</v>
      </c>
      <c r="AT244" s="24" t="s">
        <v>154</v>
      </c>
      <c r="AU244" s="24" t="s">
        <v>81</v>
      </c>
      <c r="AY244" s="24" t="s">
        <v>151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4" t="s">
        <v>79</v>
      </c>
      <c r="BK244" s="193">
        <f>ROUND(I244*H244,2)</f>
        <v>0</v>
      </c>
      <c r="BL244" s="24" t="s">
        <v>259</v>
      </c>
      <c r="BM244" s="24" t="s">
        <v>416</v>
      </c>
    </row>
    <row r="245" spans="2:65" s="1" customFormat="1" ht="12">
      <c r="B245" s="41"/>
      <c r="D245" s="194" t="s">
        <v>161</v>
      </c>
      <c r="F245" s="195" t="s">
        <v>417</v>
      </c>
      <c r="I245" s="196"/>
      <c r="L245" s="41"/>
      <c r="M245" s="197"/>
      <c r="N245" s="42"/>
      <c r="O245" s="42"/>
      <c r="P245" s="42"/>
      <c r="Q245" s="42"/>
      <c r="R245" s="42"/>
      <c r="S245" s="42"/>
      <c r="T245" s="70"/>
      <c r="AT245" s="24" t="s">
        <v>161</v>
      </c>
      <c r="AU245" s="24" t="s">
        <v>81</v>
      </c>
    </row>
    <row r="246" spans="2:65" s="13" customFormat="1" ht="12">
      <c r="B246" s="206"/>
      <c r="D246" s="207" t="s">
        <v>163</v>
      </c>
      <c r="E246" s="208" t="s">
        <v>5</v>
      </c>
      <c r="F246" s="209" t="s">
        <v>236</v>
      </c>
      <c r="H246" s="210">
        <v>23.704999999999998</v>
      </c>
      <c r="I246" s="211"/>
      <c r="L246" s="206"/>
      <c r="M246" s="212"/>
      <c r="N246" s="213"/>
      <c r="O246" s="213"/>
      <c r="P246" s="213"/>
      <c r="Q246" s="213"/>
      <c r="R246" s="213"/>
      <c r="S246" s="213"/>
      <c r="T246" s="214"/>
      <c r="AT246" s="215" t="s">
        <v>163</v>
      </c>
      <c r="AU246" s="215" t="s">
        <v>81</v>
      </c>
      <c r="AV246" s="13" t="s">
        <v>81</v>
      </c>
      <c r="AW246" s="13" t="s">
        <v>35</v>
      </c>
      <c r="AX246" s="13" t="s">
        <v>72</v>
      </c>
      <c r="AY246" s="215" t="s">
        <v>151</v>
      </c>
    </row>
    <row r="247" spans="2:65" s="1" customFormat="1" ht="20.399999999999999" customHeight="1">
      <c r="B247" s="181"/>
      <c r="C247" s="182" t="s">
        <v>418</v>
      </c>
      <c r="D247" s="182" t="s">
        <v>154</v>
      </c>
      <c r="E247" s="183" t="s">
        <v>419</v>
      </c>
      <c r="F247" s="184" t="s">
        <v>420</v>
      </c>
      <c r="G247" s="185" t="s">
        <v>179</v>
      </c>
      <c r="H247" s="186">
        <v>36</v>
      </c>
      <c r="I247" s="187"/>
      <c r="J247" s="188">
        <f>ROUND(I247*H247,2)</f>
        <v>0</v>
      </c>
      <c r="K247" s="184" t="s">
        <v>158</v>
      </c>
      <c r="L247" s="41"/>
      <c r="M247" s="189" t="s">
        <v>5</v>
      </c>
      <c r="N247" s="190" t="s">
        <v>43</v>
      </c>
      <c r="O247" s="42"/>
      <c r="P247" s="191">
        <f>O247*H247</f>
        <v>0</v>
      </c>
      <c r="Q247" s="191">
        <v>3.0000000000000001E-5</v>
      </c>
      <c r="R247" s="191">
        <f>Q247*H247</f>
        <v>1.08E-3</v>
      </c>
      <c r="S247" s="191">
        <v>0</v>
      </c>
      <c r="T247" s="192">
        <f>S247*H247</f>
        <v>0</v>
      </c>
      <c r="AR247" s="24" t="s">
        <v>259</v>
      </c>
      <c r="AT247" s="24" t="s">
        <v>154</v>
      </c>
      <c r="AU247" s="24" t="s">
        <v>81</v>
      </c>
      <c r="AY247" s="24" t="s">
        <v>151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4" t="s">
        <v>79</v>
      </c>
      <c r="BK247" s="193">
        <f>ROUND(I247*H247,2)</f>
        <v>0</v>
      </c>
      <c r="BL247" s="24" t="s">
        <v>259</v>
      </c>
      <c r="BM247" s="24" t="s">
        <v>421</v>
      </c>
    </row>
    <row r="248" spans="2:65" s="1" customFormat="1" ht="12">
      <c r="B248" s="41"/>
      <c r="D248" s="194" t="s">
        <v>161</v>
      </c>
      <c r="F248" s="195" t="s">
        <v>422</v>
      </c>
      <c r="I248" s="196"/>
      <c r="L248" s="41"/>
      <c r="M248" s="197"/>
      <c r="N248" s="42"/>
      <c r="O248" s="42"/>
      <c r="P248" s="42"/>
      <c r="Q248" s="42"/>
      <c r="R248" s="42"/>
      <c r="S248" s="42"/>
      <c r="T248" s="70"/>
      <c r="AT248" s="24" t="s">
        <v>161</v>
      </c>
      <c r="AU248" s="24" t="s">
        <v>81</v>
      </c>
    </row>
    <row r="249" spans="2:65" s="13" customFormat="1" ht="12">
      <c r="B249" s="206"/>
      <c r="D249" s="207" t="s">
        <v>163</v>
      </c>
      <c r="E249" s="208" t="s">
        <v>5</v>
      </c>
      <c r="F249" s="209" t="s">
        <v>423</v>
      </c>
      <c r="H249" s="210">
        <v>36</v>
      </c>
      <c r="I249" s="211"/>
      <c r="L249" s="206"/>
      <c r="M249" s="212"/>
      <c r="N249" s="213"/>
      <c r="O249" s="213"/>
      <c r="P249" s="213"/>
      <c r="Q249" s="213"/>
      <c r="R249" s="213"/>
      <c r="S249" s="213"/>
      <c r="T249" s="214"/>
      <c r="AT249" s="215" t="s">
        <v>163</v>
      </c>
      <c r="AU249" s="215" t="s">
        <v>81</v>
      </c>
      <c r="AV249" s="13" t="s">
        <v>81</v>
      </c>
      <c r="AW249" s="13" t="s">
        <v>35</v>
      </c>
      <c r="AX249" s="13" t="s">
        <v>72</v>
      </c>
      <c r="AY249" s="215" t="s">
        <v>151</v>
      </c>
    </row>
    <row r="250" spans="2:65" s="1" customFormat="1" ht="20.399999999999999" customHeight="1">
      <c r="B250" s="181"/>
      <c r="C250" s="182" t="s">
        <v>424</v>
      </c>
      <c r="D250" s="182" t="s">
        <v>154</v>
      </c>
      <c r="E250" s="183" t="s">
        <v>425</v>
      </c>
      <c r="F250" s="184" t="s">
        <v>426</v>
      </c>
      <c r="G250" s="185" t="s">
        <v>179</v>
      </c>
      <c r="H250" s="186">
        <v>29.2</v>
      </c>
      <c r="I250" s="187"/>
      <c r="J250" s="188">
        <f>ROUND(I250*H250,2)</f>
        <v>0</v>
      </c>
      <c r="K250" s="184" t="s">
        <v>158</v>
      </c>
      <c r="L250" s="41"/>
      <c r="M250" s="189" t="s">
        <v>5</v>
      </c>
      <c r="N250" s="190" t="s">
        <v>43</v>
      </c>
      <c r="O250" s="42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AR250" s="24" t="s">
        <v>259</v>
      </c>
      <c r="AT250" s="24" t="s">
        <v>154</v>
      </c>
      <c r="AU250" s="24" t="s">
        <v>81</v>
      </c>
      <c r="AY250" s="24" t="s">
        <v>151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4" t="s">
        <v>79</v>
      </c>
      <c r="BK250" s="193">
        <f>ROUND(I250*H250,2)</f>
        <v>0</v>
      </c>
      <c r="BL250" s="24" t="s">
        <v>259</v>
      </c>
      <c r="BM250" s="24" t="s">
        <v>427</v>
      </c>
    </row>
    <row r="251" spans="2:65" s="1" customFormat="1" ht="24">
      <c r="B251" s="41"/>
      <c r="D251" s="194" t="s">
        <v>161</v>
      </c>
      <c r="F251" s="195" t="s">
        <v>428</v>
      </c>
      <c r="I251" s="196"/>
      <c r="L251" s="41"/>
      <c r="M251" s="197"/>
      <c r="N251" s="42"/>
      <c r="O251" s="42"/>
      <c r="P251" s="42"/>
      <c r="Q251" s="42"/>
      <c r="R251" s="42"/>
      <c r="S251" s="42"/>
      <c r="T251" s="70"/>
      <c r="AT251" s="24" t="s">
        <v>161</v>
      </c>
      <c r="AU251" s="24" t="s">
        <v>81</v>
      </c>
    </row>
    <row r="252" spans="2:65" s="13" customFormat="1" ht="12">
      <c r="B252" s="206"/>
      <c r="D252" s="207" t="s">
        <v>163</v>
      </c>
      <c r="E252" s="208" t="s">
        <v>5</v>
      </c>
      <c r="F252" s="209" t="s">
        <v>429</v>
      </c>
      <c r="H252" s="210">
        <v>29.2</v>
      </c>
      <c r="I252" s="211"/>
      <c r="L252" s="206"/>
      <c r="M252" s="212"/>
      <c r="N252" s="213"/>
      <c r="O252" s="213"/>
      <c r="P252" s="213"/>
      <c r="Q252" s="213"/>
      <c r="R252" s="213"/>
      <c r="S252" s="213"/>
      <c r="T252" s="214"/>
      <c r="AT252" s="215" t="s">
        <v>163</v>
      </c>
      <c r="AU252" s="215" t="s">
        <v>81</v>
      </c>
      <c r="AV252" s="13" t="s">
        <v>81</v>
      </c>
      <c r="AW252" s="13" t="s">
        <v>35</v>
      </c>
      <c r="AX252" s="13" t="s">
        <v>72</v>
      </c>
      <c r="AY252" s="215" t="s">
        <v>151</v>
      </c>
    </row>
    <row r="253" spans="2:65" s="1" customFormat="1" ht="20.399999999999999" customHeight="1">
      <c r="B253" s="181"/>
      <c r="C253" s="222" t="s">
        <v>430</v>
      </c>
      <c r="D253" s="222" t="s">
        <v>404</v>
      </c>
      <c r="E253" s="223" t="s">
        <v>431</v>
      </c>
      <c r="F253" s="224" t="s">
        <v>432</v>
      </c>
      <c r="G253" s="225" t="s">
        <v>179</v>
      </c>
      <c r="H253" s="226">
        <v>32.119999999999997</v>
      </c>
      <c r="I253" s="227"/>
      <c r="J253" s="228">
        <f>ROUND(I253*H253,2)</f>
        <v>0</v>
      </c>
      <c r="K253" s="224" t="s">
        <v>158</v>
      </c>
      <c r="L253" s="229"/>
      <c r="M253" s="230" t="s">
        <v>5</v>
      </c>
      <c r="N253" s="231" t="s">
        <v>43</v>
      </c>
      <c r="O253" s="42"/>
      <c r="P253" s="191">
        <f>O253*H253</f>
        <v>0</v>
      </c>
      <c r="Q253" s="191">
        <v>2.9999999999999997E-4</v>
      </c>
      <c r="R253" s="191">
        <f>Q253*H253</f>
        <v>9.6359999999999987E-3</v>
      </c>
      <c r="S253" s="191">
        <v>0</v>
      </c>
      <c r="T253" s="192">
        <f>S253*H253</f>
        <v>0</v>
      </c>
      <c r="AR253" s="24" t="s">
        <v>365</v>
      </c>
      <c r="AT253" s="24" t="s">
        <v>404</v>
      </c>
      <c r="AU253" s="24" t="s">
        <v>81</v>
      </c>
      <c r="AY253" s="24" t="s">
        <v>151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4" t="s">
        <v>79</v>
      </c>
      <c r="BK253" s="193">
        <f>ROUND(I253*H253,2)</f>
        <v>0</v>
      </c>
      <c r="BL253" s="24" t="s">
        <v>259</v>
      </c>
      <c r="BM253" s="24" t="s">
        <v>433</v>
      </c>
    </row>
    <row r="254" spans="2:65" s="1" customFormat="1" ht="12">
      <c r="B254" s="41"/>
      <c r="D254" s="194" t="s">
        <v>161</v>
      </c>
      <c r="F254" s="195" t="s">
        <v>434</v>
      </c>
      <c r="I254" s="196"/>
      <c r="L254" s="41"/>
      <c r="M254" s="197"/>
      <c r="N254" s="42"/>
      <c r="O254" s="42"/>
      <c r="P254" s="42"/>
      <c r="Q254" s="42"/>
      <c r="R254" s="42"/>
      <c r="S254" s="42"/>
      <c r="T254" s="70"/>
      <c r="AT254" s="24" t="s">
        <v>161</v>
      </c>
      <c r="AU254" s="24" t="s">
        <v>81</v>
      </c>
    </row>
    <row r="255" spans="2:65" s="13" customFormat="1" ht="12">
      <c r="B255" s="206"/>
      <c r="D255" s="207" t="s">
        <v>163</v>
      </c>
      <c r="F255" s="209" t="s">
        <v>435</v>
      </c>
      <c r="H255" s="210">
        <v>32.119999999999997</v>
      </c>
      <c r="I255" s="211"/>
      <c r="L255" s="206"/>
      <c r="M255" s="212"/>
      <c r="N255" s="213"/>
      <c r="O255" s="213"/>
      <c r="P255" s="213"/>
      <c r="Q255" s="213"/>
      <c r="R255" s="213"/>
      <c r="S255" s="213"/>
      <c r="T255" s="214"/>
      <c r="AT255" s="215" t="s">
        <v>163</v>
      </c>
      <c r="AU255" s="215" t="s">
        <v>81</v>
      </c>
      <c r="AV255" s="13" t="s">
        <v>81</v>
      </c>
      <c r="AW255" s="13" t="s">
        <v>6</v>
      </c>
      <c r="AX255" s="13" t="s">
        <v>79</v>
      </c>
      <c r="AY255" s="215" t="s">
        <v>151</v>
      </c>
    </row>
    <row r="256" spans="2:65" s="1" customFormat="1" ht="20.399999999999999" customHeight="1">
      <c r="B256" s="181"/>
      <c r="C256" s="182" t="s">
        <v>436</v>
      </c>
      <c r="D256" s="182" t="s">
        <v>154</v>
      </c>
      <c r="E256" s="183" t="s">
        <v>437</v>
      </c>
      <c r="F256" s="184" t="s">
        <v>438</v>
      </c>
      <c r="G256" s="185" t="s">
        <v>157</v>
      </c>
      <c r="H256" s="186">
        <v>18.196000000000002</v>
      </c>
      <c r="I256" s="187"/>
      <c r="J256" s="188">
        <f>ROUND(I256*H256,2)</f>
        <v>0</v>
      </c>
      <c r="K256" s="184" t="s">
        <v>158</v>
      </c>
      <c r="L256" s="41"/>
      <c r="M256" s="189" t="s">
        <v>5</v>
      </c>
      <c r="N256" s="190" t="s">
        <v>43</v>
      </c>
      <c r="O256" s="42"/>
      <c r="P256" s="191">
        <f>O256*H256</f>
        <v>0</v>
      </c>
      <c r="Q256" s="191">
        <v>7.7000000000000002E-3</v>
      </c>
      <c r="R256" s="191">
        <f>Q256*H256</f>
        <v>0.14010920000000002</v>
      </c>
      <c r="S256" s="191">
        <v>0</v>
      </c>
      <c r="T256" s="192">
        <f>S256*H256</f>
        <v>0</v>
      </c>
      <c r="AR256" s="24" t="s">
        <v>259</v>
      </c>
      <c r="AT256" s="24" t="s">
        <v>154</v>
      </c>
      <c r="AU256" s="24" t="s">
        <v>81</v>
      </c>
      <c r="AY256" s="24" t="s">
        <v>151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4" t="s">
        <v>79</v>
      </c>
      <c r="BK256" s="193">
        <f>ROUND(I256*H256,2)</f>
        <v>0</v>
      </c>
      <c r="BL256" s="24" t="s">
        <v>259</v>
      </c>
      <c r="BM256" s="24" t="s">
        <v>439</v>
      </c>
    </row>
    <row r="257" spans="2:65" s="1" customFormat="1" ht="24">
      <c r="B257" s="41"/>
      <c r="D257" s="194" t="s">
        <v>161</v>
      </c>
      <c r="F257" s="195" t="s">
        <v>440</v>
      </c>
      <c r="I257" s="196"/>
      <c r="L257" s="41"/>
      <c r="M257" s="197"/>
      <c r="N257" s="42"/>
      <c r="O257" s="42"/>
      <c r="P257" s="42"/>
      <c r="Q257" s="42"/>
      <c r="R257" s="42"/>
      <c r="S257" s="42"/>
      <c r="T257" s="70"/>
      <c r="AT257" s="24" t="s">
        <v>161</v>
      </c>
      <c r="AU257" s="24" t="s">
        <v>81</v>
      </c>
    </row>
    <row r="258" spans="2:65" s="13" customFormat="1" ht="12">
      <c r="B258" s="206"/>
      <c r="D258" s="194" t="s">
        <v>163</v>
      </c>
      <c r="E258" s="215" t="s">
        <v>5</v>
      </c>
      <c r="F258" s="216" t="s">
        <v>236</v>
      </c>
      <c r="H258" s="217">
        <v>23.704999999999998</v>
      </c>
      <c r="I258" s="211"/>
      <c r="L258" s="206"/>
      <c r="M258" s="212"/>
      <c r="N258" s="213"/>
      <c r="O258" s="213"/>
      <c r="P258" s="213"/>
      <c r="Q258" s="213"/>
      <c r="R258" s="213"/>
      <c r="S258" s="213"/>
      <c r="T258" s="214"/>
      <c r="AT258" s="215" t="s">
        <v>163</v>
      </c>
      <c r="AU258" s="215" t="s">
        <v>81</v>
      </c>
      <c r="AV258" s="13" t="s">
        <v>81</v>
      </c>
      <c r="AW258" s="13" t="s">
        <v>35</v>
      </c>
      <c r="AX258" s="13" t="s">
        <v>72</v>
      </c>
      <c r="AY258" s="215" t="s">
        <v>151</v>
      </c>
    </row>
    <row r="259" spans="2:65" s="12" customFormat="1" ht="12">
      <c r="B259" s="198"/>
      <c r="D259" s="194" t="s">
        <v>163</v>
      </c>
      <c r="E259" s="199" t="s">
        <v>5</v>
      </c>
      <c r="F259" s="200" t="s">
        <v>441</v>
      </c>
      <c r="H259" s="201" t="s">
        <v>5</v>
      </c>
      <c r="I259" s="202"/>
      <c r="L259" s="198"/>
      <c r="M259" s="203"/>
      <c r="N259" s="204"/>
      <c r="O259" s="204"/>
      <c r="P259" s="204"/>
      <c r="Q259" s="204"/>
      <c r="R259" s="204"/>
      <c r="S259" s="204"/>
      <c r="T259" s="205"/>
      <c r="AT259" s="201" t="s">
        <v>163</v>
      </c>
      <c r="AU259" s="201" t="s">
        <v>81</v>
      </c>
      <c r="AV259" s="12" t="s">
        <v>79</v>
      </c>
      <c r="AW259" s="12" t="s">
        <v>35</v>
      </c>
      <c r="AX259" s="12" t="s">
        <v>72</v>
      </c>
      <c r="AY259" s="201" t="s">
        <v>151</v>
      </c>
    </row>
    <row r="260" spans="2:65" s="13" customFormat="1" ht="12">
      <c r="B260" s="206"/>
      <c r="D260" s="194" t="s">
        <v>163</v>
      </c>
      <c r="E260" s="215" t="s">
        <v>5</v>
      </c>
      <c r="F260" s="216" t="s">
        <v>442</v>
      </c>
      <c r="H260" s="217">
        <v>-4.4580000000000002</v>
      </c>
      <c r="I260" s="211"/>
      <c r="L260" s="206"/>
      <c r="M260" s="212"/>
      <c r="N260" s="213"/>
      <c r="O260" s="213"/>
      <c r="P260" s="213"/>
      <c r="Q260" s="213"/>
      <c r="R260" s="213"/>
      <c r="S260" s="213"/>
      <c r="T260" s="214"/>
      <c r="AT260" s="215" t="s">
        <v>163</v>
      </c>
      <c r="AU260" s="215" t="s">
        <v>81</v>
      </c>
      <c r="AV260" s="13" t="s">
        <v>81</v>
      </c>
      <c r="AW260" s="13" t="s">
        <v>35</v>
      </c>
      <c r="AX260" s="13" t="s">
        <v>72</v>
      </c>
      <c r="AY260" s="215" t="s">
        <v>151</v>
      </c>
    </row>
    <row r="261" spans="2:65" s="12" customFormat="1" ht="12">
      <c r="B261" s="198"/>
      <c r="D261" s="194" t="s">
        <v>163</v>
      </c>
      <c r="E261" s="199" t="s">
        <v>5</v>
      </c>
      <c r="F261" s="200" t="s">
        <v>443</v>
      </c>
      <c r="H261" s="201" t="s">
        <v>5</v>
      </c>
      <c r="I261" s="202"/>
      <c r="L261" s="198"/>
      <c r="M261" s="203"/>
      <c r="N261" s="204"/>
      <c r="O261" s="204"/>
      <c r="P261" s="204"/>
      <c r="Q261" s="204"/>
      <c r="R261" s="204"/>
      <c r="S261" s="204"/>
      <c r="T261" s="205"/>
      <c r="AT261" s="201" t="s">
        <v>163</v>
      </c>
      <c r="AU261" s="201" t="s">
        <v>81</v>
      </c>
      <c r="AV261" s="12" t="s">
        <v>79</v>
      </c>
      <c r="AW261" s="12" t="s">
        <v>35</v>
      </c>
      <c r="AX261" s="12" t="s">
        <v>72</v>
      </c>
      <c r="AY261" s="201" t="s">
        <v>151</v>
      </c>
    </row>
    <row r="262" spans="2:65" s="13" customFormat="1" ht="12">
      <c r="B262" s="206"/>
      <c r="D262" s="207" t="s">
        <v>163</v>
      </c>
      <c r="E262" s="208" t="s">
        <v>5</v>
      </c>
      <c r="F262" s="209" t="s">
        <v>444</v>
      </c>
      <c r="H262" s="210">
        <v>-1.0509999999999999</v>
      </c>
      <c r="I262" s="211"/>
      <c r="L262" s="206"/>
      <c r="M262" s="212"/>
      <c r="N262" s="213"/>
      <c r="O262" s="213"/>
      <c r="P262" s="213"/>
      <c r="Q262" s="213"/>
      <c r="R262" s="213"/>
      <c r="S262" s="213"/>
      <c r="T262" s="214"/>
      <c r="AT262" s="215" t="s">
        <v>163</v>
      </c>
      <c r="AU262" s="215" t="s">
        <v>81</v>
      </c>
      <c r="AV262" s="13" t="s">
        <v>81</v>
      </c>
      <c r="AW262" s="13" t="s">
        <v>35</v>
      </c>
      <c r="AX262" s="13" t="s">
        <v>72</v>
      </c>
      <c r="AY262" s="215" t="s">
        <v>151</v>
      </c>
    </row>
    <row r="263" spans="2:65" s="1" customFormat="1" ht="20.399999999999999" customHeight="1">
      <c r="B263" s="181"/>
      <c r="C263" s="182" t="s">
        <v>445</v>
      </c>
      <c r="D263" s="182" t="s">
        <v>154</v>
      </c>
      <c r="E263" s="183" t="s">
        <v>446</v>
      </c>
      <c r="F263" s="184" t="s">
        <v>447</v>
      </c>
      <c r="G263" s="185" t="s">
        <v>270</v>
      </c>
      <c r="H263" s="186">
        <v>0.72899999999999998</v>
      </c>
      <c r="I263" s="187"/>
      <c r="J263" s="188">
        <f>ROUND(I263*H263,2)</f>
        <v>0</v>
      </c>
      <c r="K263" s="184" t="s">
        <v>158</v>
      </c>
      <c r="L263" s="41"/>
      <c r="M263" s="189" t="s">
        <v>5</v>
      </c>
      <c r="N263" s="190" t="s">
        <v>43</v>
      </c>
      <c r="O263" s="42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AR263" s="24" t="s">
        <v>259</v>
      </c>
      <c r="AT263" s="24" t="s">
        <v>154</v>
      </c>
      <c r="AU263" s="24" t="s">
        <v>81</v>
      </c>
      <c r="AY263" s="24" t="s">
        <v>151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24" t="s">
        <v>79</v>
      </c>
      <c r="BK263" s="193">
        <f>ROUND(I263*H263,2)</f>
        <v>0</v>
      </c>
      <c r="BL263" s="24" t="s">
        <v>259</v>
      </c>
      <c r="BM263" s="24" t="s">
        <v>448</v>
      </c>
    </row>
    <row r="264" spans="2:65" s="1" customFormat="1" ht="24">
      <c r="B264" s="41"/>
      <c r="D264" s="194" t="s">
        <v>161</v>
      </c>
      <c r="F264" s="195" t="s">
        <v>449</v>
      </c>
      <c r="I264" s="196"/>
      <c r="L264" s="41"/>
      <c r="M264" s="197"/>
      <c r="N264" s="42"/>
      <c r="O264" s="42"/>
      <c r="P264" s="42"/>
      <c r="Q264" s="42"/>
      <c r="R264" s="42"/>
      <c r="S264" s="42"/>
      <c r="T264" s="70"/>
      <c r="AT264" s="24" t="s">
        <v>161</v>
      </c>
      <c r="AU264" s="24" t="s">
        <v>81</v>
      </c>
    </row>
    <row r="265" spans="2:65" s="11" customFormat="1" ht="29.85" customHeight="1">
      <c r="B265" s="167"/>
      <c r="D265" s="178" t="s">
        <v>71</v>
      </c>
      <c r="E265" s="179" t="s">
        <v>450</v>
      </c>
      <c r="F265" s="179" t="s">
        <v>451</v>
      </c>
      <c r="I265" s="170"/>
      <c r="J265" s="180">
        <f>BK265</f>
        <v>0</v>
      </c>
      <c r="L265" s="167"/>
      <c r="M265" s="172"/>
      <c r="N265" s="173"/>
      <c r="O265" s="173"/>
      <c r="P265" s="174">
        <f>SUM(P266:P289)</f>
        <v>0</v>
      </c>
      <c r="Q265" s="173"/>
      <c r="R265" s="174">
        <f>SUM(R266:R289)</f>
        <v>0.90721529999999995</v>
      </c>
      <c r="S265" s="173"/>
      <c r="T265" s="175">
        <f>SUM(T266:T289)</f>
        <v>0</v>
      </c>
      <c r="AR265" s="168" t="s">
        <v>81</v>
      </c>
      <c r="AT265" s="176" t="s">
        <v>71</v>
      </c>
      <c r="AU265" s="176" t="s">
        <v>79</v>
      </c>
      <c r="AY265" s="168" t="s">
        <v>151</v>
      </c>
      <c r="BK265" s="177">
        <f>SUM(BK266:BK289)</f>
        <v>0</v>
      </c>
    </row>
    <row r="266" spans="2:65" s="1" customFormat="1" ht="28.8" customHeight="1">
      <c r="B266" s="181"/>
      <c r="C266" s="182" t="s">
        <v>452</v>
      </c>
      <c r="D266" s="182" t="s">
        <v>154</v>
      </c>
      <c r="E266" s="183" t="s">
        <v>453</v>
      </c>
      <c r="F266" s="184" t="s">
        <v>454</v>
      </c>
      <c r="G266" s="185" t="s">
        <v>157</v>
      </c>
      <c r="H266" s="186">
        <v>39.482999999999997</v>
      </c>
      <c r="I266" s="187"/>
      <c r="J266" s="188">
        <f>ROUND(I266*H266,2)</f>
        <v>0</v>
      </c>
      <c r="K266" s="184" t="s">
        <v>158</v>
      </c>
      <c r="L266" s="41"/>
      <c r="M266" s="189" t="s">
        <v>5</v>
      </c>
      <c r="N266" s="190" t="s">
        <v>43</v>
      </c>
      <c r="O266" s="42"/>
      <c r="P266" s="191">
        <f>O266*H266</f>
        <v>0</v>
      </c>
      <c r="Q266" s="191">
        <v>3.0000000000000001E-3</v>
      </c>
      <c r="R266" s="191">
        <f>Q266*H266</f>
        <v>0.118449</v>
      </c>
      <c r="S266" s="191">
        <v>0</v>
      </c>
      <c r="T266" s="192">
        <f>S266*H266</f>
        <v>0</v>
      </c>
      <c r="AR266" s="24" t="s">
        <v>259</v>
      </c>
      <c r="AT266" s="24" t="s">
        <v>154</v>
      </c>
      <c r="AU266" s="24" t="s">
        <v>81</v>
      </c>
      <c r="AY266" s="24" t="s">
        <v>151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24" t="s">
        <v>79</v>
      </c>
      <c r="BK266" s="193">
        <f>ROUND(I266*H266,2)</f>
        <v>0</v>
      </c>
      <c r="BL266" s="24" t="s">
        <v>259</v>
      </c>
      <c r="BM266" s="24" t="s">
        <v>455</v>
      </c>
    </row>
    <row r="267" spans="2:65" s="1" customFormat="1" ht="24">
      <c r="B267" s="41"/>
      <c r="D267" s="194" t="s">
        <v>161</v>
      </c>
      <c r="F267" s="195" t="s">
        <v>456</v>
      </c>
      <c r="I267" s="196"/>
      <c r="L267" s="41"/>
      <c r="M267" s="197"/>
      <c r="N267" s="42"/>
      <c r="O267" s="42"/>
      <c r="P267" s="42"/>
      <c r="Q267" s="42"/>
      <c r="R267" s="42"/>
      <c r="S267" s="42"/>
      <c r="T267" s="70"/>
      <c r="AT267" s="24" t="s">
        <v>161</v>
      </c>
      <c r="AU267" s="24" t="s">
        <v>81</v>
      </c>
    </row>
    <row r="268" spans="2:65" s="13" customFormat="1" ht="24">
      <c r="B268" s="206"/>
      <c r="D268" s="207" t="s">
        <v>163</v>
      </c>
      <c r="E268" s="208" t="s">
        <v>5</v>
      </c>
      <c r="F268" s="209" t="s">
        <v>457</v>
      </c>
      <c r="H268" s="210">
        <v>39.482999999999997</v>
      </c>
      <c r="I268" s="211"/>
      <c r="L268" s="206"/>
      <c r="M268" s="212"/>
      <c r="N268" s="213"/>
      <c r="O268" s="213"/>
      <c r="P268" s="213"/>
      <c r="Q268" s="213"/>
      <c r="R268" s="213"/>
      <c r="S268" s="213"/>
      <c r="T268" s="214"/>
      <c r="AT268" s="215" t="s">
        <v>163</v>
      </c>
      <c r="AU268" s="215" t="s">
        <v>81</v>
      </c>
      <c r="AV268" s="13" t="s">
        <v>81</v>
      </c>
      <c r="AW268" s="13" t="s">
        <v>35</v>
      </c>
      <c r="AX268" s="13" t="s">
        <v>72</v>
      </c>
      <c r="AY268" s="215" t="s">
        <v>151</v>
      </c>
    </row>
    <row r="269" spans="2:65" s="1" customFormat="1" ht="28.8" customHeight="1">
      <c r="B269" s="181"/>
      <c r="C269" s="182" t="s">
        <v>458</v>
      </c>
      <c r="D269" s="182" t="s">
        <v>154</v>
      </c>
      <c r="E269" s="183" t="s">
        <v>459</v>
      </c>
      <c r="F269" s="184" t="s">
        <v>460</v>
      </c>
      <c r="G269" s="185" t="s">
        <v>157</v>
      </c>
      <c r="H269" s="186">
        <v>26.864999999999998</v>
      </c>
      <c r="I269" s="187"/>
      <c r="J269" s="188">
        <f>ROUND(I269*H269,2)</f>
        <v>0</v>
      </c>
      <c r="K269" s="184" t="s">
        <v>158</v>
      </c>
      <c r="L269" s="41"/>
      <c r="M269" s="189" t="s">
        <v>5</v>
      </c>
      <c r="N269" s="190" t="s">
        <v>43</v>
      </c>
      <c r="O269" s="42"/>
      <c r="P269" s="191">
        <f>O269*H269</f>
        <v>0</v>
      </c>
      <c r="Q269" s="191">
        <v>8.0000000000000002E-3</v>
      </c>
      <c r="R269" s="191">
        <f>Q269*H269</f>
        <v>0.21492</v>
      </c>
      <c r="S269" s="191">
        <v>0</v>
      </c>
      <c r="T269" s="192">
        <f>S269*H269</f>
        <v>0</v>
      </c>
      <c r="AR269" s="24" t="s">
        <v>259</v>
      </c>
      <c r="AT269" s="24" t="s">
        <v>154</v>
      </c>
      <c r="AU269" s="24" t="s">
        <v>81</v>
      </c>
      <c r="AY269" s="24" t="s">
        <v>151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24" t="s">
        <v>79</v>
      </c>
      <c r="BK269" s="193">
        <f>ROUND(I269*H269,2)</f>
        <v>0</v>
      </c>
      <c r="BL269" s="24" t="s">
        <v>259</v>
      </c>
      <c r="BM269" s="24" t="s">
        <v>461</v>
      </c>
    </row>
    <row r="270" spans="2:65" s="1" customFormat="1" ht="24">
      <c r="B270" s="41"/>
      <c r="D270" s="194" t="s">
        <v>161</v>
      </c>
      <c r="F270" s="195" t="s">
        <v>462</v>
      </c>
      <c r="I270" s="196"/>
      <c r="L270" s="41"/>
      <c r="M270" s="197"/>
      <c r="N270" s="42"/>
      <c r="O270" s="42"/>
      <c r="P270" s="42"/>
      <c r="Q270" s="42"/>
      <c r="R270" s="42"/>
      <c r="S270" s="42"/>
      <c r="T270" s="70"/>
      <c r="AT270" s="24" t="s">
        <v>161</v>
      </c>
      <c r="AU270" s="24" t="s">
        <v>81</v>
      </c>
    </row>
    <row r="271" spans="2:65" s="12" customFormat="1" ht="12">
      <c r="B271" s="198"/>
      <c r="D271" s="194" t="s">
        <v>163</v>
      </c>
      <c r="E271" s="199" t="s">
        <v>5</v>
      </c>
      <c r="F271" s="200" t="s">
        <v>463</v>
      </c>
      <c r="H271" s="201" t="s">
        <v>5</v>
      </c>
      <c r="I271" s="202"/>
      <c r="L271" s="198"/>
      <c r="M271" s="203"/>
      <c r="N271" s="204"/>
      <c r="O271" s="204"/>
      <c r="P271" s="204"/>
      <c r="Q271" s="204"/>
      <c r="R271" s="204"/>
      <c r="S271" s="204"/>
      <c r="T271" s="205"/>
      <c r="AT271" s="201" t="s">
        <v>163</v>
      </c>
      <c r="AU271" s="201" t="s">
        <v>81</v>
      </c>
      <c r="AV271" s="12" t="s">
        <v>79</v>
      </c>
      <c r="AW271" s="12" t="s">
        <v>35</v>
      </c>
      <c r="AX271" s="12" t="s">
        <v>72</v>
      </c>
      <c r="AY271" s="201" t="s">
        <v>151</v>
      </c>
    </row>
    <row r="272" spans="2:65" s="13" customFormat="1" ht="12">
      <c r="B272" s="206"/>
      <c r="D272" s="207" t="s">
        <v>163</v>
      </c>
      <c r="E272" s="208" t="s">
        <v>5</v>
      </c>
      <c r="F272" s="209" t="s">
        <v>264</v>
      </c>
      <c r="H272" s="210">
        <v>26.864999999999998</v>
      </c>
      <c r="I272" s="211"/>
      <c r="L272" s="206"/>
      <c r="M272" s="212"/>
      <c r="N272" s="213"/>
      <c r="O272" s="213"/>
      <c r="P272" s="213"/>
      <c r="Q272" s="213"/>
      <c r="R272" s="213"/>
      <c r="S272" s="213"/>
      <c r="T272" s="214"/>
      <c r="AT272" s="215" t="s">
        <v>163</v>
      </c>
      <c r="AU272" s="215" t="s">
        <v>81</v>
      </c>
      <c r="AV272" s="13" t="s">
        <v>81</v>
      </c>
      <c r="AW272" s="13" t="s">
        <v>35</v>
      </c>
      <c r="AX272" s="13" t="s">
        <v>72</v>
      </c>
      <c r="AY272" s="215" t="s">
        <v>151</v>
      </c>
    </row>
    <row r="273" spans="2:65" s="1" customFormat="1" ht="28.8" customHeight="1">
      <c r="B273" s="181"/>
      <c r="C273" s="182" t="s">
        <v>464</v>
      </c>
      <c r="D273" s="182" t="s">
        <v>154</v>
      </c>
      <c r="E273" s="183" t="s">
        <v>465</v>
      </c>
      <c r="F273" s="184" t="s">
        <v>466</v>
      </c>
      <c r="G273" s="185" t="s">
        <v>179</v>
      </c>
      <c r="H273" s="186">
        <v>3.5</v>
      </c>
      <c r="I273" s="187"/>
      <c r="J273" s="188">
        <f>ROUND(I273*H273,2)</f>
        <v>0</v>
      </c>
      <c r="K273" s="184" t="s">
        <v>158</v>
      </c>
      <c r="L273" s="41"/>
      <c r="M273" s="189" t="s">
        <v>5</v>
      </c>
      <c r="N273" s="190" t="s">
        <v>43</v>
      </c>
      <c r="O273" s="42"/>
      <c r="P273" s="191">
        <f>O273*H273</f>
        <v>0</v>
      </c>
      <c r="Q273" s="191">
        <v>1.0399999999999999E-3</v>
      </c>
      <c r="R273" s="191">
        <f>Q273*H273</f>
        <v>3.6399999999999996E-3</v>
      </c>
      <c r="S273" s="191">
        <v>0</v>
      </c>
      <c r="T273" s="192">
        <f>S273*H273</f>
        <v>0</v>
      </c>
      <c r="AR273" s="24" t="s">
        <v>259</v>
      </c>
      <c r="AT273" s="24" t="s">
        <v>154</v>
      </c>
      <c r="AU273" s="24" t="s">
        <v>81</v>
      </c>
      <c r="AY273" s="24" t="s">
        <v>151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24" t="s">
        <v>79</v>
      </c>
      <c r="BK273" s="193">
        <f>ROUND(I273*H273,2)</f>
        <v>0</v>
      </c>
      <c r="BL273" s="24" t="s">
        <v>259</v>
      </c>
      <c r="BM273" s="24" t="s">
        <v>467</v>
      </c>
    </row>
    <row r="274" spans="2:65" s="1" customFormat="1" ht="24">
      <c r="B274" s="41"/>
      <c r="D274" s="194" t="s">
        <v>161</v>
      </c>
      <c r="F274" s="195" t="s">
        <v>468</v>
      </c>
      <c r="I274" s="196"/>
      <c r="L274" s="41"/>
      <c r="M274" s="197"/>
      <c r="N274" s="42"/>
      <c r="O274" s="42"/>
      <c r="P274" s="42"/>
      <c r="Q274" s="42"/>
      <c r="R274" s="42"/>
      <c r="S274" s="42"/>
      <c r="T274" s="70"/>
      <c r="AT274" s="24" t="s">
        <v>161</v>
      </c>
      <c r="AU274" s="24" t="s">
        <v>81</v>
      </c>
    </row>
    <row r="275" spans="2:65" s="13" customFormat="1" ht="12">
      <c r="B275" s="206"/>
      <c r="D275" s="207" t="s">
        <v>163</v>
      </c>
      <c r="E275" s="208" t="s">
        <v>5</v>
      </c>
      <c r="F275" s="209" t="s">
        <v>469</v>
      </c>
      <c r="H275" s="210">
        <v>3.5</v>
      </c>
      <c r="I275" s="211"/>
      <c r="L275" s="206"/>
      <c r="M275" s="212"/>
      <c r="N275" s="213"/>
      <c r="O275" s="213"/>
      <c r="P275" s="213"/>
      <c r="Q275" s="213"/>
      <c r="R275" s="213"/>
      <c r="S275" s="213"/>
      <c r="T275" s="214"/>
      <c r="AT275" s="215" t="s">
        <v>163</v>
      </c>
      <c r="AU275" s="215" t="s">
        <v>81</v>
      </c>
      <c r="AV275" s="13" t="s">
        <v>81</v>
      </c>
      <c r="AW275" s="13" t="s">
        <v>35</v>
      </c>
      <c r="AX275" s="13" t="s">
        <v>72</v>
      </c>
      <c r="AY275" s="215" t="s">
        <v>151</v>
      </c>
    </row>
    <row r="276" spans="2:65" s="1" customFormat="1" ht="20.399999999999999" customHeight="1">
      <c r="B276" s="181"/>
      <c r="C276" s="222" t="s">
        <v>470</v>
      </c>
      <c r="D276" s="222" t="s">
        <v>404</v>
      </c>
      <c r="E276" s="223" t="s">
        <v>471</v>
      </c>
      <c r="F276" s="224" t="s">
        <v>472</v>
      </c>
      <c r="G276" s="225" t="s">
        <v>157</v>
      </c>
      <c r="H276" s="226">
        <v>47.369</v>
      </c>
      <c r="I276" s="227"/>
      <c r="J276" s="228">
        <f>ROUND(I276*H276,2)</f>
        <v>0</v>
      </c>
      <c r="K276" s="224" t="s">
        <v>158</v>
      </c>
      <c r="L276" s="229"/>
      <c r="M276" s="230" t="s">
        <v>5</v>
      </c>
      <c r="N276" s="231" t="s">
        <v>43</v>
      </c>
      <c r="O276" s="42"/>
      <c r="P276" s="191">
        <f>O276*H276</f>
        <v>0</v>
      </c>
      <c r="Q276" s="191">
        <v>1.18E-2</v>
      </c>
      <c r="R276" s="191">
        <f>Q276*H276</f>
        <v>0.55895419999999996</v>
      </c>
      <c r="S276" s="191">
        <v>0</v>
      </c>
      <c r="T276" s="192">
        <f>S276*H276</f>
        <v>0</v>
      </c>
      <c r="AR276" s="24" t="s">
        <v>365</v>
      </c>
      <c r="AT276" s="24" t="s">
        <v>404</v>
      </c>
      <c r="AU276" s="24" t="s">
        <v>81</v>
      </c>
      <c r="AY276" s="24" t="s">
        <v>151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4" t="s">
        <v>79</v>
      </c>
      <c r="BK276" s="193">
        <f>ROUND(I276*H276,2)</f>
        <v>0</v>
      </c>
      <c r="BL276" s="24" t="s">
        <v>259</v>
      </c>
      <c r="BM276" s="24" t="s">
        <v>473</v>
      </c>
    </row>
    <row r="277" spans="2:65" s="1" customFormat="1" ht="12">
      <c r="B277" s="41"/>
      <c r="D277" s="194" t="s">
        <v>161</v>
      </c>
      <c r="F277" s="195" t="s">
        <v>472</v>
      </c>
      <c r="I277" s="196"/>
      <c r="L277" s="41"/>
      <c r="M277" s="197"/>
      <c r="N277" s="42"/>
      <c r="O277" s="42"/>
      <c r="P277" s="42"/>
      <c r="Q277" s="42"/>
      <c r="R277" s="42"/>
      <c r="S277" s="42"/>
      <c r="T277" s="70"/>
      <c r="AT277" s="24" t="s">
        <v>161</v>
      </c>
      <c r="AU277" s="24" t="s">
        <v>81</v>
      </c>
    </row>
    <row r="278" spans="2:65" s="12" customFormat="1" ht="12">
      <c r="B278" s="198"/>
      <c r="D278" s="194" t="s">
        <v>163</v>
      </c>
      <c r="E278" s="199" t="s">
        <v>5</v>
      </c>
      <c r="F278" s="200" t="s">
        <v>474</v>
      </c>
      <c r="H278" s="201" t="s">
        <v>5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201" t="s">
        <v>163</v>
      </c>
      <c r="AU278" s="201" t="s">
        <v>81</v>
      </c>
      <c r="AV278" s="12" t="s">
        <v>79</v>
      </c>
      <c r="AW278" s="12" t="s">
        <v>35</v>
      </c>
      <c r="AX278" s="12" t="s">
        <v>72</v>
      </c>
      <c r="AY278" s="201" t="s">
        <v>151</v>
      </c>
    </row>
    <row r="279" spans="2:65" s="13" customFormat="1" ht="24">
      <c r="B279" s="206"/>
      <c r="D279" s="194" t="s">
        <v>163</v>
      </c>
      <c r="E279" s="215" t="s">
        <v>5</v>
      </c>
      <c r="F279" s="216" t="s">
        <v>475</v>
      </c>
      <c r="H279" s="217">
        <v>42.363</v>
      </c>
      <c r="I279" s="211"/>
      <c r="L279" s="206"/>
      <c r="M279" s="212"/>
      <c r="N279" s="213"/>
      <c r="O279" s="213"/>
      <c r="P279" s="213"/>
      <c r="Q279" s="213"/>
      <c r="R279" s="213"/>
      <c r="S279" s="213"/>
      <c r="T279" s="214"/>
      <c r="AT279" s="215" t="s">
        <v>163</v>
      </c>
      <c r="AU279" s="215" t="s">
        <v>81</v>
      </c>
      <c r="AV279" s="13" t="s">
        <v>81</v>
      </c>
      <c r="AW279" s="13" t="s">
        <v>35</v>
      </c>
      <c r="AX279" s="13" t="s">
        <v>72</v>
      </c>
      <c r="AY279" s="215" t="s">
        <v>151</v>
      </c>
    </row>
    <row r="280" spans="2:65" s="13" customFormat="1" ht="12">
      <c r="B280" s="206"/>
      <c r="D280" s="194" t="s">
        <v>163</v>
      </c>
      <c r="E280" s="215" t="s">
        <v>5</v>
      </c>
      <c r="F280" s="216" t="s">
        <v>476</v>
      </c>
      <c r="H280" s="217">
        <v>0.7</v>
      </c>
      <c r="I280" s="211"/>
      <c r="L280" s="206"/>
      <c r="M280" s="212"/>
      <c r="N280" s="213"/>
      <c r="O280" s="213"/>
      <c r="P280" s="213"/>
      <c r="Q280" s="213"/>
      <c r="R280" s="213"/>
      <c r="S280" s="213"/>
      <c r="T280" s="214"/>
      <c r="AT280" s="215" t="s">
        <v>163</v>
      </c>
      <c r="AU280" s="215" t="s">
        <v>81</v>
      </c>
      <c r="AV280" s="13" t="s">
        <v>81</v>
      </c>
      <c r="AW280" s="13" t="s">
        <v>35</v>
      </c>
      <c r="AX280" s="13" t="s">
        <v>72</v>
      </c>
      <c r="AY280" s="215" t="s">
        <v>151</v>
      </c>
    </row>
    <row r="281" spans="2:65" s="13" customFormat="1" ht="12">
      <c r="B281" s="206"/>
      <c r="D281" s="207" t="s">
        <v>163</v>
      </c>
      <c r="F281" s="209" t="s">
        <v>477</v>
      </c>
      <c r="H281" s="210">
        <v>47.369</v>
      </c>
      <c r="I281" s="211"/>
      <c r="L281" s="206"/>
      <c r="M281" s="212"/>
      <c r="N281" s="213"/>
      <c r="O281" s="213"/>
      <c r="P281" s="213"/>
      <c r="Q281" s="213"/>
      <c r="R281" s="213"/>
      <c r="S281" s="213"/>
      <c r="T281" s="214"/>
      <c r="AT281" s="215" t="s">
        <v>163</v>
      </c>
      <c r="AU281" s="215" t="s">
        <v>81</v>
      </c>
      <c r="AV281" s="13" t="s">
        <v>81</v>
      </c>
      <c r="AW281" s="13" t="s">
        <v>6</v>
      </c>
      <c r="AX281" s="13" t="s">
        <v>79</v>
      </c>
      <c r="AY281" s="215" t="s">
        <v>151</v>
      </c>
    </row>
    <row r="282" spans="2:65" s="1" customFormat="1" ht="20.399999999999999" customHeight="1">
      <c r="B282" s="181"/>
      <c r="C282" s="182" t="s">
        <v>478</v>
      </c>
      <c r="D282" s="182" t="s">
        <v>154</v>
      </c>
      <c r="E282" s="183" t="s">
        <v>479</v>
      </c>
      <c r="F282" s="184" t="s">
        <v>480</v>
      </c>
      <c r="G282" s="185" t="s">
        <v>179</v>
      </c>
      <c r="H282" s="186">
        <v>17.899999999999999</v>
      </c>
      <c r="I282" s="187"/>
      <c r="J282" s="188">
        <f>ROUND(I282*H282,2)</f>
        <v>0</v>
      </c>
      <c r="K282" s="184" t="s">
        <v>158</v>
      </c>
      <c r="L282" s="41"/>
      <c r="M282" s="189" t="s">
        <v>5</v>
      </c>
      <c r="N282" s="190" t="s">
        <v>43</v>
      </c>
      <c r="O282" s="42"/>
      <c r="P282" s="191">
        <f>O282*H282</f>
        <v>0</v>
      </c>
      <c r="Q282" s="191">
        <v>3.1E-4</v>
      </c>
      <c r="R282" s="191">
        <f>Q282*H282</f>
        <v>5.5489999999999992E-3</v>
      </c>
      <c r="S282" s="191">
        <v>0</v>
      </c>
      <c r="T282" s="192">
        <f>S282*H282</f>
        <v>0</v>
      </c>
      <c r="AR282" s="24" t="s">
        <v>259</v>
      </c>
      <c r="AT282" s="24" t="s">
        <v>154</v>
      </c>
      <c r="AU282" s="24" t="s">
        <v>81</v>
      </c>
      <c r="AY282" s="24" t="s">
        <v>151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24" t="s">
        <v>79</v>
      </c>
      <c r="BK282" s="193">
        <f>ROUND(I282*H282,2)</f>
        <v>0</v>
      </c>
      <c r="BL282" s="24" t="s">
        <v>259</v>
      </c>
      <c r="BM282" s="24" t="s">
        <v>481</v>
      </c>
    </row>
    <row r="283" spans="2:65" s="1" customFormat="1" ht="24">
      <c r="B283" s="41"/>
      <c r="D283" s="194" t="s">
        <v>161</v>
      </c>
      <c r="F283" s="195" t="s">
        <v>482</v>
      </c>
      <c r="I283" s="196"/>
      <c r="L283" s="41"/>
      <c r="M283" s="197"/>
      <c r="N283" s="42"/>
      <c r="O283" s="42"/>
      <c r="P283" s="42"/>
      <c r="Q283" s="42"/>
      <c r="R283" s="42"/>
      <c r="S283" s="42"/>
      <c r="T283" s="70"/>
      <c r="AT283" s="24" t="s">
        <v>161</v>
      </c>
      <c r="AU283" s="24" t="s">
        <v>81</v>
      </c>
    </row>
    <row r="284" spans="2:65" s="13" customFormat="1" ht="12">
      <c r="B284" s="206"/>
      <c r="D284" s="207" t="s">
        <v>163</v>
      </c>
      <c r="E284" s="208" t="s">
        <v>5</v>
      </c>
      <c r="F284" s="209" t="s">
        <v>483</v>
      </c>
      <c r="H284" s="210">
        <v>17.899999999999999</v>
      </c>
      <c r="I284" s="211"/>
      <c r="L284" s="206"/>
      <c r="M284" s="212"/>
      <c r="N284" s="213"/>
      <c r="O284" s="213"/>
      <c r="P284" s="213"/>
      <c r="Q284" s="213"/>
      <c r="R284" s="213"/>
      <c r="S284" s="213"/>
      <c r="T284" s="214"/>
      <c r="AT284" s="215" t="s">
        <v>163</v>
      </c>
      <c r="AU284" s="215" t="s">
        <v>81</v>
      </c>
      <c r="AV284" s="13" t="s">
        <v>81</v>
      </c>
      <c r="AW284" s="13" t="s">
        <v>35</v>
      </c>
      <c r="AX284" s="13" t="s">
        <v>72</v>
      </c>
      <c r="AY284" s="215" t="s">
        <v>151</v>
      </c>
    </row>
    <row r="285" spans="2:65" s="1" customFormat="1" ht="20.399999999999999" customHeight="1">
      <c r="B285" s="181"/>
      <c r="C285" s="182" t="s">
        <v>484</v>
      </c>
      <c r="D285" s="182" t="s">
        <v>154</v>
      </c>
      <c r="E285" s="183" t="s">
        <v>485</v>
      </c>
      <c r="F285" s="184" t="s">
        <v>486</v>
      </c>
      <c r="G285" s="185" t="s">
        <v>179</v>
      </c>
      <c r="H285" s="186">
        <v>21.934999999999999</v>
      </c>
      <c r="I285" s="187"/>
      <c r="J285" s="188">
        <f>ROUND(I285*H285,2)</f>
        <v>0</v>
      </c>
      <c r="K285" s="184" t="s">
        <v>158</v>
      </c>
      <c r="L285" s="41"/>
      <c r="M285" s="189" t="s">
        <v>5</v>
      </c>
      <c r="N285" s="190" t="s">
        <v>43</v>
      </c>
      <c r="O285" s="42"/>
      <c r="P285" s="191">
        <f>O285*H285</f>
        <v>0</v>
      </c>
      <c r="Q285" s="191">
        <v>2.5999999999999998E-4</v>
      </c>
      <c r="R285" s="191">
        <f>Q285*H285</f>
        <v>5.7030999999999991E-3</v>
      </c>
      <c r="S285" s="191">
        <v>0</v>
      </c>
      <c r="T285" s="192">
        <f>S285*H285</f>
        <v>0</v>
      </c>
      <c r="AR285" s="24" t="s">
        <v>259</v>
      </c>
      <c r="AT285" s="24" t="s">
        <v>154</v>
      </c>
      <c r="AU285" s="24" t="s">
        <v>81</v>
      </c>
      <c r="AY285" s="24" t="s">
        <v>151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24" t="s">
        <v>79</v>
      </c>
      <c r="BK285" s="193">
        <f>ROUND(I285*H285,2)</f>
        <v>0</v>
      </c>
      <c r="BL285" s="24" t="s">
        <v>259</v>
      </c>
      <c r="BM285" s="24" t="s">
        <v>487</v>
      </c>
    </row>
    <row r="286" spans="2:65" s="1" customFormat="1" ht="24">
      <c r="B286" s="41"/>
      <c r="D286" s="194" t="s">
        <v>161</v>
      </c>
      <c r="F286" s="195" t="s">
        <v>488</v>
      </c>
      <c r="I286" s="196"/>
      <c r="L286" s="41"/>
      <c r="M286" s="197"/>
      <c r="N286" s="42"/>
      <c r="O286" s="42"/>
      <c r="P286" s="42"/>
      <c r="Q286" s="42"/>
      <c r="R286" s="42"/>
      <c r="S286" s="42"/>
      <c r="T286" s="70"/>
      <c r="AT286" s="24" t="s">
        <v>161</v>
      </c>
      <c r="AU286" s="24" t="s">
        <v>81</v>
      </c>
    </row>
    <row r="287" spans="2:65" s="13" customFormat="1" ht="24">
      <c r="B287" s="206"/>
      <c r="D287" s="207" t="s">
        <v>163</v>
      </c>
      <c r="E287" s="208" t="s">
        <v>5</v>
      </c>
      <c r="F287" s="209" t="s">
        <v>489</v>
      </c>
      <c r="H287" s="210">
        <v>21.934999999999999</v>
      </c>
      <c r="I287" s="211"/>
      <c r="L287" s="206"/>
      <c r="M287" s="212"/>
      <c r="N287" s="213"/>
      <c r="O287" s="213"/>
      <c r="P287" s="213"/>
      <c r="Q287" s="213"/>
      <c r="R287" s="213"/>
      <c r="S287" s="213"/>
      <c r="T287" s="214"/>
      <c r="AT287" s="215" t="s">
        <v>163</v>
      </c>
      <c r="AU287" s="215" t="s">
        <v>81</v>
      </c>
      <c r="AV287" s="13" t="s">
        <v>81</v>
      </c>
      <c r="AW287" s="13" t="s">
        <v>35</v>
      </c>
      <c r="AX287" s="13" t="s">
        <v>72</v>
      </c>
      <c r="AY287" s="215" t="s">
        <v>151</v>
      </c>
    </row>
    <row r="288" spans="2:65" s="1" customFormat="1" ht="20.399999999999999" customHeight="1">
      <c r="B288" s="181"/>
      <c r="C288" s="182" t="s">
        <v>490</v>
      </c>
      <c r="D288" s="182" t="s">
        <v>154</v>
      </c>
      <c r="E288" s="183" t="s">
        <v>491</v>
      </c>
      <c r="F288" s="184" t="s">
        <v>492</v>
      </c>
      <c r="G288" s="185" t="s">
        <v>270</v>
      </c>
      <c r="H288" s="186">
        <v>0.90700000000000003</v>
      </c>
      <c r="I288" s="187"/>
      <c r="J288" s="188">
        <f>ROUND(I288*H288,2)</f>
        <v>0</v>
      </c>
      <c r="K288" s="184" t="s">
        <v>158</v>
      </c>
      <c r="L288" s="41"/>
      <c r="M288" s="189" t="s">
        <v>5</v>
      </c>
      <c r="N288" s="190" t="s">
        <v>43</v>
      </c>
      <c r="O288" s="42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AR288" s="24" t="s">
        <v>259</v>
      </c>
      <c r="AT288" s="24" t="s">
        <v>154</v>
      </c>
      <c r="AU288" s="24" t="s">
        <v>81</v>
      </c>
      <c r="AY288" s="24" t="s">
        <v>151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24" t="s">
        <v>79</v>
      </c>
      <c r="BK288" s="193">
        <f>ROUND(I288*H288,2)</f>
        <v>0</v>
      </c>
      <c r="BL288" s="24" t="s">
        <v>259</v>
      </c>
      <c r="BM288" s="24" t="s">
        <v>493</v>
      </c>
    </row>
    <row r="289" spans="2:65" s="1" customFormat="1" ht="24">
      <c r="B289" s="41"/>
      <c r="D289" s="194" t="s">
        <v>161</v>
      </c>
      <c r="F289" s="195" t="s">
        <v>494</v>
      </c>
      <c r="I289" s="196"/>
      <c r="L289" s="41"/>
      <c r="M289" s="197"/>
      <c r="N289" s="42"/>
      <c r="O289" s="42"/>
      <c r="P289" s="42"/>
      <c r="Q289" s="42"/>
      <c r="R289" s="42"/>
      <c r="S289" s="42"/>
      <c r="T289" s="70"/>
      <c r="AT289" s="24" t="s">
        <v>161</v>
      </c>
      <c r="AU289" s="24" t="s">
        <v>81</v>
      </c>
    </row>
    <row r="290" spans="2:65" s="11" customFormat="1" ht="29.85" customHeight="1">
      <c r="B290" s="167"/>
      <c r="D290" s="178" t="s">
        <v>71</v>
      </c>
      <c r="E290" s="179" t="s">
        <v>495</v>
      </c>
      <c r="F290" s="179" t="s">
        <v>496</v>
      </c>
      <c r="I290" s="170"/>
      <c r="J290" s="180">
        <f>BK290</f>
        <v>0</v>
      </c>
      <c r="L290" s="167"/>
      <c r="M290" s="172"/>
      <c r="N290" s="173"/>
      <c r="O290" s="173"/>
      <c r="P290" s="174">
        <f>SUM(P291:P306)</f>
        <v>0</v>
      </c>
      <c r="Q290" s="173"/>
      <c r="R290" s="174">
        <f>SUM(R291:R306)</f>
        <v>1.79685E-3</v>
      </c>
      <c r="S290" s="173"/>
      <c r="T290" s="175">
        <f>SUM(T291:T306)</f>
        <v>0</v>
      </c>
      <c r="AR290" s="168" t="s">
        <v>81</v>
      </c>
      <c r="AT290" s="176" t="s">
        <v>71</v>
      </c>
      <c r="AU290" s="176" t="s">
        <v>79</v>
      </c>
      <c r="AY290" s="168" t="s">
        <v>151</v>
      </c>
      <c r="BK290" s="177">
        <f>SUM(BK291:BK306)</f>
        <v>0</v>
      </c>
    </row>
    <row r="291" spans="2:65" s="1" customFormat="1" ht="20.399999999999999" customHeight="1">
      <c r="B291" s="181"/>
      <c r="C291" s="182" t="s">
        <v>497</v>
      </c>
      <c r="D291" s="182" t="s">
        <v>154</v>
      </c>
      <c r="E291" s="183" t="s">
        <v>498</v>
      </c>
      <c r="F291" s="184" t="s">
        <v>499</v>
      </c>
      <c r="G291" s="185" t="s">
        <v>157</v>
      </c>
      <c r="H291" s="186">
        <v>3.2669999999999999</v>
      </c>
      <c r="I291" s="187"/>
      <c r="J291" s="188">
        <f>ROUND(I291*H291,2)</f>
        <v>0</v>
      </c>
      <c r="K291" s="184" t="s">
        <v>158</v>
      </c>
      <c r="L291" s="41"/>
      <c r="M291" s="189" t="s">
        <v>5</v>
      </c>
      <c r="N291" s="190" t="s">
        <v>43</v>
      </c>
      <c r="O291" s="42"/>
      <c r="P291" s="191">
        <f>O291*H291</f>
        <v>0</v>
      </c>
      <c r="Q291" s="191">
        <v>1.1E-4</v>
      </c>
      <c r="R291" s="191">
        <f>Q291*H291</f>
        <v>3.5937000000000002E-4</v>
      </c>
      <c r="S291" s="191">
        <v>0</v>
      </c>
      <c r="T291" s="192">
        <f>S291*H291</f>
        <v>0</v>
      </c>
      <c r="AR291" s="24" t="s">
        <v>259</v>
      </c>
      <c r="AT291" s="24" t="s">
        <v>154</v>
      </c>
      <c r="AU291" s="24" t="s">
        <v>81</v>
      </c>
      <c r="AY291" s="24" t="s">
        <v>151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4" t="s">
        <v>79</v>
      </c>
      <c r="BK291" s="193">
        <f>ROUND(I291*H291,2)</f>
        <v>0</v>
      </c>
      <c r="BL291" s="24" t="s">
        <v>259</v>
      </c>
      <c r="BM291" s="24" t="s">
        <v>500</v>
      </c>
    </row>
    <row r="292" spans="2:65" s="1" customFormat="1" ht="24">
      <c r="B292" s="41"/>
      <c r="D292" s="194" t="s">
        <v>161</v>
      </c>
      <c r="F292" s="195" t="s">
        <v>501</v>
      </c>
      <c r="I292" s="196"/>
      <c r="L292" s="41"/>
      <c r="M292" s="197"/>
      <c r="N292" s="42"/>
      <c r="O292" s="42"/>
      <c r="P292" s="42"/>
      <c r="Q292" s="42"/>
      <c r="R292" s="42"/>
      <c r="S292" s="42"/>
      <c r="T292" s="70"/>
      <c r="AT292" s="24" t="s">
        <v>161</v>
      </c>
      <c r="AU292" s="24" t="s">
        <v>81</v>
      </c>
    </row>
    <row r="293" spans="2:65" s="12" customFormat="1" ht="12">
      <c r="B293" s="198"/>
      <c r="D293" s="194" t="s">
        <v>163</v>
      </c>
      <c r="E293" s="199" t="s">
        <v>5</v>
      </c>
      <c r="F293" s="200" t="s">
        <v>502</v>
      </c>
      <c r="H293" s="201" t="s">
        <v>5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201" t="s">
        <v>163</v>
      </c>
      <c r="AU293" s="201" t="s">
        <v>81</v>
      </c>
      <c r="AV293" s="12" t="s">
        <v>79</v>
      </c>
      <c r="AW293" s="12" t="s">
        <v>35</v>
      </c>
      <c r="AX293" s="12" t="s">
        <v>72</v>
      </c>
      <c r="AY293" s="201" t="s">
        <v>151</v>
      </c>
    </row>
    <row r="294" spans="2:65" s="13" customFormat="1" ht="12">
      <c r="B294" s="206"/>
      <c r="D294" s="207" t="s">
        <v>163</v>
      </c>
      <c r="E294" s="208" t="s">
        <v>5</v>
      </c>
      <c r="F294" s="209" t="s">
        <v>503</v>
      </c>
      <c r="H294" s="210">
        <v>3.2669999999999999</v>
      </c>
      <c r="I294" s="211"/>
      <c r="L294" s="206"/>
      <c r="M294" s="212"/>
      <c r="N294" s="213"/>
      <c r="O294" s="213"/>
      <c r="P294" s="213"/>
      <c r="Q294" s="213"/>
      <c r="R294" s="213"/>
      <c r="S294" s="213"/>
      <c r="T294" s="214"/>
      <c r="AT294" s="215" t="s">
        <v>163</v>
      </c>
      <c r="AU294" s="215" t="s">
        <v>81</v>
      </c>
      <c r="AV294" s="13" t="s">
        <v>81</v>
      </c>
      <c r="AW294" s="13" t="s">
        <v>35</v>
      </c>
      <c r="AX294" s="13" t="s">
        <v>72</v>
      </c>
      <c r="AY294" s="215" t="s">
        <v>151</v>
      </c>
    </row>
    <row r="295" spans="2:65" s="1" customFormat="1" ht="20.399999999999999" customHeight="1">
      <c r="B295" s="181"/>
      <c r="C295" s="182" t="s">
        <v>504</v>
      </c>
      <c r="D295" s="182" t="s">
        <v>154</v>
      </c>
      <c r="E295" s="183" t="s">
        <v>505</v>
      </c>
      <c r="F295" s="184" t="s">
        <v>506</v>
      </c>
      <c r="G295" s="185" t="s">
        <v>157</v>
      </c>
      <c r="H295" s="186">
        <v>3.2669999999999999</v>
      </c>
      <c r="I295" s="187"/>
      <c r="J295" s="188">
        <f>ROUND(I295*H295,2)</f>
        <v>0</v>
      </c>
      <c r="K295" s="184" t="s">
        <v>158</v>
      </c>
      <c r="L295" s="41"/>
      <c r="M295" s="189" t="s">
        <v>5</v>
      </c>
      <c r="N295" s="190" t="s">
        <v>43</v>
      </c>
      <c r="O295" s="42"/>
      <c r="P295" s="191">
        <f>O295*H295</f>
        <v>0</v>
      </c>
      <c r="Q295" s="191">
        <v>3.0000000000000001E-5</v>
      </c>
      <c r="R295" s="191">
        <f>Q295*H295</f>
        <v>9.8010000000000005E-5</v>
      </c>
      <c r="S295" s="191">
        <v>0</v>
      </c>
      <c r="T295" s="192">
        <f>S295*H295</f>
        <v>0</v>
      </c>
      <c r="AR295" s="24" t="s">
        <v>259</v>
      </c>
      <c r="AT295" s="24" t="s">
        <v>154</v>
      </c>
      <c r="AU295" s="24" t="s">
        <v>81</v>
      </c>
      <c r="AY295" s="24" t="s">
        <v>151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4" t="s">
        <v>79</v>
      </c>
      <c r="BK295" s="193">
        <f>ROUND(I295*H295,2)</f>
        <v>0</v>
      </c>
      <c r="BL295" s="24" t="s">
        <v>259</v>
      </c>
      <c r="BM295" s="24" t="s">
        <v>507</v>
      </c>
    </row>
    <row r="296" spans="2:65" s="1" customFormat="1" ht="24">
      <c r="B296" s="41"/>
      <c r="D296" s="194" t="s">
        <v>161</v>
      </c>
      <c r="F296" s="195" t="s">
        <v>508</v>
      </c>
      <c r="I296" s="196"/>
      <c r="L296" s="41"/>
      <c r="M296" s="197"/>
      <c r="N296" s="42"/>
      <c r="O296" s="42"/>
      <c r="P296" s="42"/>
      <c r="Q296" s="42"/>
      <c r="R296" s="42"/>
      <c r="S296" s="42"/>
      <c r="T296" s="70"/>
      <c r="AT296" s="24" t="s">
        <v>161</v>
      </c>
      <c r="AU296" s="24" t="s">
        <v>81</v>
      </c>
    </row>
    <row r="297" spans="2:65" s="12" customFormat="1" ht="12">
      <c r="B297" s="198"/>
      <c r="D297" s="194" t="s">
        <v>163</v>
      </c>
      <c r="E297" s="199" t="s">
        <v>5</v>
      </c>
      <c r="F297" s="200" t="s">
        <v>502</v>
      </c>
      <c r="H297" s="201" t="s">
        <v>5</v>
      </c>
      <c r="I297" s="202"/>
      <c r="L297" s="198"/>
      <c r="M297" s="203"/>
      <c r="N297" s="204"/>
      <c r="O297" s="204"/>
      <c r="P297" s="204"/>
      <c r="Q297" s="204"/>
      <c r="R297" s="204"/>
      <c r="S297" s="204"/>
      <c r="T297" s="205"/>
      <c r="AT297" s="201" t="s">
        <v>163</v>
      </c>
      <c r="AU297" s="201" t="s">
        <v>81</v>
      </c>
      <c r="AV297" s="12" t="s">
        <v>79</v>
      </c>
      <c r="AW297" s="12" t="s">
        <v>35</v>
      </c>
      <c r="AX297" s="12" t="s">
        <v>72</v>
      </c>
      <c r="AY297" s="201" t="s">
        <v>151</v>
      </c>
    </row>
    <row r="298" spans="2:65" s="13" customFormat="1" ht="12">
      <c r="B298" s="206"/>
      <c r="D298" s="207" t="s">
        <v>163</v>
      </c>
      <c r="E298" s="208" t="s">
        <v>5</v>
      </c>
      <c r="F298" s="209" t="s">
        <v>503</v>
      </c>
      <c r="H298" s="210">
        <v>3.2669999999999999</v>
      </c>
      <c r="I298" s="211"/>
      <c r="L298" s="206"/>
      <c r="M298" s="212"/>
      <c r="N298" s="213"/>
      <c r="O298" s="213"/>
      <c r="P298" s="213"/>
      <c r="Q298" s="213"/>
      <c r="R298" s="213"/>
      <c r="S298" s="213"/>
      <c r="T298" s="214"/>
      <c r="AT298" s="215" t="s">
        <v>163</v>
      </c>
      <c r="AU298" s="215" t="s">
        <v>81</v>
      </c>
      <c r="AV298" s="13" t="s">
        <v>81</v>
      </c>
      <c r="AW298" s="13" t="s">
        <v>35</v>
      </c>
      <c r="AX298" s="13" t="s">
        <v>72</v>
      </c>
      <c r="AY298" s="215" t="s">
        <v>151</v>
      </c>
    </row>
    <row r="299" spans="2:65" s="1" customFormat="1" ht="20.399999999999999" customHeight="1">
      <c r="B299" s="181"/>
      <c r="C299" s="182" t="s">
        <v>509</v>
      </c>
      <c r="D299" s="182" t="s">
        <v>154</v>
      </c>
      <c r="E299" s="183" t="s">
        <v>510</v>
      </c>
      <c r="F299" s="184" t="s">
        <v>511</v>
      </c>
      <c r="G299" s="185" t="s">
        <v>157</v>
      </c>
      <c r="H299" s="186">
        <v>3.2669999999999999</v>
      </c>
      <c r="I299" s="187"/>
      <c r="J299" s="188">
        <f>ROUND(I299*H299,2)</f>
        <v>0</v>
      </c>
      <c r="K299" s="184" t="s">
        <v>158</v>
      </c>
      <c r="L299" s="41"/>
      <c r="M299" s="189" t="s">
        <v>5</v>
      </c>
      <c r="N299" s="190" t="s">
        <v>43</v>
      </c>
      <c r="O299" s="42"/>
      <c r="P299" s="191">
        <f>O299*H299</f>
        <v>0</v>
      </c>
      <c r="Q299" s="191">
        <v>1.7000000000000001E-4</v>
      </c>
      <c r="R299" s="191">
        <f>Q299*H299</f>
        <v>5.5539000000000001E-4</v>
      </c>
      <c r="S299" s="191">
        <v>0</v>
      </c>
      <c r="T299" s="192">
        <f>S299*H299</f>
        <v>0</v>
      </c>
      <c r="AR299" s="24" t="s">
        <v>259</v>
      </c>
      <c r="AT299" s="24" t="s">
        <v>154</v>
      </c>
      <c r="AU299" s="24" t="s">
        <v>81</v>
      </c>
      <c r="AY299" s="24" t="s">
        <v>151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24" t="s">
        <v>79</v>
      </c>
      <c r="BK299" s="193">
        <f>ROUND(I299*H299,2)</f>
        <v>0</v>
      </c>
      <c r="BL299" s="24" t="s">
        <v>259</v>
      </c>
      <c r="BM299" s="24" t="s">
        <v>512</v>
      </c>
    </row>
    <row r="300" spans="2:65" s="1" customFormat="1" ht="12">
      <c r="B300" s="41"/>
      <c r="D300" s="194" t="s">
        <v>161</v>
      </c>
      <c r="F300" s="195" t="s">
        <v>513</v>
      </c>
      <c r="I300" s="196"/>
      <c r="L300" s="41"/>
      <c r="M300" s="197"/>
      <c r="N300" s="42"/>
      <c r="O300" s="42"/>
      <c r="P300" s="42"/>
      <c r="Q300" s="42"/>
      <c r="R300" s="42"/>
      <c r="S300" s="42"/>
      <c r="T300" s="70"/>
      <c r="AT300" s="24" t="s">
        <v>161</v>
      </c>
      <c r="AU300" s="24" t="s">
        <v>81</v>
      </c>
    </row>
    <row r="301" spans="2:65" s="12" customFormat="1" ht="12">
      <c r="B301" s="198"/>
      <c r="D301" s="194" t="s">
        <v>163</v>
      </c>
      <c r="E301" s="199" t="s">
        <v>5</v>
      </c>
      <c r="F301" s="200" t="s">
        <v>502</v>
      </c>
      <c r="H301" s="201" t="s">
        <v>5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201" t="s">
        <v>163</v>
      </c>
      <c r="AU301" s="201" t="s">
        <v>81</v>
      </c>
      <c r="AV301" s="12" t="s">
        <v>79</v>
      </c>
      <c r="AW301" s="12" t="s">
        <v>35</v>
      </c>
      <c r="AX301" s="12" t="s">
        <v>72</v>
      </c>
      <c r="AY301" s="201" t="s">
        <v>151</v>
      </c>
    </row>
    <row r="302" spans="2:65" s="13" customFormat="1" ht="12">
      <c r="B302" s="206"/>
      <c r="D302" s="207" t="s">
        <v>163</v>
      </c>
      <c r="E302" s="208" t="s">
        <v>5</v>
      </c>
      <c r="F302" s="209" t="s">
        <v>503</v>
      </c>
      <c r="H302" s="210">
        <v>3.2669999999999999</v>
      </c>
      <c r="I302" s="211"/>
      <c r="L302" s="206"/>
      <c r="M302" s="212"/>
      <c r="N302" s="213"/>
      <c r="O302" s="213"/>
      <c r="P302" s="213"/>
      <c r="Q302" s="213"/>
      <c r="R302" s="213"/>
      <c r="S302" s="213"/>
      <c r="T302" s="214"/>
      <c r="AT302" s="215" t="s">
        <v>163</v>
      </c>
      <c r="AU302" s="215" t="s">
        <v>81</v>
      </c>
      <c r="AV302" s="13" t="s">
        <v>81</v>
      </c>
      <c r="AW302" s="13" t="s">
        <v>35</v>
      </c>
      <c r="AX302" s="13" t="s">
        <v>72</v>
      </c>
      <c r="AY302" s="215" t="s">
        <v>151</v>
      </c>
    </row>
    <row r="303" spans="2:65" s="1" customFormat="1" ht="20.399999999999999" customHeight="1">
      <c r="B303" s="181"/>
      <c r="C303" s="182" t="s">
        <v>514</v>
      </c>
      <c r="D303" s="182" t="s">
        <v>154</v>
      </c>
      <c r="E303" s="183" t="s">
        <v>515</v>
      </c>
      <c r="F303" s="184" t="s">
        <v>516</v>
      </c>
      <c r="G303" s="185" t="s">
        <v>157</v>
      </c>
      <c r="H303" s="186">
        <v>3.2669999999999999</v>
      </c>
      <c r="I303" s="187"/>
      <c r="J303" s="188">
        <f>ROUND(I303*H303,2)</f>
        <v>0</v>
      </c>
      <c r="K303" s="184" t="s">
        <v>158</v>
      </c>
      <c r="L303" s="41"/>
      <c r="M303" s="189" t="s">
        <v>5</v>
      </c>
      <c r="N303" s="190" t="s">
        <v>43</v>
      </c>
      <c r="O303" s="42"/>
      <c r="P303" s="191">
        <f>O303*H303</f>
        <v>0</v>
      </c>
      <c r="Q303" s="191">
        <v>1.2E-4</v>
      </c>
      <c r="R303" s="191">
        <f>Q303*H303</f>
        <v>3.9204000000000002E-4</v>
      </c>
      <c r="S303" s="191">
        <v>0</v>
      </c>
      <c r="T303" s="192">
        <f>S303*H303</f>
        <v>0</v>
      </c>
      <c r="AR303" s="24" t="s">
        <v>259</v>
      </c>
      <c r="AT303" s="24" t="s">
        <v>154</v>
      </c>
      <c r="AU303" s="24" t="s">
        <v>81</v>
      </c>
      <c r="AY303" s="24" t="s">
        <v>151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24" t="s">
        <v>79</v>
      </c>
      <c r="BK303" s="193">
        <f>ROUND(I303*H303,2)</f>
        <v>0</v>
      </c>
      <c r="BL303" s="24" t="s">
        <v>259</v>
      </c>
      <c r="BM303" s="24" t="s">
        <v>517</v>
      </c>
    </row>
    <row r="304" spans="2:65" s="1" customFormat="1" ht="12">
      <c r="B304" s="41"/>
      <c r="D304" s="207" t="s">
        <v>161</v>
      </c>
      <c r="F304" s="220" t="s">
        <v>518</v>
      </c>
      <c r="I304" s="196"/>
      <c r="L304" s="41"/>
      <c r="M304" s="197"/>
      <c r="N304" s="42"/>
      <c r="O304" s="42"/>
      <c r="P304" s="42"/>
      <c r="Q304" s="42"/>
      <c r="R304" s="42"/>
      <c r="S304" s="42"/>
      <c r="T304" s="70"/>
      <c r="AT304" s="24" t="s">
        <v>161</v>
      </c>
      <c r="AU304" s="24" t="s">
        <v>81</v>
      </c>
    </row>
    <row r="305" spans="2:65" s="1" customFormat="1" ht="20.399999999999999" customHeight="1">
      <c r="B305" s="181"/>
      <c r="C305" s="182" t="s">
        <v>519</v>
      </c>
      <c r="D305" s="182" t="s">
        <v>154</v>
      </c>
      <c r="E305" s="183" t="s">
        <v>520</v>
      </c>
      <c r="F305" s="184" t="s">
        <v>521</v>
      </c>
      <c r="G305" s="185" t="s">
        <v>157</v>
      </c>
      <c r="H305" s="186">
        <v>3.2669999999999999</v>
      </c>
      <c r="I305" s="187"/>
      <c r="J305" s="188">
        <f>ROUND(I305*H305,2)</f>
        <v>0</v>
      </c>
      <c r="K305" s="184" t="s">
        <v>158</v>
      </c>
      <c r="L305" s="41"/>
      <c r="M305" s="189" t="s">
        <v>5</v>
      </c>
      <c r="N305" s="190" t="s">
        <v>43</v>
      </c>
      <c r="O305" s="42"/>
      <c r="P305" s="191">
        <f>O305*H305</f>
        <v>0</v>
      </c>
      <c r="Q305" s="191">
        <v>1.2E-4</v>
      </c>
      <c r="R305" s="191">
        <f>Q305*H305</f>
        <v>3.9204000000000002E-4</v>
      </c>
      <c r="S305" s="191">
        <v>0</v>
      </c>
      <c r="T305" s="192">
        <f>S305*H305</f>
        <v>0</v>
      </c>
      <c r="AR305" s="24" t="s">
        <v>259</v>
      </c>
      <c r="AT305" s="24" t="s">
        <v>154</v>
      </c>
      <c r="AU305" s="24" t="s">
        <v>81</v>
      </c>
      <c r="AY305" s="24" t="s">
        <v>151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24" t="s">
        <v>79</v>
      </c>
      <c r="BK305" s="193">
        <f>ROUND(I305*H305,2)</f>
        <v>0</v>
      </c>
      <c r="BL305" s="24" t="s">
        <v>259</v>
      </c>
      <c r="BM305" s="24" t="s">
        <v>522</v>
      </c>
    </row>
    <row r="306" spans="2:65" s="1" customFormat="1" ht="24">
      <c r="B306" s="41"/>
      <c r="D306" s="194" t="s">
        <v>161</v>
      </c>
      <c r="F306" s="195" t="s">
        <v>523</v>
      </c>
      <c r="I306" s="196"/>
      <c r="L306" s="41"/>
      <c r="M306" s="197"/>
      <c r="N306" s="42"/>
      <c r="O306" s="42"/>
      <c r="P306" s="42"/>
      <c r="Q306" s="42"/>
      <c r="R306" s="42"/>
      <c r="S306" s="42"/>
      <c r="T306" s="70"/>
      <c r="AT306" s="24" t="s">
        <v>161</v>
      </c>
      <c r="AU306" s="24" t="s">
        <v>81</v>
      </c>
    </row>
    <row r="307" spans="2:65" s="11" customFormat="1" ht="29.85" customHeight="1">
      <c r="B307" s="167"/>
      <c r="D307" s="178" t="s">
        <v>71</v>
      </c>
      <c r="E307" s="179" t="s">
        <v>524</v>
      </c>
      <c r="F307" s="179" t="s">
        <v>525</v>
      </c>
      <c r="I307" s="170"/>
      <c r="J307" s="180">
        <f>BK307</f>
        <v>0</v>
      </c>
      <c r="L307" s="167"/>
      <c r="M307" s="172"/>
      <c r="N307" s="173"/>
      <c r="O307" s="173"/>
      <c r="P307" s="174">
        <f>SUM(P308:P338)</f>
        <v>0</v>
      </c>
      <c r="Q307" s="173"/>
      <c r="R307" s="174">
        <f>SUM(R308:R338)</f>
        <v>0.40622787999999999</v>
      </c>
      <c r="S307" s="173"/>
      <c r="T307" s="175">
        <f>SUM(T308:T338)</f>
        <v>2.7474060000000002E-2</v>
      </c>
      <c r="AR307" s="168" t="s">
        <v>81</v>
      </c>
      <c r="AT307" s="176" t="s">
        <v>71</v>
      </c>
      <c r="AU307" s="176" t="s">
        <v>79</v>
      </c>
      <c r="AY307" s="168" t="s">
        <v>151</v>
      </c>
      <c r="BK307" s="177">
        <f>SUM(BK308:BK338)</f>
        <v>0</v>
      </c>
    </row>
    <row r="308" spans="2:65" s="1" customFormat="1" ht="20.399999999999999" customHeight="1">
      <c r="B308" s="181"/>
      <c r="C308" s="182" t="s">
        <v>526</v>
      </c>
      <c r="D308" s="182" t="s">
        <v>154</v>
      </c>
      <c r="E308" s="183" t="s">
        <v>527</v>
      </c>
      <c r="F308" s="184" t="s">
        <v>528</v>
      </c>
      <c r="G308" s="185" t="s">
        <v>157</v>
      </c>
      <c r="H308" s="186">
        <v>88.626000000000005</v>
      </c>
      <c r="I308" s="187"/>
      <c r="J308" s="188">
        <f>ROUND(I308*H308,2)</f>
        <v>0</v>
      </c>
      <c r="K308" s="184" t="s">
        <v>158</v>
      </c>
      <c r="L308" s="41"/>
      <c r="M308" s="189" t="s">
        <v>5</v>
      </c>
      <c r="N308" s="190" t="s">
        <v>43</v>
      </c>
      <c r="O308" s="42"/>
      <c r="P308" s="191">
        <f>O308*H308</f>
        <v>0</v>
      </c>
      <c r="Q308" s="191">
        <v>1E-3</v>
      </c>
      <c r="R308" s="191">
        <f>Q308*H308</f>
        <v>8.862600000000001E-2</v>
      </c>
      <c r="S308" s="191">
        <v>3.1E-4</v>
      </c>
      <c r="T308" s="192">
        <f>S308*H308</f>
        <v>2.7474060000000002E-2</v>
      </c>
      <c r="AR308" s="24" t="s">
        <v>259</v>
      </c>
      <c r="AT308" s="24" t="s">
        <v>154</v>
      </c>
      <c r="AU308" s="24" t="s">
        <v>81</v>
      </c>
      <c r="AY308" s="24" t="s">
        <v>151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24" t="s">
        <v>79</v>
      </c>
      <c r="BK308" s="193">
        <f>ROUND(I308*H308,2)</f>
        <v>0</v>
      </c>
      <c r="BL308" s="24" t="s">
        <v>259</v>
      </c>
      <c r="BM308" s="24" t="s">
        <v>529</v>
      </c>
    </row>
    <row r="309" spans="2:65" s="1" customFormat="1" ht="12">
      <c r="B309" s="41"/>
      <c r="D309" s="194" t="s">
        <v>161</v>
      </c>
      <c r="F309" s="195" t="s">
        <v>530</v>
      </c>
      <c r="I309" s="196"/>
      <c r="L309" s="41"/>
      <c r="M309" s="197"/>
      <c r="N309" s="42"/>
      <c r="O309" s="42"/>
      <c r="P309" s="42"/>
      <c r="Q309" s="42"/>
      <c r="R309" s="42"/>
      <c r="S309" s="42"/>
      <c r="T309" s="70"/>
      <c r="AT309" s="24" t="s">
        <v>161</v>
      </c>
      <c r="AU309" s="24" t="s">
        <v>81</v>
      </c>
    </row>
    <row r="310" spans="2:65" s="12" customFormat="1" ht="12">
      <c r="B310" s="198"/>
      <c r="D310" s="194" t="s">
        <v>163</v>
      </c>
      <c r="E310" s="199" t="s">
        <v>5</v>
      </c>
      <c r="F310" s="200" t="s">
        <v>531</v>
      </c>
      <c r="H310" s="201" t="s">
        <v>5</v>
      </c>
      <c r="I310" s="202"/>
      <c r="L310" s="198"/>
      <c r="M310" s="203"/>
      <c r="N310" s="204"/>
      <c r="O310" s="204"/>
      <c r="P310" s="204"/>
      <c r="Q310" s="204"/>
      <c r="R310" s="204"/>
      <c r="S310" s="204"/>
      <c r="T310" s="205"/>
      <c r="AT310" s="201" t="s">
        <v>163</v>
      </c>
      <c r="AU310" s="201" t="s">
        <v>81</v>
      </c>
      <c r="AV310" s="12" t="s">
        <v>79</v>
      </c>
      <c r="AW310" s="12" t="s">
        <v>35</v>
      </c>
      <c r="AX310" s="12" t="s">
        <v>72</v>
      </c>
      <c r="AY310" s="201" t="s">
        <v>151</v>
      </c>
    </row>
    <row r="311" spans="2:65" s="13" customFormat="1" ht="12">
      <c r="B311" s="206"/>
      <c r="D311" s="194" t="s">
        <v>163</v>
      </c>
      <c r="E311" s="215" t="s">
        <v>5</v>
      </c>
      <c r="F311" s="216" t="s">
        <v>532</v>
      </c>
      <c r="H311" s="217">
        <v>23.704999999999998</v>
      </c>
      <c r="I311" s="211"/>
      <c r="L311" s="206"/>
      <c r="M311" s="212"/>
      <c r="N311" s="213"/>
      <c r="O311" s="213"/>
      <c r="P311" s="213"/>
      <c r="Q311" s="213"/>
      <c r="R311" s="213"/>
      <c r="S311" s="213"/>
      <c r="T311" s="214"/>
      <c r="AT311" s="215" t="s">
        <v>163</v>
      </c>
      <c r="AU311" s="215" t="s">
        <v>81</v>
      </c>
      <c r="AV311" s="13" t="s">
        <v>81</v>
      </c>
      <c r="AW311" s="13" t="s">
        <v>35</v>
      </c>
      <c r="AX311" s="13" t="s">
        <v>72</v>
      </c>
      <c r="AY311" s="215" t="s">
        <v>151</v>
      </c>
    </row>
    <row r="312" spans="2:65" s="12" customFormat="1" ht="12">
      <c r="B312" s="198"/>
      <c r="D312" s="194" t="s">
        <v>163</v>
      </c>
      <c r="E312" s="199" t="s">
        <v>5</v>
      </c>
      <c r="F312" s="200" t="s">
        <v>533</v>
      </c>
      <c r="H312" s="201" t="s">
        <v>5</v>
      </c>
      <c r="I312" s="202"/>
      <c r="L312" s="198"/>
      <c r="M312" s="203"/>
      <c r="N312" s="204"/>
      <c r="O312" s="204"/>
      <c r="P312" s="204"/>
      <c r="Q312" s="204"/>
      <c r="R312" s="204"/>
      <c r="S312" s="204"/>
      <c r="T312" s="205"/>
      <c r="AT312" s="201" t="s">
        <v>163</v>
      </c>
      <c r="AU312" s="201" t="s">
        <v>81</v>
      </c>
      <c r="AV312" s="12" t="s">
        <v>79</v>
      </c>
      <c r="AW312" s="12" t="s">
        <v>35</v>
      </c>
      <c r="AX312" s="12" t="s">
        <v>72</v>
      </c>
      <c r="AY312" s="201" t="s">
        <v>151</v>
      </c>
    </row>
    <row r="313" spans="2:65" s="13" customFormat="1" ht="12">
      <c r="B313" s="206"/>
      <c r="D313" s="194" t="s">
        <v>163</v>
      </c>
      <c r="E313" s="215" t="s">
        <v>5</v>
      </c>
      <c r="F313" s="216" t="s">
        <v>534</v>
      </c>
      <c r="H313" s="217">
        <v>70.106999999999999</v>
      </c>
      <c r="I313" s="211"/>
      <c r="L313" s="206"/>
      <c r="M313" s="212"/>
      <c r="N313" s="213"/>
      <c r="O313" s="213"/>
      <c r="P313" s="213"/>
      <c r="Q313" s="213"/>
      <c r="R313" s="213"/>
      <c r="S313" s="213"/>
      <c r="T313" s="214"/>
      <c r="AT313" s="215" t="s">
        <v>163</v>
      </c>
      <c r="AU313" s="215" t="s">
        <v>81</v>
      </c>
      <c r="AV313" s="13" t="s">
        <v>81</v>
      </c>
      <c r="AW313" s="13" t="s">
        <v>35</v>
      </c>
      <c r="AX313" s="13" t="s">
        <v>72</v>
      </c>
      <c r="AY313" s="215" t="s">
        <v>151</v>
      </c>
    </row>
    <row r="314" spans="2:65" s="13" customFormat="1" ht="12">
      <c r="B314" s="206"/>
      <c r="D314" s="194" t="s">
        <v>163</v>
      </c>
      <c r="E314" s="215" t="s">
        <v>5</v>
      </c>
      <c r="F314" s="216" t="s">
        <v>535</v>
      </c>
      <c r="H314" s="217">
        <v>10.259</v>
      </c>
      <c r="I314" s="211"/>
      <c r="L314" s="206"/>
      <c r="M314" s="212"/>
      <c r="N314" s="213"/>
      <c r="O314" s="213"/>
      <c r="P314" s="213"/>
      <c r="Q314" s="213"/>
      <c r="R314" s="213"/>
      <c r="S314" s="213"/>
      <c r="T314" s="214"/>
      <c r="AT314" s="215" t="s">
        <v>163</v>
      </c>
      <c r="AU314" s="215" t="s">
        <v>81</v>
      </c>
      <c r="AV314" s="13" t="s">
        <v>81</v>
      </c>
      <c r="AW314" s="13" t="s">
        <v>35</v>
      </c>
      <c r="AX314" s="13" t="s">
        <v>72</v>
      </c>
      <c r="AY314" s="215" t="s">
        <v>151</v>
      </c>
    </row>
    <row r="315" spans="2:65" s="13" customFormat="1" ht="12">
      <c r="B315" s="206"/>
      <c r="D315" s="194" t="s">
        <v>163</v>
      </c>
      <c r="E315" s="215" t="s">
        <v>5</v>
      </c>
      <c r="F315" s="216" t="s">
        <v>536</v>
      </c>
      <c r="H315" s="217">
        <v>20.059999999999999</v>
      </c>
      <c r="I315" s="211"/>
      <c r="L315" s="206"/>
      <c r="M315" s="212"/>
      <c r="N315" s="213"/>
      <c r="O315" s="213"/>
      <c r="P315" s="213"/>
      <c r="Q315" s="213"/>
      <c r="R315" s="213"/>
      <c r="S315" s="213"/>
      <c r="T315" s="214"/>
      <c r="AT315" s="215" t="s">
        <v>163</v>
      </c>
      <c r="AU315" s="215" t="s">
        <v>81</v>
      </c>
      <c r="AV315" s="13" t="s">
        <v>81</v>
      </c>
      <c r="AW315" s="13" t="s">
        <v>35</v>
      </c>
      <c r="AX315" s="13" t="s">
        <v>72</v>
      </c>
      <c r="AY315" s="215" t="s">
        <v>151</v>
      </c>
    </row>
    <row r="316" spans="2:65" s="12" customFormat="1" ht="12">
      <c r="B316" s="198"/>
      <c r="D316" s="194" t="s">
        <v>163</v>
      </c>
      <c r="E316" s="199" t="s">
        <v>5</v>
      </c>
      <c r="F316" s="200" t="s">
        <v>537</v>
      </c>
      <c r="H316" s="201" t="s">
        <v>5</v>
      </c>
      <c r="I316" s="202"/>
      <c r="L316" s="198"/>
      <c r="M316" s="203"/>
      <c r="N316" s="204"/>
      <c r="O316" s="204"/>
      <c r="P316" s="204"/>
      <c r="Q316" s="204"/>
      <c r="R316" s="204"/>
      <c r="S316" s="204"/>
      <c r="T316" s="205"/>
      <c r="AT316" s="201" t="s">
        <v>163</v>
      </c>
      <c r="AU316" s="201" t="s">
        <v>81</v>
      </c>
      <c r="AV316" s="12" t="s">
        <v>79</v>
      </c>
      <c r="AW316" s="12" t="s">
        <v>35</v>
      </c>
      <c r="AX316" s="12" t="s">
        <v>72</v>
      </c>
      <c r="AY316" s="201" t="s">
        <v>151</v>
      </c>
    </row>
    <row r="317" spans="2:65" s="13" customFormat="1" ht="12">
      <c r="B317" s="206"/>
      <c r="D317" s="194" t="s">
        <v>163</v>
      </c>
      <c r="E317" s="215" t="s">
        <v>5</v>
      </c>
      <c r="F317" s="216" t="s">
        <v>538</v>
      </c>
      <c r="H317" s="217">
        <v>-8.64</v>
      </c>
      <c r="I317" s="211"/>
      <c r="L317" s="206"/>
      <c r="M317" s="212"/>
      <c r="N317" s="213"/>
      <c r="O317" s="213"/>
      <c r="P317" s="213"/>
      <c r="Q317" s="213"/>
      <c r="R317" s="213"/>
      <c r="S317" s="213"/>
      <c r="T317" s="214"/>
      <c r="AT317" s="215" t="s">
        <v>163</v>
      </c>
      <c r="AU317" s="215" t="s">
        <v>81</v>
      </c>
      <c r="AV317" s="13" t="s">
        <v>81</v>
      </c>
      <c r="AW317" s="13" t="s">
        <v>35</v>
      </c>
      <c r="AX317" s="13" t="s">
        <v>72</v>
      </c>
      <c r="AY317" s="215" t="s">
        <v>151</v>
      </c>
    </row>
    <row r="318" spans="2:65" s="12" customFormat="1" ht="12">
      <c r="B318" s="198"/>
      <c r="D318" s="194" t="s">
        <v>163</v>
      </c>
      <c r="E318" s="199" t="s">
        <v>5</v>
      </c>
      <c r="F318" s="200" t="s">
        <v>539</v>
      </c>
      <c r="H318" s="201" t="s">
        <v>5</v>
      </c>
      <c r="I318" s="202"/>
      <c r="L318" s="198"/>
      <c r="M318" s="203"/>
      <c r="N318" s="204"/>
      <c r="O318" s="204"/>
      <c r="P318" s="204"/>
      <c r="Q318" s="204"/>
      <c r="R318" s="204"/>
      <c r="S318" s="204"/>
      <c r="T318" s="205"/>
      <c r="AT318" s="201" t="s">
        <v>163</v>
      </c>
      <c r="AU318" s="201" t="s">
        <v>81</v>
      </c>
      <c r="AV318" s="12" t="s">
        <v>79</v>
      </c>
      <c r="AW318" s="12" t="s">
        <v>35</v>
      </c>
      <c r="AX318" s="12" t="s">
        <v>72</v>
      </c>
      <c r="AY318" s="201" t="s">
        <v>151</v>
      </c>
    </row>
    <row r="319" spans="2:65" s="13" customFormat="1" ht="12">
      <c r="B319" s="206"/>
      <c r="D319" s="207" t="s">
        <v>163</v>
      </c>
      <c r="E319" s="208" t="s">
        <v>5</v>
      </c>
      <c r="F319" s="209" t="s">
        <v>540</v>
      </c>
      <c r="H319" s="210">
        <v>-26.864999999999998</v>
      </c>
      <c r="I319" s="211"/>
      <c r="L319" s="206"/>
      <c r="M319" s="212"/>
      <c r="N319" s="213"/>
      <c r="O319" s="213"/>
      <c r="P319" s="213"/>
      <c r="Q319" s="213"/>
      <c r="R319" s="213"/>
      <c r="S319" s="213"/>
      <c r="T319" s="214"/>
      <c r="AT319" s="215" t="s">
        <v>163</v>
      </c>
      <c r="AU319" s="215" t="s">
        <v>81</v>
      </c>
      <c r="AV319" s="13" t="s">
        <v>81</v>
      </c>
      <c r="AW319" s="13" t="s">
        <v>35</v>
      </c>
      <c r="AX319" s="13" t="s">
        <v>72</v>
      </c>
      <c r="AY319" s="215" t="s">
        <v>151</v>
      </c>
    </row>
    <row r="320" spans="2:65" s="1" customFormat="1" ht="28.8" customHeight="1">
      <c r="B320" s="181"/>
      <c r="C320" s="182" t="s">
        <v>541</v>
      </c>
      <c r="D320" s="182" t="s">
        <v>154</v>
      </c>
      <c r="E320" s="183" t="s">
        <v>542</v>
      </c>
      <c r="F320" s="184" t="s">
        <v>543</v>
      </c>
      <c r="G320" s="185" t="s">
        <v>157</v>
      </c>
      <c r="H320" s="186">
        <v>88.626000000000005</v>
      </c>
      <c r="I320" s="187"/>
      <c r="J320" s="188">
        <f>ROUND(I320*H320,2)</f>
        <v>0</v>
      </c>
      <c r="K320" s="184" t="s">
        <v>158</v>
      </c>
      <c r="L320" s="41"/>
      <c r="M320" s="189" t="s">
        <v>5</v>
      </c>
      <c r="N320" s="190" t="s">
        <v>43</v>
      </c>
      <c r="O320" s="42"/>
      <c r="P320" s="191">
        <f>O320*H320</f>
        <v>0</v>
      </c>
      <c r="Q320" s="191">
        <v>3.1800000000000001E-3</v>
      </c>
      <c r="R320" s="191">
        <f>Q320*H320</f>
        <v>0.28183068</v>
      </c>
      <c r="S320" s="191">
        <v>0</v>
      </c>
      <c r="T320" s="192">
        <f>S320*H320</f>
        <v>0</v>
      </c>
      <c r="AR320" s="24" t="s">
        <v>259</v>
      </c>
      <c r="AT320" s="24" t="s">
        <v>154</v>
      </c>
      <c r="AU320" s="24" t="s">
        <v>81</v>
      </c>
      <c r="AY320" s="24" t="s">
        <v>151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24" t="s">
        <v>79</v>
      </c>
      <c r="BK320" s="193">
        <f>ROUND(I320*H320,2)</f>
        <v>0</v>
      </c>
      <c r="BL320" s="24" t="s">
        <v>259</v>
      </c>
      <c r="BM320" s="24" t="s">
        <v>544</v>
      </c>
    </row>
    <row r="321" spans="2:65" s="1" customFormat="1" ht="24">
      <c r="B321" s="41"/>
      <c r="D321" s="207" t="s">
        <v>161</v>
      </c>
      <c r="F321" s="220" t="s">
        <v>545</v>
      </c>
      <c r="I321" s="196"/>
      <c r="L321" s="41"/>
      <c r="M321" s="197"/>
      <c r="N321" s="42"/>
      <c r="O321" s="42"/>
      <c r="P321" s="42"/>
      <c r="Q321" s="42"/>
      <c r="R321" s="42"/>
      <c r="S321" s="42"/>
      <c r="T321" s="70"/>
      <c r="AT321" s="24" t="s">
        <v>161</v>
      </c>
      <c r="AU321" s="24" t="s">
        <v>81</v>
      </c>
    </row>
    <row r="322" spans="2:65" s="1" customFormat="1" ht="28.8" customHeight="1">
      <c r="B322" s="181"/>
      <c r="C322" s="182" t="s">
        <v>546</v>
      </c>
      <c r="D322" s="182" t="s">
        <v>154</v>
      </c>
      <c r="E322" s="183" t="s">
        <v>547</v>
      </c>
      <c r="F322" s="184" t="s">
        <v>548</v>
      </c>
      <c r="G322" s="185" t="s">
        <v>157</v>
      </c>
      <c r="H322" s="186">
        <v>124.718</v>
      </c>
      <c r="I322" s="187"/>
      <c r="J322" s="188">
        <f>ROUND(I322*H322,2)</f>
        <v>0</v>
      </c>
      <c r="K322" s="184" t="s">
        <v>158</v>
      </c>
      <c r="L322" s="41"/>
      <c r="M322" s="189" t="s">
        <v>5</v>
      </c>
      <c r="N322" s="190" t="s">
        <v>43</v>
      </c>
      <c r="O322" s="42"/>
      <c r="P322" s="191">
        <f>O322*H322</f>
        <v>0</v>
      </c>
      <c r="Q322" s="191">
        <v>2.0000000000000001E-4</v>
      </c>
      <c r="R322" s="191">
        <f>Q322*H322</f>
        <v>2.4943600000000003E-2</v>
      </c>
      <c r="S322" s="191">
        <v>0</v>
      </c>
      <c r="T322" s="192">
        <f>S322*H322</f>
        <v>0</v>
      </c>
      <c r="AR322" s="24" t="s">
        <v>259</v>
      </c>
      <c r="AT322" s="24" t="s">
        <v>154</v>
      </c>
      <c r="AU322" s="24" t="s">
        <v>81</v>
      </c>
      <c r="AY322" s="24" t="s">
        <v>151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4" t="s">
        <v>79</v>
      </c>
      <c r="BK322" s="193">
        <f>ROUND(I322*H322,2)</f>
        <v>0</v>
      </c>
      <c r="BL322" s="24" t="s">
        <v>259</v>
      </c>
      <c r="BM322" s="24" t="s">
        <v>549</v>
      </c>
    </row>
    <row r="323" spans="2:65" s="1" customFormat="1" ht="12">
      <c r="B323" s="41"/>
      <c r="D323" s="194" t="s">
        <v>161</v>
      </c>
      <c r="F323" s="195" t="s">
        <v>550</v>
      </c>
      <c r="I323" s="196"/>
      <c r="L323" s="41"/>
      <c r="M323" s="197"/>
      <c r="N323" s="42"/>
      <c r="O323" s="42"/>
      <c r="P323" s="42"/>
      <c r="Q323" s="42"/>
      <c r="R323" s="42"/>
      <c r="S323" s="42"/>
      <c r="T323" s="70"/>
      <c r="AT323" s="24" t="s">
        <v>161</v>
      </c>
      <c r="AU323" s="24" t="s">
        <v>81</v>
      </c>
    </row>
    <row r="324" spans="2:65" s="13" customFormat="1" ht="12">
      <c r="B324" s="206"/>
      <c r="D324" s="194" t="s">
        <v>163</v>
      </c>
      <c r="E324" s="215" t="s">
        <v>5</v>
      </c>
      <c r="F324" s="216" t="s">
        <v>551</v>
      </c>
      <c r="H324" s="217">
        <v>88.626000000000005</v>
      </c>
      <c r="I324" s="211"/>
      <c r="L324" s="206"/>
      <c r="M324" s="212"/>
      <c r="N324" s="213"/>
      <c r="O324" s="213"/>
      <c r="P324" s="213"/>
      <c r="Q324" s="213"/>
      <c r="R324" s="213"/>
      <c r="S324" s="213"/>
      <c r="T324" s="214"/>
      <c r="AT324" s="215" t="s">
        <v>163</v>
      </c>
      <c r="AU324" s="215" t="s">
        <v>81</v>
      </c>
      <c r="AV324" s="13" t="s">
        <v>81</v>
      </c>
      <c r="AW324" s="13" t="s">
        <v>35</v>
      </c>
      <c r="AX324" s="13" t="s">
        <v>72</v>
      </c>
      <c r="AY324" s="215" t="s">
        <v>151</v>
      </c>
    </row>
    <row r="325" spans="2:65" s="13" customFormat="1" ht="12">
      <c r="B325" s="206"/>
      <c r="D325" s="207" t="s">
        <v>163</v>
      </c>
      <c r="E325" s="208" t="s">
        <v>5</v>
      </c>
      <c r="F325" s="209" t="s">
        <v>552</v>
      </c>
      <c r="H325" s="210">
        <v>36.091999999999999</v>
      </c>
      <c r="I325" s="211"/>
      <c r="L325" s="206"/>
      <c r="M325" s="212"/>
      <c r="N325" s="213"/>
      <c r="O325" s="213"/>
      <c r="P325" s="213"/>
      <c r="Q325" s="213"/>
      <c r="R325" s="213"/>
      <c r="S325" s="213"/>
      <c r="T325" s="214"/>
      <c r="AT325" s="215" t="s">
        <v>163</v>
      </c>
      <c r="AU325" s="215" t="s">
        <v>81</v>
      </c>
      <c r="AV325" s="13" t="s">
        <v>81</v>
      </c>
      <c r="AW325" s="13" t="s">
        <v>35</v>
      </c>
      <c r="AX325" s="13" t="s">
        <v>72</v>
      </c>
      <c r="AY325" s="215" t="s">
        <v>151</v>
      </c>
    </row>
    <row r="326" spans="2:65" s="1" customFormat="1" ht="28.8" customHeight="1">
      <c r="B326" s="181"/>
      <c r="C326" s="182" t="s">
        <v>553</v>
      </c>
      <c r="D326" s="182" t="s">
        <v>154</v>
      </c>
      <c r="E326" s="183" t="s">
        <v>554</v>
      </c>
      <c r="F326" s="184" t="s">
        <v>555</v>
      </c>
      <c r="G326" s="185" t="s">
        <v>157</v>
      </c>
      <c r="H326" s="186">
        <v>36.091999999999999</v>
      </c>
      <c r="I326" s="187"/>
      <c r="J326" s="188">
        <f>ROUND(I326*H326,2)</f>
        <v>0</v>
      </c>
      <c r="K326" s="184" t="s">
        <v>158</v>
      </c>
      <c r="L326" s="41"/>
      <c r="M326" s="189" t="s">
        <v>5</v>
      </c>
      <c r="N326" s="190" t="s">
        <v>43</v>
      </c>
      <c r="O326" s="42"/>
      <c r="P326" s="191">
        <f>O326*H326</f>
        <v>0</v>
      </c>
      <c r="Q326" s="191">
        <v>2.9E-4</v>
      </c>
      <c r="R326" s="191">
        <f>Q326*H326</f>
        <v>1.0466679999999999E-2</v>
      </c>
      <c r="S326" s="191">
        <v>0</v>
      </c>
      <c r="T326" s="192">
        <f>S326*H326</f>
        <v>0</v>
      </c>
      <c r="AR326" s="24" t="s">
        <v>259</v>
      </c>
      <c r="AT326" s="24" t="s">
        <v>154</v>
      </c>
      <c r="AU326" s="24" t="s">
        <v>81</v>
      </c>
      <c r="AY326" s="24" t="s">
        <v>151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24" t="s">
        <v>79</v>
      </c>
      <c r="BK326" s="193">
        <f>ROUND(I326*H326,2)</f>
        <v>0</v>
      </c>
      <c r="BL326" s="24" t="s">
        <v>259</v>
      </c>
      <c r="BM326" s="24" t="s">
        <v>556</v>
      </c>
    </row>
    <row r="327" spans="2:65" s="1" customFormat="1" ht="24">
      <c r="B327" s="41"/>
      <c r="D327" s="194" t="s">
        <v>161</v>
      </c>
      <c r="F327" s="195" t="s">
        <v>557</v>
      </c>
      <c r="I327" s="196"/>
      <c r="L327" s="41"/>
      <c r="M327" s="197"/>
      <c r="N327" s="42"/>
      <c r="O327" s="42"/>
      <c r="P327" s="42"/>
      <c r="Q327" s="42"/>
      <c r="R327" s="42"/>
      <c r="S327" s="42"/>
      <c r="T327" s="70"/>
      <c r="AT327" s="24" t="s">
        <v>161</v>
      </c>
      <c r="AU327" s="24" t="s">
        <v>81</v>
      </c>
    </row>
    <row r="328" spans="2:65" s="12" customFormat="1" ht="12">
      <c r="B328" s="198"/>
      <c r="D328" s="194" t="s">
        <v>163</v>
      </c>
      <c r="E328" s="199" t="s">
        <v>5</v>
      </c>
      <c r="F328" s="200" t="s">
        <v>531</v>
      </c>
      <c r="H328" s="201" t="s">
        <v>5</v>
      </c>
      <c r="I328" s="202"/>
      <c r="L328" s="198"/>
      <c r="M328" s="203"/>
      <c r="N328" s="204"/>
      <c r="O328" s="204"/>
      <c r="P328" s="204"/>
      <c r="Q328" s="204"/>
      <c r="R328" s="204"/>
      <c r="S328" s="204"/>
      <c r="T328" s="205"/>
      <c r="AT328" s="201" t="s">
        <v>163</v>
      </c>
      <c r="AU328" s="201" t="s">
        <v>81</v>
      </c>
      <c r="AV328" s="12" t="s">
        <v>79</v>
      </c>
      <c r="AW328" s="12" t="s">
        <v>35</v>
      </c>
      <c r="AX328" s="12" t="s">
        <v>72</v>
      </c>
      <c r="AY328" s="201" t="s">
        <v>151</v>
      </c>
    </row>
    <row r="329" spans="2:65" s="13" customFormat="1" ht="12">
      <c r="B329" s="206"/>
      <c r="D329" s="194" t="s">
        <v>163</v>
      </c>
      <c r="E329" s="215" t="s">
        <v>5</v>
      </c>
      <c r="F329" s="216" t="s">
        <v>532</v>
      </c>
      <c r="H329" s="217">
        <v>23.704999999999998</v>
      </c>
      <c r="I329" s="211"/>
      <c r="L329" s="206"/>
      <c r="M329" s="212"/>
      <c r="N329" s="213"/>
      <c r="O329" s="213"/>
      <c r="P329" s="213"/>
      <c r="Q329" s="213"/>
      <c r="R329" s="213"/>
      <c r="S329" s="213"/>
      <c r="T329" s="214"/>
      <c r="AT329" s="215" t="s">
        <v>163</v>
      </c>
      <c r="AU329" s="215" t="s">
        <v>81</v>
      </c>
      <c r="AV329" s="13" t="s">
        <v>81</v>
      </c>
      <c r="AW329" s="13" t="s">
        <v>35</v>
      </c>
      <c r="AX329" s="13" t="s">
        <v>72</v>
      </c>
      <c r="AY329" s="215" t="s">
        <v>151</v>
      </c>
    </row>
    <row r="330" spans="2:65" s="12" customFormat="1" ht="12">
      <c r="B330" s="198"/>
      <c r="D330" s="194" t="s">
        <v>163</v>
      </c>
      <c r="E330" s="199" t="s">
        <v>5</v>
      </c>
      <c r="F330" s="200" t="s">
        <v>474</v>
      </c>
      <c r="H330" s="201" t="s">
        <v>5</v>
      </c>
      <c r="I330" s="202"/>
      <c r="L330" s="198"/>
      <c r="M330" s="203"/>
      <c r="N330" s="204"/>
      <c r="O330" s="204"/>
      <c r="P330" s="204"/>
      <c r="Q330" s="204"/>
      <c r="R330" s="204"/>
      <c r="S330" s="204"/>
      <c r="T330" s="205"/>
      <c r="AT330" s="201" t="s">
        <v>163</v>
      </c>
      <c r="AU330" s="201" t="s">
        <v>81</v>
      </c>
      <c r="AV330" s="12" t="s">
        <v>79</v>
      </c>
      <c r="AW330" s="12" t="s">
        <v>35</v>
      </c>
      <c r="AX330" s="12" t="s">
        <v>72</v>
      </c>
      <c r="AY330" s="201" t="s">
        <v>151</v>
      </c>
    </row>
    <row r="331" spans="2:65" s="13" customFormat="1" ht="12">
      <c r="B331" s="206"/>
      <c r="D331" s="194" t="s">
        <v>163</v>
      </c>
      <c r="E331" s="215" t="s">
        <v>5</v>
      </c>
      <c r="F331" s="216" t="s">
        <v>558</v>
      </c>
      <c r="H331" s="217">
        <v>25.620999999999999</v>
      </c>
      <c r="I331" s="211"/>
      <c r="L331" s="206"/>
      <c r="M331" s="212"/>
      <c r="N331" s="213"/>
      <c r="O331" s="213"/>
      <c r="P331" s="213"/>
      <c r="Q331" s="213"/>
      <c r="R331" s="213"/>
      <c r="S331" s="213"/>
      <c r="T331" s="214"/>
      <c r="AT331" s="215" t="s">
        <v>163</v>
      </c>
      <c r="AU331" s="215" t="s">
        <v>81</v>
      </c>
      <c r="AV331" s="13" t="s">
        <v>81</v>
      </c>
      <c r="AW331" s="13" t="s">
        <v>35</v>
      </c>
      <c r="AX331" s="13" t="s">
        <v>72</v>
      </c>
      <c r="AY331" s="215" t="s">
        <v>151</v>
      </c>
    </row>
    <row r="332" spans="2:65" s="13" customFormat="1" ht="12">
      <c r="B332" s="206"/>
      <c r="D332" s="194" t="s">
        <v>163</v>
      </c>
      <c r="E332" s="215" t="s">
        <v>5</v>
      </c>
      <c r="F332" s="216" t="s">
        <v>559</v>
      </c>
      <c r="H332" s="217">
        <v>34.889000000000003</v>
      </c>
      <c r="I332" s="211"/>
      <c r="L332" s="206"/>
      <c r="M332" s="212"/>
      <c r="N332" s="213"/>
      <c r="O332" s="213"/>
      <c r="P332" s="213"/>
      <c r="Q332" s="213"/>
      <c r="R332" s="213"/>
      <c r="S332" s="213"/>
      <c r="T332" s="214"/>
      <c r="AT332" s="215" t="s">
        <v>163</v>
      </c>
      <c r="AU332" s="215" t="s">
        <v>81</v>
      </c>
      <c r="AV332" s="13" t="s">
        <v>81</v>
      </c>
      <c r="AW332" s="13" t="s">
        <v>35</v>
      </c>
      <c r="AX332" s="13" t="s">
        <v>72</v>
      </c>
      <c r="AY332" s="215" t="s">
        <v>151</v>
      </c>
    </row>
    <row r="333" spans="2:65" s="12" customFormat="1" ht="12">
      <c r="B333" s="198"/>
      <c r="D333" s="194" t="s">
        <v>163</v>
      </c>
      <c r="E333" s="199" t="s">
        <v>5</v>
      </c>
      <c r="F333" s="200" t="s">
        <v>537</v>
      </c>
      <c r="H333" s="201" t="s">
        <v>5</v>
      </c>
      <c r="I333" s="202"/>
      <c r="L333" s="198"/>
      <c r="M333" s="203"/>
      <c r="N333" s="204"/>
      <c r="O333" s="204"/>
      <c r="P333" s="204"/>
      <c r="Q333" s="204"/>
      <c r="R333" s="204"/>
      <c r="S333" s="204"/>
      <c r="T333" s="205"/>
      <c r="AT333" s="201" t="s">
        <v>163</v>
      </c>
      <c r="AU333" s="201" t="s">
        <v>81</v>
      </c>
      <c r="AV333" s="12" t="s">
        <v>79</v>
      </c>
      <c r="AW333" s="12" t="s">
        <v>35</v>
      </c>
      <c r="AX333" s="12" t="s">
        <v>72</v>
      </c>
      <c r="AY333" s="201" t="s">
        <v>151</v>
      </c>
    </row>
    <row r="334" spans="2:65" s="13" customFormat="1" ht="12">
      <c r="B334" s="206"/>
      <c r="D334" s="194" t="s">
        <v>163</v>
      </c>
      <c r="E334" s="215" t="s">
        <v>5</v>
      </c>
      <c r="F334" s="216" t="s">
        <v>538</v>
      </c>
      <c r="H334" s="217">
        <v>-8.64</v>
      </c>
      <c r="I334" s="211"/>
      <c r="L334" s="206"/>
      <c r="M334" s="212"/>
      <c r="N334" s="213"/>
      <c r="O334" s="213"/>
      <c r="P334" s="213"/>
      <c r="Q334" s="213"/>
      <c r="R334" s="213"/>
      <c r="S334" s="213"/>
      <c r="T334" s="214"/>
      <c r="AT334" s="215" t="s">
        <v>163</v>
      </c>
      <c r="AU334" s="215" t="s">
        <v>81</v>
      </c>
      <c r="AV334" s="13" t="s">
        <v>81</v>
      </c>
      <c r="AW334" s="13" t="s">
        <v>35</v>
      </c>
      <c r="AX334" s="13" t="s">
        <v>72</v>
      </c>
      <c r="AY334" s="215" t="s">
        <v>151</v>
      </c>
    </row>
    <row r="335" spans="2:65" s="12" customFormat="1" ht="12">
      <c r="B335" s="198"/>
      <c r="D335" s="194" t="s">
        <v>163</v>
      </c>
      <c r="E335" s="199" t="s">
        <v>5</v>
      </c>
      <c r="F335" s="200" t="s">
        <v>560</v>
      </c>
      <c r="H335" s="201" t="s">
        <v>5</v>
      </c>
      <c r="I335" s="202"/>
      <c r="L335" s="198"/>
      <c r="M335" s="203"/>
      <c r="N335" s="204"/>
      <c r="O335" s="204"/>
      <c r="P335" s="204"/>
      <c r="Q335" s="204"/>
      <c r="R335" s="204"/>
      <c r="S335" s="204"/>
      <c r="T335" s="205"/>
      <c r="AT335" s="201" t="s">
        <v>163</v>
      </c>
      <c r="AU335" s="201" t="s">
        <v>81</v>
      </c>
      <c r="AV335" s="12" t="s">
        <v>79</v>
      </c>
      <c r="AW335" s="12" t="s">
        <v>35</v>
      </c>
      <c r="AX335" s="12" t="s">
        <v>72</v>
      </c>
      <c r="AY335" s="201" t="s">
        <v>151</v>
      </c>
    </row>
    <row r="336" spans="2:65" s="13" customFormat="1" ht="12">
      <c r="B336" s="206"/>
      <c r="D336" s="207" t="s">
        <v>163</v>
      </c>
      <c r="E336" s="208" t="s">
        <v>5</v>
      </c>
      <c r="F336" s="209" t="s">
        <v>561</v>
      </c>
      <c r="H336" s="210">
        <v>-39.482999999999997</v>
      </c>
      <c r="I336" s="211"/>
      <c r="L336" s="206"/>
      <c r="M336" s="212"/>
      <c r="N336" s="213"/>
      <c r="O336" s="213"/>
      <c r="P336" s="213"/>
      <c r="Q336" s="213"/>
      <c r="R336" s="213"/>
      <c r="S336" s="213"/>
      <c r="T336" s="214"/>
      <c r="AT336" s="215" t="s">
        <v>163</v>
      </c>
      <c r="AU336" s="215" t="s">
        <v>81</v>
      </c>
      <c r="AV336" s="13" t="s">
        <v>81</v>
      </c>
      <c r="AW336" s="13" t="s">
        <v>35</v>
      </c>
      <c r="AX336" s="13" t="s">
        <v>72</v>
      </c>
      <c r="AY336" s="215" t="s">
        <v>151</v>
      </c>
    </row>
    <row r="337" spans="2:65" s="1" customFormat="1" ht="28.8" customHeight="1">
      <c r="B337" s="181"/>
      <c r="C337" s="182" t="s">
        <v>185</v>
      </c>
      <c r="D337" s="182" t="s">
        <v>154</v>
      </c>
      <c r="E337" s="183" t="s">
        <v>562</v>
      </c>
      <c r="F337" s="184" t="s">
        <v>563</v>
      </c>
      <c r="G337" s="185" t="s">
        <v>157</v>
      </c>
      <c r="H337" s="186">
        <v>36.091999999999999</v>
      </c>
      <c r="I337" s="187"/>
      <c r="J337" s="188">
        <f>ROUND(I337*H337,2)</f>
        <v>0</v>
      </c>
      <c r="K337" s="184" t="s">
        <v>158</v>
      </c>
      <c r="L337" s="41"/>
      <c r="M337" s="189" t="s">
        <v>5</v>
      </c>
      <c r="N337" s="190" t="s">
        <v>43</v>
      </c>
      <c r="O337" s="42"/>
      <c r="P337" s="191">
        <f>O337*H337</f>
        <v>0</v>
      </c>
      <c r="Q337" s="191">
        <v>1.0000000000000001E-5</v>
      </c>
      <c r="R337" s="191">
        <f>Q337*H337</f>
        <v>3.6092000000000003E-4</v>
      </c>
      <c r="S337" s="191">
        <v>0</v>
      </c>
      <c r="T337" s="192">
        <f>S337*H337</f>
        <v>0</v>
      </c>
      <c r="AR337" s="24" t="s">
        <v>259</v>
      </c>
      <c r="AT337" s="24" t="s">
        <v>154</v>
      </c>
      <c r="AU337" s="24" t="s">
        <v>81</v>
      </c>
      <c r="AY337" s="24" t="s">
        <v>151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24" t="s">
        <v>79</v>
      </c>
      <c r="BK337" s="193">
        <f>ROUND(I337*H337,2)</f>
        <v>0</v>
      </c>
      <c r="BL337" s="24" t="s">
        <v>259</v>
      </c>
      <c r="BM337" s="24" t="s">
        <v>564</v>
      </c>
    </row>
    <row r="338" spans="2:65" s="1" customFormat="1" ht="24">
      <c r="B338" s="41"/>
      <c r="D338" s="194" t="s">
        <v>161</v>
      </c>
      <c r="F338" s="195" t="s">
        <v>565</v>
      </c>
      <c r="I338" s="196"/>
      <c r="L338" s="41"/>
      <c r="M338" s="197"/>
      <c r="N338" s="42"/>
      <c r="O338" s="42"/>
      <c r="P338" s="42"/>
      <c r="Q338" s="42"/>
      <c r="R338" s="42"/>
      <c r="S338" s="42"/>
      <c r="T338" s="70"/>
      <c r="AT338" s="24" t="s">
        <v>161</v>
      </c>
      <c r="AU338" s="24" t="s">
        <v>81</v>
      </c>
    </row>
    <row r="339" spans="2:65" s="11" customFormat="1" ht="37.35" customHeight="1">
      <c r="B339" s="167"/>
      <c r="D339" s="178" t="s">
        <v>71</v>
      </c>
      <c r="E339" s="232" t="s">
        <v>566</v>
      </c>
      <c r="F339" s="232" t="s">
        <v>567</v>
      </c>
      <c r="I339" s="170"/>
      <c r="J339" s="233">
        <f>BK339</f>
        <v>0</v>
      </c>
      <c r="L339" s="167"/>
      <c r="M339" s="172"/>
      <c r="N339" s="173"/>
      <c r="O339" s="173"/>
      <c r="P339" s="174">
        <f>SUM(P340:P346)</f>
        <v>0</v>
      </c>
      <c r="Q339" s="173"/>
      <c r="R339" s="174">
        <f>SUM(R340:R346)</f>
        <v>0</v>
      </c>
      <c r="S339" s="173"/>
      <c r="T339" s="175">
        <f>SUM(T340:T346)</f>
        <v>0</v>
      </c>
      <c r="AR339" s="168" t="s">
        <v>159</v>
      </c>
      <c r="AT339" s="176" t="s">
        <v>71</v>
      </c>
      <c r="AU339" s="176" t="s">
        <v>72</v>
      </c>
      <c r="AY339" s="168" t="s">
        <v>151</v>
      </c>
      <c r="BK339" s="177">
        <f>SUM(BK340:BK346)</f>
        <v>0</v>
      </c>
    </row>
    <row r="340" spans="2:65" s="1" customFormat="1" ht="20.399999999999999" customHeight="1">
      <c r="B340" s="181"/>
      <c r="C340" s="182" t="s">
        <v>568</v>
      </c>
      <c r="D340" s="182" t="s">
        <v>154</v>
      </c>
      <c r="E340" s="183" t="s">
        <v>569</v>
      </c>
      <c r="F340" s="184" t="s">
        <v>570</v>
      </c>
      <c r="G340" s="185" t="s">
        <v>571</v>
      </c>
      <c r="H340" s="186">
        <v>5</v>
      </c>
      <c r="I340" s="187"/>
      <c r="J340" s="188">
        <f>ROUND(I340*H340,2)</f>
        <v>0</v>
      </c>
      <c r="K340" s="184" t="s">
        <v>158</v>
      </c>
      <c r="L340" s="41"/>
      <c r="M340" s="189" t="s">
        <v>5</v>
      </c>
      <c r="N340" s="190" t="s">
        <v>43</v>
      </c>
      <c r="O340" s="42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AR340" s="24" t="s">
        <v>572</v>
      </c>
      <c r="AT340" s="24" t="s">
        <v>154</v>
      </c>
      <c r="AU340" s="24" t="s">
        <v>79</v>
      </c>
      <c r="AY340" s="24" t="s">
        <v>151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4" t="s">
        <v>79</v>
      </c>
      <c r="BK340" s="193">
        <f>ROUND(I340*H340,2)</f>
        <v>0</v>
      </c>
      <c r="BL340" s="24" t="s">
        <v>572</v>
      </c>
      <c r="BM340" s="24" t="s">
        <v>573</v>
      </c>
    </row>
    <row r="341" spans="2:65" s="1" customFormat="1" ht="24">
      <c r="B341" s="41"/>
      <c r="D341" s="194" t="s">
        <v>161</v>
      </c>
      <c r="F341" s="195" t="s">
        <v>574</v>
      </c>
      <c r="I341" s="196"/>
      <c r="L341" s="41"/>
      <c r="M341" s="197"/>
      <c r="N341" s="42"/>
      <c r="O341" s="42"/>
      <c r="P341" s="42"/>
      <c r="Q341" s="42"/>
      <c r="R341" s="42"/>
      <c r="S341" s="42"/>
      <c r="T341" s="70"/>
      <c r="AT341" s="24" t="s">
        <v>161</v>
      </c>
      <c r="AU341" s="24" t="s">
        <v>79</v>
      </c>
    </row>
    <row r="342" spans="2:65" s="13" customFormat="1" ht="12">
      <c r="B342" s="206"/>
      <c r="D342" s="207" t="s">
        <v>163</v>
      </c>
      <c r="E342" s="208" t="s">
        <v>5</v>
      </c>
      <c r="F342" s="209" t="s">
        <v>575</v>
      </c>
      <c r="H342" s="210">
        <v>5</v>
      </c>
      <c r="I342" s="211"/>
      <c r="L342" s="206"/>
      <c r="M342" s="212"/>
      <c r="N342" s="213"/>
      <c r="O342" s="213"/>
      <c r="P342" s="213"/>
      <c r="Q342" s="213"/>
      <c r="R342" s="213"/>
      <c r="S342" s="213"/>
      <c r="T342" s="214"/>
      <c r="AT342" s="215" t="s">
        <v>163</v>
      </c>
      <c r="AU342" s="215" t="s">
        <v>79</v>
      </c>
      <c r="AV342" s="13" t="s">
        <v>81</v>
      </c>
      <c r="AW342" s="13" t="s">
        <v>35</v>
      </c>
      <c r="AX342" s="13" t="s">
        <v>72</v>
      </c>
      <c r="AY342" s="215" t="s">
        <v>151</v>
      </c>
    </row>
    <row r="343" spans="2:65" s="1" customFormat="1" ht="20.399999999999999" customHeight="1">
      <c r="B343" s="181"/>
      <c r="C343" s="182" t="s">
        <v>206</v>
      </c>
      <c r="D343" s="182" t="s">
        <v>154</v>
      </c>
      <c r="E343" s="183" t="s">
        <v>576</v>
      </c>
      <c r="F343" s="184" t="s">
        <v>577</v>
      </c>
      <c r="G343" s="185" t="s">
        <v>571</v>
      </c>
      <c r="H343" s="186">
        <v>8</v>
      </c>
      <c r="I343" s="187"/>
      <c r="J343" s="188">
        <f>ROUND(I343*H343,2)</f>
        <v>0</v>
      </c>
      <c r="K343" s="184" t="s">
        <v>158</v>
      </c>
      <c r="L343" s="41"/>
      <c r="M343" s="189" t="s">
        <v>5</v>
      </c>
      <c r="N343" s="190" t="s">
        <v>43</v>
      </c>
      <c r="O343" s="42"/>
      <c r="P343" s="191">
        <f>O343*H343</f>
        <v>0</v>
      </c>
      <c r="Q343" s="191">
        <v>0</v>
      </c>
      <c r="R343" s="191">
        <f>Q343*H343</f>
        <v>0</v>
      </c>
      <c r="S343" s="191">
        <v>0</v>
      </c>
      <c r="T343" s="192">
        <f>S343*H343</f>
        <v>0</v>
      </c>
      <c r="AR343" s="24" t="s">
        <v>572</v>
      </c>
      <c r="AT343" s="24" t="s">
        <v>154</v>
      </c>
      <c r="AU343" s="24" t="s">
        <v>79</v>
      </c>
      <c r="AY343" s="24" t="s">
        <v>151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24" t="s">
        <v>79</v>
      </c>
      <c r="BK343" s="193">
        <f>ROUND(I343*H343,2)</f>
        <v>0</v>
      </c>
      <c r="BL343" s="24" t="s">
        <v>572</v>
      </c>
      <c r="BM343" s="24" t="s">
        <v>578</v>
      </c>
    </row>
    <row r="344" spans="2:65" s="1" customFormat="1" ht="24">
      <c r="B344" s="41"/>
      <c r="D344" s="194" t="s">
        <v>161</v>
      </c>
      <c r="F344" s="195" t="s">
        <v>579</v>
      </c>
      <c r="I344" s="196"/>
      <c r="L344" s="41"/>
      <c r="M344" s="197"/>
      <c r="N344" s="42"/>
      <c r="O344" s="42"/>
      <c r="P344" s="42"/>
      <c r="Q344" s="42"/>
      <c r="R344" s="42"/>
      <c r="S344" s="42"/>
      <c r="T344" s="70"/>
      <c r="AT344" s="24" t="s">
        <v>161</v>
      </c>
      <c r="AU344" s="24" t="s">
        <v>79</v>
      </c>
    </row>
    <row r="345" spans="2:65" s="12" customFormat="1" ht="12">
      <c r="B345" s="198"/>
      <c r="D345" s="194" t="s">
        <v>163</v>
      </c>
      <c r="E345" s="199" t="s">
        <v>5</v>
      </c>
      <c r="F345" s="200" t="s">
        <v>580</v>
      </c>
      <c r="H345" s="201" t="s">
        <v>5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201" t="s">
        <v>163</v>
      </c>
      <c r="AU345" s="201" t="s">
        <v>79</v>
      </c>
      <c r="AV345" s="12" t="s">
        <v>79</v>
      </c>
      <c r="AW345" s="12" t="s">
        <v>35</v>
      </c>
      <c r="AX345" s="12" t="s">
        <v>72</v>
      </c>
      <c r="AY345" s="201" t="s">
        <v>151</v>
      </c>
    </row>
    <row r="346" spans="2:65" s="13" customFormat="1" ht="12">
      <c r="B346" s="206"/>
      <c r="D346" s="194" t="s">
        <v>163</v>
      </c>
      <c r="E346" s="215" t="s">
        <v>5</v>
      </c>
      <c r="F346" s="216" t="s">
        <v>581</v>
      </c>
      <c r="H346" s="217">
        <v>8</v>
      </c>
      <c r="I346" s="211"/>
      <c r="L346" s="206"/>
      <c r="M346" s="234"/>
      <c r="N346" s="235"/>
      <c r="O346" s="235"/>
      <c r="P346" s="235"/>
      <c r="Q346" s="235"/>
      <c r="R346" s="235"/>
      <c r="S346" s="235"/>
      <c r="T346" s="236"/>
      <c r="AT346" s="215" t="s">
        <v>163</v>
      </c>
      <c r="AU346" s="215" t="s">
        <v>79</v>
      </c>
      <c r="AV346" s="13" t="s">
        <v>81</v>
      </c>
      <c r="AW346" s="13" t="s">
        <v>35</v>
      </c>
      <c r="AX346" s="13" t="s">
        <v>72</v>
      </c>
      <c r="AY346" s="215" t="s">
        <v>151</v>
      </c>
    </row>
    <row r="347" spans="2:65" s="1" customFormat="1" ht="6.9" customHeight="1">
      <c r="B347" s="56"/>
      <c r="C347" s="57"/>
      <c r="D347" s="57"/>
      <c r="E347" s="57"/>
      <c r="F347" s="57"/>
      <c r="G347" s="57"/>
      <c r="H347" s="57"/>
      <c r="I347" s="134"/>
      <c r="J347" s="57"/>
      <c r="K347" s="57"/>
      <c r="L347" s="41"/>
    </row>
  </sheetData>
  <autoFilter ref="C99:K346"/>
  <mergeCells count="12">
    <mergeCell ref="G1:H1"/>
    <mergeCell ref="L2:V2"/>
    <mergeCell ref="E49:H49"/>
    <mergeCell ref="E51:H51"/>
    <mergeCell ref="E88:H88"/>
    <mergeCell ref="E90:H90"/>
    <mergeCell ref="E92:H9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8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6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102</v>
      </c>
      <c r="G1" s="376" t="s">
        <v>103</v>
      </c>
      <c r="H1" s="376"/>
      <c r="I1" s="110"/>
      <c r="J1" s="109" t="s">
        <v>104</v>
      </c>
      <c r="K1" s="108" t="s">
        <v>105</v>
      </c>
      <c r="L1" s="109" t="s">
        <v>106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67" t="s">
        <v>8</v>
      </c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89</v>
      </c>
    </row>
    <row r="3" spans="1:70" ht="6.9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81</v>
      </c>
    </row>
    <row r="4" spans="1:70" ht="36.9" customHeight="1">
      <c r="B4" s="28"/>
      <c r="C4" s="29"/>
      <c r="D4" s="30" t="s">
        <v>107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3.2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0.399999999999999" customHeight="1">
      <c r="B7" s="28"/>
      <c r="C7" s="29"/>
      <c r="D7" s="29"/>
      <c r="E7" s="369" t="str">
        <f>'Rekapitulace stavby'!K6</f>
        <v>Modernizace sociálního zařízení MŠ Bohatice</v>
      </c>
      <c r="F7" s="370"/>
      <c r="G7" s="370"/>
      <c r="H7" s="370"/>
      <c r="I7" s="112"/>
      <c r="J7" s="29"/>
      <c r="K7" s="31"/>
    </row>
    <row r="8" spans="1:70" ht="13.2">
      <c r="B8" s="28"/>
      <c r="C8" s="29"/>
      <c r="D8" s="37" t="s">
        <v>108</v>
      </c>
      <c r="E8" s="29"/>
      <c r="F8" s="29"/>
      <c r="G8" s="29"/>
      <c r="H8" s="29"/>
      <c r="I8" s="112"/>
      <c r="J8" s="29"/>
      <c r="K8" s="31"/>
    </row>
    <row r="9" spans="1:70" s="1" customFormat="1" ht="20.399999999999999" customHeight="1">
      <c r="B9" s="41"/>
      <c r="C9" s="42"/>
      <c r="D9" s="42"/>
      <c r="E9" s="369" t="s">
        <v>109</v>
      </c>
      <c r="F9" s="371"/>
      <c r="G9" s="371"/>
      <c r="H9" s="371"/>
      <c r="I9" s="113"/>
      <c r="J9" s="42"/>
      <c r="K9" s="45"/>
    </row>
    <row r="10" spans="1:70" s="1" customFormat="1" ht="13.2">
      <c r="B10" s="41"/>
      <c r="C10" s="42"/>
      <c r="D10" s="37" t="s">
        <v>110</v>
      </c>
      <c r="E10" s="42"/>
      <c r="F10" s="42"/>
      <c r="G10" s="42"/>
      <c r="H10" s="42"/>
      <c r="I10" s="113"/>
      <c r="J10" s="42"/>
      <c r="K10" s="45"/>
    </row>
    <row r="11" spans="1:70" s="1" customFormat="1" ht="36.9" customHeight="1">
      <c r="B11" s="41"/>
      <c r="C11" s="42"/>
      <c r="D11" s="42"/>
      <c r="E11" s="372" t="s">
        <v>582</v>
      </c>
      <c r="F11" s="371"/>
      <c r="G11" s="371"/>
      <c r="H11" s="371"/>
      <c r="I11" s="113"/>
      <c r="J11" s="42"/>
      <c r="K11" s="45"/>
    </row>
    <row r="12" spans="1:70" s="1" customFormat="1" ht="12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1:70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12.7.2018</v>
      </c>
      <c r="K14" s="45"/>
    </row>
    <row r="15" spans="1:70" s="1" customFormat="1" ht="10.8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29</v>
      </c>
      <c r="F17" s="42"/>
      <c r="G17" s="42"/>
      <c r="H17" s="42"/>
      <c r="I17" s="114" t="s">
        <v>30</v>
      </c>
      <c r="J17" s="35" t="s">
        <v>5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" customHeight="1">
      <c r="B19" s="41"/>
      <c r="C19" s="42"/>
      <c r="D19" s="37" t="s">
        <v>31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30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" customHeight="1">
      <c r="B22" s="41"/>
      <c r="C22" s="42"/>
      <c r="D22" s="37" t="s">
        <v>33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34</v>
      </c>
      <c r="F23" s="42"/>
      <c r="G23" s="42"/>
      <c r="H23" s="42"/>
      <c r="I23" s="114" t="s">
        <v>30</v>
      </c>
      <c r="J23" s="35" t="s">
        <v>5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" customHeight="1">
      <c r="B25" s="41"/>
      <c r="C25" s="42"/>
      <c r="D25" s="37" t="s">
        <v>36</v>
      </c>
      <c r="E25" s="42"/>
      <c r="F25" s="42"/>
      <c r="G25" s="42"/>
      <c r="H25" s="42"/>
      <c r="I25" s="113"/>
      <c r="J25" s="42"/>
      <c r="K25" s="45"/>
    </row>
    <row r="26" spans="2:11" s="7" customFormat="1" ht="157.19999999999999" customHeight="1">
      <c r="B26" s="116"/>
      <c r="C26" s="117"/>
      <c r="D26" s="117"/>
      <c r="E26" s="335" t="s">
        <v>37</v>
      </c>
      <c r="F26" s="335"/>
      <c r="G26" s="335"/>
      <c r="H26" s="335"/>
      <c r="I26" s="118"/>
      <c r="J26" s="117"/>
      <c r="K26" s="119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38</v>
      </c>
      <c r="E29" s="42"/>
      <c r="F29" s="42"/>
      <c r="G29" s="42"/>
      <c r="H29" s="42"/>
      <c r="I29" s="113"/>
      <c r="J29" s="123">
        <f>ROUND(J98,2)</f>
        <v>0</v>
      </c>
      <c r="K29" s="45"/>
    </row>
    <row r="30" spans="2:11" s="1" customFormat="1" ht="6.9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" customHeight="1">
      <c r="B31" s="41"/>
      <c r="C31" s="42"/>
      <c r="D31" s="42"/>
      <c r="E31" s="42"/>
      <c r="F31" s="46" t="s">
        <v>40</v>
      </c>
      <c r="G31" s="42"/>
      <c r="H31" s="42"/>
      <c r="I31" s="124" t="s">
        <v>39</v>
      </c>
      <c r="J31" s="46" t="s">
        <v>41</v>
      </c>
      <c r="K31" s="45"/>
    </row>
    <row r="32" spans="2:11" s="1" customFormat="1" ht="14.4" customHeight="1">
      <c r="B32" s="41"/>
      <c r="C32" s="42"/>
      <c r="D32" s="49" t="s">
        <v>42</v>
      </c>
      <c r="E32" s="49" t="s">
        <v>43</v>
      </c>
      <c r="F32" s="125">
        <f>ROUND(SUM(BE98:BE287), 2)</f>
        <v>0</v>
      </c>
      <c r="G32" s="42"/>
      <c r="H32" s="42"/>
      <c r="I32" s="126">
        <v>0.21</v>
      </c>
      <c r="J32" s="125">
        <f>ROUND(ROUND((SUM(BE98:BE287)), 2)*I32, 2)</f>
        <v>0</v>
      </c>
      <c r="K32" s="45"/>
    </row>
    <row r="33" spans="2:11" s="1" customFormat="1" ht="14.4" customHeight="1">
      <c r="B33" s="41"/>
      <c r="C33" s="42"/>
      <c r="D33" s="42"/>
      <c r="E33" s="49" t="s">
        <v>44</v>
      </c>
      <c r="F33" s="125">
        <f>ROUND(SUM(BF98:BF287), 2)</f>
        <v>0</v>
      </c>
      <c r="G33" s="42"/>
      <c r="H33" s="42"/>
      <c r="I33" s="126">
        <v>0.15</v>
      </c>
      <c r="J33" s="125">
        <f>ROUND(ROUND((SUM(BF98:BF287)), 2)*I33, 2)</f>
        <v>0</v>
      </c>
      <c r="K33" s="45"/>
    </row>
    <row r="34" spans="2:11" s="1" customFormat="1" ht="14.4" hidden="1" customHeight="1">
      <c r="B34" s="41"/>
      <c r="C34" s="42"/>
      <c r="D34" s="42"/>
      <c r="E34" s="49" t="s">
        <v>45</v>
      </c>
      <c r="F34" s="125">
        <f>ROUND(SUM(BG98:BG287),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" hidden="1" customHeight="1">
      <c r="B35" s="41"/>
      <c r="C35" s="42"/>
      <c r="D35" s="42"/>
      <c r="E35" s="49" t="s">
        <v>46</v>
      </c>
      <c r="F35" s="125">
        <f>ROUND(SUM(BH98:BH287),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" hidden="1" customHeight="1">
      <c r="B36" s="41"/>
      <c r="C36" s="42"/>
      <c r="D36" s="42"/>
      <c r="E36" s="49" t="s">
        <v>47</v>
      </c>
      <c r="F36" s="125">
        <f>ROUND(SUM(BI98:BI287),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48</v>
      </c>
      <c r="E38" s="71"/>
      <c r="F38" s="71"/>
      <c r="G38" s="129" t="s">
        <v>49</v>
      </c>
      <c r="H38" s="130" t="s">
        <v>50</v>
      </c>
      <c r="I38" s="131"/>
      <c r="J38" s="132">
        <f>SUM(J29:J36)</f>
        <v>0</v>
      </c>
      <c r="K38" s="133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" customHeight="1">
      <c r="B44" s="41"/>
      <c r="C44" s="30" t="s">
        <v>112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0.399999999999999" customHeight="1">
      <c r="B47" s="41"/>
      <c r="C47" s="42"/>
      <c r="D47" s="42"/>
      <c r="E47" s="369" t="str">
        <f>E7</f>
        <v>Modernizace sociálního zařízení MŠ Bohatice</v>
      </c>
      <c r="F47" s="370"/>
      <c r="G47" s="370"/>
      <c r="H47" s="370"/>
      <c r="I47" s="113"/>
      <c r="J47" s="42"/>
      <c r="K47" s="45"/>
    </row>
    <row r="48" spans="2:11" ht="13.2">
      <c r="B48" s="28"/>
      <c r="C48" s="37" t="s">
        <v>108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0.399999999999999" customHeight="1">
      <c r="B49" s="41"/>
      <c r="C49" s="42"/>
      <c r="D49" s="42"/>
      <c r="E49" s="369" t="s">
        <v>109</v>
      </c>
      <c r="F49" s="371"/>
      <c r="G49" s="371"/>
      <c r="H49" s="371"/>
      <c r="I49" s="113"/>
      <c r="J49" s="42"/>
      <c r="K49" s="45"/>
    </row>
    <row r="50" spans="2:47" s="1" customFormat="1" ht="14.4" customHeight="1">
      <c r="B50" s="41"/>
      <c r="C50" s="37" t="s">
        <v>110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2.2" customHeight="1">
      <c r="B51" s="41"/>
      <c r="C51" s="42"/>
      <c r="D51" s="42"/>
      <c r="E51" s="372" t="str">
        <f>E11</f>
        <v>koupelna 2 - 2.NP - pravý pavilon</v>
      </c>
      <c r="F51" s="371"/>
      <c r="G51" s="371"/>
      <c r="H51" s="371"/>
      <c r="I51" s="113"/>
      <c r="J51" s="42"/>
      <c r="K51" s="45"/>
    </row>
    <row r="52" spans="2:47" s="1" customFormat="1" ht="6.9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>MŠ Bohatice, Karlovy Vary</v>
      </c>
      <c r="G53" s="42"/>
      <c r="H53" s="42"/>
      <c r="I53" s="114" t="s">
        <v>25</v>
      </c>
      <c r="J53" s="115" t="str">
        <f>IF(J14="","",J14)</f>
        <v>12.7.2018</v>
      </c>
      <c r="K53" s="45"/>
    </row>
    <row r="54" spans="2:47" s="1" customFormat="1" ht="6.9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3.2">
      <c r="B55" s="41"/>
      <c r="C55" s="37" t="s">
        <v>27</v>
      </c>
      <c r="D55" s="42"/>
      <c r="E55" s="42"/>
      <c r="F55" s="35" t="str">
        <f>E17</f>
        <v>MM Karlovy Vary, Moskevská 21, K.Vary</v>
      </c>
      <c r="G55" s="42"/>
      <c r="H55" s="42"/>
      <c r="I55" s="114" t="s">
        <v>33</v>
      </c>
      <c r="J55" s="35" t="str">
        <f>E23</f>
        <v>Ing. Karel Drahokoupil</v>
      </c>
      <c r="K55" s="45"/>
    </row>
    <row r="56" spans="2:47" s="1" customFormat="1" ht="14.4" customHeight="1">
      <c r="B56" s="41"/>
      <c r="C56" s="37" t="s">
        <v>31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113</v>
      </c>
      <c r="D58" s="127"/>
      <c r="E58" s="127"/>
      <c r="F58" s="127"/>
      <c r="G58" s="127"/>
      <c r="H58" s="127"/>
      <c r="I58" s="138"/>
      <c r="J58" s="139" t="s">
        <v>114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115</v>
      </c>
      <c r="D60" s="42"/>
      <c r="E60" s="42"/>
      <c r="F60" s="42"/>
      <c r="G60" s="42"/>
      <c r="H60" s="42"/>
      <c r="I60" s="113"/>
      <c r="J60" s="123">
        <f>J98</f>
        <v>0</v>
      </c>
      <c r="K60" s="45"/>
      <c r="AU60" s="24" t="s">
        <v>116</v>
      </c>
    </row>
    <row r="61" spans="2:47" s="8" customFormat="1" ht="24.9" customHeight="1">
      <c r="B61" s="142"/>
      <c r="C61" s="143"/>
      <c r="D61" s="144" t="s">
        <v>117</v>
      </c>
      <c r="E61" s="145"/>
      <c r="F61" s="145"/>
      <c r="G61" s="145"/>
      <c r="H61" s="145"/>
      <c r="I61" s="146"/>
      <c r="J61" s="147">
        <f>J99</f>
        <v>0</v>
      </c>
      <c r="K61" s="148"/>
    </row>
    <row r="62" spans="2:47" s="9" customFormat="1" ht="19.95" customHeight="1">
      <c r="B62" s="149"/>
      <c r="C62" s="150"/>
      <c r="D62" s="151" t="s">
        <v>118</v>
      </c>
      <c r="E62" s="152"/>
      <c r="F62" s="152"/>
      <c r="G62" s="152"/>
      <c r="H62" s="152"/>
      <c r="I62" s="153"/>
      <c r="J62" s="154">
        <f>J100</f>
        <v>0</v>
      </c>
      <c r="K62" s="155"/>
    </row>
    <row r="63" spans="2:47" s="9" customFormat="1" ht="19.95" customHeight="1">
      <c r="B63" s="149"/>
      <c r="C63" s="150"/>
      <c r="D63" s="151" t="s">
        <v>119</v>
      </c>
      <c r="E63" s="152"/>
      <c r="F63" s="152"/>
      <c r="G63" s="152"/>
      <c r="H63" s="152"/>
      <c r="I63" s="153"/>
      <c r="J63" s="154">
        <f>J106</f>
        <v>0</v>
      </c>
      <c r="K63" s="155"/>
    </row>
    <row r="64" spans="2:47" s="9" customFormat="1" ht="14.85" customHeight="1">
      <c r="B64" s="149"/>
      <c r="C64" s="150"/>
      <c r="D64" s="151" t="s">
        <v>120</v>
      </c>
      <c r="E64" s="152"/>
      <c r="F64" s="152"/>
      <c r="G64" s="152"/>
      <c r="H64" s="152"/>
      <c r="I64" s="153"/>
      <c r="J64" s="154">
        <f>J107</f>
        <v>0</v>
      </c>
      <c r="K64" s="155"/>
    </row>
    <row r="65" spans="2:11" s="9" customFormat="1" ht="19.95" customHeight="1">
      <c r="B65" s="149"/>
      <c r="C65" s="150"/>
      <c r="D65" s="151" t="s">
        <v>122</v>
      </c>
      <c r="E65" s="152"/>
      <c r="F65" s="152"/>
      <c r="G65" s="152"/>
      <c r="H65" s="152"/>
      <c r="I65" s="153"/>
      <c r="J65" s="154">
        <f>J119</f>
        <v>0</v>
      </c>
      <c r="K65" s="155"/>
    </row>
    <row r="66" spans="2:11" s="9" customFormat="1" ht="19.95" customHeight="1">
      <c r="B66" s="149"/>
      <c r="C66" s="150"/>
      <c r="D66" s="151" t="s">
        <v>123</v>
      </c>
      <c r="E66" s="152"/>
      <c r="F66" s="152"/>
      <c r="G66" s="152"/>
      <c r="H66" s="152"/>
      <c r="I66" s="153"/>
      <c r="J66" s="154">
        <f>J130</f>
        <v>0</v>
      </c>
      <c r="K66" s="155"/>
    </row>
    <row r="67" spans="2:11" s="9" customFormat="1" ht="19.95" customHeight="1">
      <c r="B67" s="149"/>
      <c r="C67" s="150"/>
      <c r="D67" s="151" t="s">
        <v>124</v>
      </c>
      <c r="E67" s="152"/>
      <c r="F67" s="152"/>
      <c r="G67" s="152"/>
      <c r="H67" s="152"/>
      <c r="I67" s="153"/>
      <c r="J67" s="154">
        <f>J141</f>
        <v>0</v>
      </c>
      <c r="K67" s="155"/>
    </row>
    <row r="68" spans="2:11" s="8" customFormat="1" ht="24.9" customHeight="1">
      <c r="B68" s="142"/>
      <c r="C68" s="143"/>
      <c r="D68" s="144" t="s">
        <v>125</v>
      </c>
      <c r="E68" s="145"/>
      <c r="F68" s="145"/>
      <c r="G68" s="145"/>
      <c r="H68" s="145"/>
      <c r="I68" s="146"/>
      <c r="J68" s="147">
        <f>J144</f>
        <v>0</v>
      </c>
      <c r="K68" s="148"/>
    </row>
    <row r="69" spans="2:11" s="9" customFormat="1" ht="19.95" customHeight="1">
      <c r="B69" s="149"/>
      <c r="C69" s="150"/>
      <c r="D69" s="151" t="s">
        <v>126</v>
      </c>
      <c r="E69" s="152"/>
      <c r="F69" s="152"/>
      <c r="G69" s="152"/>
      <c r="H69" s="152"/>
      <c r="I69" s="153"/>
      <c r="J69" s="154">
        <f>J145</f>
        <v>0</v>
      </c>
      <c r="K69" s="155"/>
    </row>
    <row r="70" spans="2:11" s="9" customFormat="1" ht="19.95" customHeight="1">
      <c r="B70" s="149"/>
      <c r="C70" s="150"/>
      <c r="D70" s="151" t="s">
        <v>127</v>
      </c>
      <c r="E70" s="152"/>
      <c r="F70" s="152"/>
      <c r="G70" s="152"/>
      <c r="H70" s="152"/>
      <c r="I70" s="153"/>
      <c r="J70" s="154">
        <f>J163</f>
        <v>0</v>
      </c>
      <c r="K70" s="155"/>
    </row>
    <row r="71" spans="2:11" s="9" customFormat="1" ht="19.95" customHeight="1">
      <c r="B71" s="149"/>
      <c r="C71" s="150"/>
      <c r="D71" s="151" t="s">
        <v>128</v>
      </c>
      <c r="E71" s="152"/>
      <c r="F71" s="152"/>
      <c r="G71" s="152"/>
      <c r="H71" s="152"/>
      <c r="I71" s="153"/>
      <c r="J71" s="154">
        <f>J168</f>
        <v>0</v>
      </c>
      <c r="K71" s="155"/>
    </row>
    <row r="72" spans="2:11" s="9" customFormat="1" ht="19.95" customHeight="1">
      <c r="B72" s="149"/>
      <c r="C72" s="150"/>
      <c r="D72" s="151" t="s">
        <v>129</v>
      </c>
      <c r="E72" s="152"/>
      <c r="F72" s="152"/>
      <c r="G72" s="152"/>
      <c r="H72" s="152"/>
      <c r="I72" s="153"/>
      <c r="J72" s="154">
        <f>J180</f>
        <v>0</v>
      </c>
      <c r="K72" s="155"/>
    </row>
    <row r="73" spans="2:11" s="9" customFormat="1" ht="19.95" customHeight="1">
      <c r="B73" s="149"/>
      <c r="C73" s="150"/>
      <c r="D73" s="151" t="s">
        <v>130</v>
      </c>
      <c r="E73" s="152"/>
      <c r="F73" s="152"/>
      <c r="G73" s="152"/>
      <c r="H73" s="152"/>
      <c r="I73" s="153"/>
      <c r="J73" s="154">
        <f>J187</f>
        <v>0</v>
      </c>
      <c r="K73" s="155"/>
    </row>
    <row r="74" spans="2:11" s="9" customFormat="1" ht="19.95" customHeight="1">
      <c r="B74" s="149"/>
      <c r="C74" s="150"/>
      <c r="D74" s="151" t="s">
        <v>131</v>
      </c>
      <c r="E74" s="152"/>
      <c r="F74" s="152"/>
      <c r="G74" s="152"/>
      <c r="H74" s="152"/>
      <c r="I74" s="153"/>
      <c r="J74" s="154">
        <f>J221</f>
        <v>0</v>
      </c>
      <c r="K74" s="155"/>
    </row>
    <row r="75" spans="2:11" s="9" customFormat="1" ht="19.95" customHeight="1">
      <c r="B75" s="149"/>
      <c r="C75" s="150"/>
      <c r="D75" s="151" t="s">
        <v>132</v>
      </c>
      <c r="E75" s="152"/>
      <c r="F75" s="152"/>
      <c r="G75" s="152"/>
      <c r="H75" s="152"/>
      <c r="I75" s="153"/>
      <c r="J75" s="154">
        <f>J246</f>
        <v>0</v>
      </c>
      <c r="K75" s="155"/>
    </row>
    <row r="76" spans="2:11" s="9" customFormat="1" ht="19.95" customHeight="1">
      <c r="B76" s="149"/>
      <c r="C76" s="150"/>
      <c r="D76" s="151" t="s">
        <v>133</v>
      </c>
      <c r="E76" s="152"/>
      <c r="F76" s="152"/>
      <c r="G76" s="152"/>
      <c r="H76" s="152"/>
      <c r="I76" s="153"/>
      <c r="J76" s="154">
        <f>J259</f>
        <v>0</v>
      </c>
      <c r="K76" s="155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13"/>
      <c r="J77" s="42"/>
      <c r="K77" s="45"/>
    </row>
    <row r="78" spans="2:11" s="1" customFormat="1" ht="6.9" customHeight="1">
      <c r="B78" s="56"/>
      <c r="C78" s="57"/>
      <c r="D78" s="57"/>
      <c r="E78" s="57"/>
      <c r="F78" s="57"/>
      <c r="G78" s="57"/>
      <c r="H78" s="57"/>
      <c r="I78" s="134"/>
      <c r="J78" s="57"/>
      <c r="K78" s="58"/>
    </row>
    <row r="82" spans="2:12" s="1" customFormat="1" ht="6.9" customHeight="1">
      <c r="B82" s="59"/>
      <c r="C82" s="60"/>
      <c r="D82" s="60"/>
      <c r="E82" s="60"/>
      <c r="F82" s="60"/>
      <c r="G82" s="60"/>
      <c r="H82" s="60"/>
      <c r="I82" s="135"/>
      <c r="J82" s="60"/>
      <c r="K82" s="60"/>
      <c r="L82" s="41"/>
    </row>
    <row r="83" spans="2:12" s="1" customFormat="1" ht="36.9" customHeight="1">
      <c r="B83" s="41"/>
      <c r="C83" s="61" t="s">
        <v>135</v>
      </c>
      <c r="L83" s="41"/>
    </row>
    <row r="84" spans="2:12" s="1" customFormat="1" ht="6.9" customHeight="1">
      <c r="B84" s="41"/>
      <c r="L84" s="41"/>
    </row>
    <row r="85" spans="2:12" s="1" customFormat="1" ht="14.4" customHeight="1">
      <c r="B85" s="41"/>
      <c r="C85" s="63" t="s">
        <v>19</v>
      </c>
      <c r="L85" s="41"/>
    </row>
    <row r="86" spans="2:12" s="1" customFormat="1" ht="20.399999999999999" customHeight="1">
      <c r="B86" s="41"/>
      <c r="E86" s="373" t="str">
        <f>E7</f>
        <v>Modernizace sociálního zařízení MŠ Bohatice</v>
      </c>
      <c r="F86" s="374"/>
      <c r="G86" s="374"/>
      <c r="H86" s="374"/>
      <c r="L86" s="41"/>
    </row>
    <row r="87" spans="2:12" ht="13.2">
      <c r="B87" s="28"/>
      <c r="C87" s="63" t="s">
        <v>108</v>
      </c>
      <c r="L87" s="28"/>
    </row>
    <row r="88" spans="2:12" s="1" customFormat="1" ht="20.399999999999999" customHeight="1">
      <c r="B88" s="41"/>
      <c r="E88" s="373" t="s">
        <v>109</v>
      </c>
      <c r="F88" s="375"/>
      <c r="G88" s="375"/>
      <c r="H88" s="375"/>
      <c r="L88" s="41"/>
    </row>
    <row r="89" spans="2:12" s="1" customFormat="1" ht="14.4" customHeight="1">
      <c r="B89" s="41"/>
      <c r="C89" s="63" t="s">
        <v>110</v>
      </c>
      <c r="L89" s="41"/>
    </row>
    <row r="90" spans="2:12" s="1" customFormat="1" ht="22.2" customHeight="1">
      <c r="B90" s="41"/>
      <c r="E90" s="346" t="str">
        <f>E11</f>
        <v>koupelna 2 - 2.NP - pravý pavilon</v>
      </c>
      <c r="F90" s="375"/>
      <c r="G90" s="375"/>
      <c r="H90" s="375"/>
      <c r="L90" s="41"/>
    </row>
    <row r="91" spans="2:12" s="1" customFormat="1" ht="6.9" customHeight="1">
      <c r="B91" s="41"/>
      <c r="L91" s="41"/>
    </row>
    <row r="92" spans="2:12" s="1" customFormat="1" ht="18" customHeight="1">
      <c r="B92" s="41"/>
      <c r="C92" s="63" t="s">
        <v>23</v>
      </c>
      <c r="F92" s="156" t="str">
        <f>F14</f>
        <v>MŠ Bohatice, Karlovy Vary</v>
      </c>
      <c r="I92" s="157" t="s">
        <v>25</v>
      </c>
      <c r="J92" s="67" t="str">
        <f>IF(J14="","",J14)</f>
        <v>12.7.2018</v>
      </c>
      <c r="L92" s="41"/>
    </row>
    <row r="93" spans="2:12" s="1" customFormat="1" ht="6.9" customHeight="1">
      <c r="B93" s="41"/>
      <c r="L93" s="41"/>
    </row>
    <row r="94" spans="2:12" s="1" customFormat="1" ht="13.2">
      <c r="B94" s="41"/>
      <c r="C94" s="63" t="s">
        <v>27</v>
      </c>
      <c r="F94" s="156" t="str">
        <f>E17</f>
        <v>MM Karlovy Vary, Moskevská 21, K.Vary</v>
      </c>
      <c r="I94" s="157" t="s">
        <v>33</v>
      </c>
      <c r="J94" s="156" t="str">
        <f>E23</f>
        <v>Ing. Karel Drahokoupil</v>
      </c>
      <c r="L94" s="41"/>
    </row>
    <row r="95" spans="2:12" s="1" customFormat="1" ht="14.4" customHeight="1">
      <c r="B95" s="41"/>
      <c r="C95" s="63" t="s">
        <v>31</v>
      </c>
      <c r="F95" s="156" t="str">
        <f>IF(E20="","",E20)</f>
        <v/>
      </c>
      <c r="L95" s="41"/>
    </row>
    <row r="96" spans="2:12" s="1" customFormat="1" ht="10.35" customHeight="1">
      <c r="B96" s="41"/>
      <c r="L96" s="41"/>
    </row>
    <row r="97" spans="2:65" s="10" customFormat="1" ht="29.25" customHeight="1">
      <c r="B97" s="158"/>
      <c r="C97" s="159" t="s">
        <v>136</v>
      </c>
      <c r="D97" s="160" t="s">
        <v>57</v>
      </c>
      <c r="E97" s="160" t="s">
        <v>53</v>
      </c>
      <c r="F97" s="160" t="s">
        <v>137</v>
      </c>
      <c r="G97" s="160" t="s">
        <v>138</v>
      </c>
      <c r="H97" s="160" t="s">
        <v>139</v>
      </c>
      <c r="I97" s="161" t="s">
        <v>140</v>
      </c>
      <c r="J97" s="160" t="s">
        <v>114</v>
      </c>
      <c r="K97" s="162" t="s">
        <v>141</v>
      </c>
      <c r="L97" s="158"/>
      <c r="M97" s="73" t="s">
        <v>142</v>
      </c>
      <c r="N97" s="74" t="s">
        <v>42</v>
      </c>
      <c r="O97" s="74" t="s">
        <v>143</v>
      </c>
      <c r="P97" s="74" t="s">
        <v>144</v>
      </c>
      <c r="Q97" s="74" t="s">
        <v>145</v>
      </c>
      <c r="R97" s="74" t="s">
        <v>146</v>
      </c>
      <c r="S97" s="74" t="s">
        <v>147</v>
      </c>
      <c r="T97" s="75" t="s">
        <v>148</v>
      </c>
    </row>
    <row r="98" spans="2:65" s="1" customFormat="1" ht="29.25" customHeight="1">
      <c r="B98" s="41"/>
      <c r="C98" s="77" t="s">
        <v>115</v>
      </c>
      <c r="J98" s="163">
        <f>BK98</f>
        <v>0</v>
      </c>
      <c r="L98" s="41"/>
      <c r="M98" s="76"/>
      <c r="N98" s="68"/>
      <c r="O98" s="68"/>
      <c r="P98" s="164">
        <f>P99+P144</f>
        <v>0</v>
      </c>
      <c r="Q98" s="68"/>
      <c r="R98" s="164">
        <f>R99+R144</f>
        <v>2.33582694</v>
      </c>
      <c r="S98" s="68"/>
      <c r="T98" s="165">
        <f>T99+T144</f>
        <v>2.7274533300000003</v>
      </c>
      <c r="AT98" s="24" t="s">
        <v>71</v>
      </c>
      <c r="AU98" s="24" t="s">
        <v>116</v>
      </c>
      <c r="BK98" s="166">
        <f>BK99+BK144</f>
        <v>0</v>
      </c>
    </row>
    <row r="99" spans="2:65" s="11" customFormat="1" ht="37.35" customHeight="1">
      <c r="B99" s="167"/>
      <c r="D99" s="168" t="s">
        <v>71</v>
      </c>
      <c r="E99" s="169" t="s">
        <v>149</v>
      </c>
      <c r="F99" s="169" t="s">
        <v>150</v>
      </c>
      <c r="I99" s="170"/>
      <c r="J99" s="171">
        <f>BK99</f>
        <v>0</v>
      </c>
      <c r="L99" s="167"/>
      <c r="M99" s="172"/>
      <c r="N99" s="173"/>
      <c r="O99" s="173"/>
      <c r="P99" s="174">
        <f>P100+P106+P119+P130+P141</f>
        <v>0</v>
      </c>
      <c r="Q99" s="173"/>
      <c r="R99" s="174">
        <f>R100+R106+R119+R130+R141</f>
        <v>0.24794659999999999</v>
      </c>
      <c r="S99" s="173"/>
      <c r="T99" s="175">
        <f>T100+T106+T119+T130+T141</f>
        <v>1.7478</v>
      </c>
      <c r="AR99" s="168" t="s">
        <v>79</v>
      </c>
      <c r="AT99" s="176" t="s">
        <v>71</v>
      </c>
      <c r="AU99" s="176" t="s">
        <v>72</v>
      </c>
      <c r="AY99" s="168" t="s">
        <v>151</v>
      </c>
      <c r="BK99" s="177">
        <f>BK100+BK106+BK119+BK130+BK141</f>
        <v>0</v>
      </c>
    </row>
    <row r="100" spans="2:65" s="11" customFormat="1" ht="19.95" customHeight="1">
      <c r="B100" s="167"/>
      <c r="D100" s="178" t="s">
        <v>71</v>
      </c>
      <c r="E100" s="179" t="s">
        <v>152</v>
      </c>
      <c r="F100" s="179" t="s">
        <v>153</v>
      </c>
      <c r="I100" s="170"/>
      <c r="J100" s="180">
        <f>BK100</f>
        <v>0</v>
      </c>
      <c r="L100" s="167"/>
      <c r="M100" s="172"/>
      <c r="N100" s="173"/>
      <c r="O100" s="173"/>
      <c r="P100" s="174">
        <f>SUM(P101:P105)</f>
        <v>0</v>
      </c>
      <c r="Q100" s="173"/>
      <c r="R100" s="174">
        <f>SUM(R101:R105)</f>
        <v>0.20638199999999998</v>
      </c>
      <c r="S100" s="173"/>
      <c r="T100" s="175">
        <f>SUM(T101:T105)</f>
        <v>0</v>
      </c>
      <c r="AR100" s="168" t="s">
        <v>79</v>
      </c>
      <c r="AT100" s="176" t="s">
        <v>71</v>
      </c>
      <c r="AU100" s="176" t="s">
        <v>79</v>
      </c>
      <c r="AY100" s="168" t="s">
        <v>151</v>
      </c>
      <c r="BK100" s="177">
        <f>SUM(BK101:BK105)</f>
        <v>0</v>
      </c>
    </row>
    <row r="101" spans="2:65" s="1" customFormat="1" ht="28.8" customHeight="1">
      <c r="B101" s="181"/>
      <c r="C101" s="182" t="s">
        <v>79</v>
      </c>
      <c r="D101" s="182" t="s">
        <v>154</v>
      </c>
      <c r="E101" s="183" t="s">
        <v>583</v>
      </c>
      <c r="F101" s="184" t="s">
        <v>584</v>
      </c>
      <c r="G101" s="185" t="s">
        <v>157</v>
      </c>
      <c r="H101" s="186">
        <v>2.95</v>
      </c>
      <c r="I101" s="187"/>
      <c r="J101" s="188">
        <f>ROUND(I101*H101,2)</f>
        <v>0</v>
      </c>
      <c r="K101" s="184" t="s">
        <v>158</v>
      </c>
      <c r="L101" s="41"/>
      <c r="M101" s="189" t="s">
        <v>5</v>
      </c>
      <c r="N101" s="190" t="s">
        <v>43</v>
      </c>
      <c r="O101" s="42"/>
      <c r="P101" s="191">
        <f>O101*H101</f>
        <v>0</v>
      </c>
      <c r="Q101" s="191">
        <v>6.9819999999999993E-2</v>
      </c>
      <c r="R101" s="191">
        <f>Q101*H101</f>
        <v>0.20596899999999999</v>
      </c>
      <c r="S101" s="191">
        <v>0</v>
      </c>
      <c r="T101" s="192">
        <f>S101*H101</f>
        <v>0</v>
      </c>
      <c r="AR101" s="24" t="s">
        <v>159</v>
      </c>
      <c r="AT101" s="24" t="s">
        <v>154</v>
      </c>
      <c r="AU101" s="24" t="s">
        <v>81</v>
      </c>
      <c r="AY101" s="24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79</v>
      </c>
      <c r="BK101" s="193">
        <f>ROUND(I101*H101,2)</f>
        <v>0</v>
      </c>
      <c r="BL101" s="24" t="s">
        <v>159</v>
      </c>
      <c r="BM101" s="24" t="s">
        <v>585</v>
      </c>
    </row>
    <row r="102" spans="2:65" s="1" customFormat="1" ht="24">
      <c r="B102" s="41"/>
      <c r="D102" s="194" t="s">
        <v>161</v>
      </c>
      <c r="F102" s="195" t="s">
        <v>586</v>
      </c>
      <c r="I102" s="196"/>
      <c r="L102" s="41"/>
      <c r="M102" s="197"/>
      <c r="N102" s="42"/>
      <c r="O102" s="42"/>
      <c r="P102" s="42"/>
      <c r="Q102" s="42"/>
      <c r="R102" s="42"/>
      <c r="S102" s="42"/>
      <c r="T102" s="70"/>
      <c r="AT102" s="24" t="s">
        <v>161</v>
      </c>
      <c r="AU102" s="24" t="s">
        <v>81</v>
      </c>
    </row>
    <row r="103" spans="2:65" s="13" customFormat="1" ht="12">
      <c r="B103" s="206"/>
      <c r="D103" s="207" t="s">
        <v>163</v>
      </c>
      <c r="E103" s="208" t="s">
        <v>5</v>
      </c>
      <c r="F103" s="209" t="s">
        <v>587</v>
      </c>
      <c r="H103" s="210">
        <v>2.95</v>
      </c>
      <c r="I103" s="211"/>
      <c r="L103" s="206"/>
      <c r="M103" s="212"/>
      <c r="N103" s="213"/>
      <c r="O103" s="213"/>
      <c r="P103" s="213"/>
      <c r="Q103" s="213"/>
      <c r="R103" s="213"/>
      <c r="S103" s="213"/>
      <c r="T103" s="214"/>
      <c r="AT103" s="215" t="s">
        <v>163</v>
      </c>
      <c r="AU103" s="215" t="s">
        <v>81</v>
      </c>
      <c r="AV103" s="13" t="s">
        <v>81</v>
      </c>
      <c r="AW103" s="13" t="s">
        <v>35</v>
      </c>
      <c r="AX103" s="13" t="s">
        <v>72</v>
      </c>
      <c r="AY103" s="215" t="s">
        <v>151</v>
      </c>
    </row>
    <row r="104" spans="2:65" s="1" customFormat="1" ht="20.399999999999999" customHeight="1">
      <c r="B104" s="181"/>
      <c r="C104" s="182" t="s">
        <v>81</v>
      </c>
      <c r="D104" s="182" t="s">
        <v>154</v>
      </c>
      <c r="E104" s="183" t="s">
        <v>177</v>
      </c>
      <c r="F104" s="184" t="s">
        <v>178</v>
      </c>
      <c r="G104" s="185" t="s">
        <v>179</v>
      </c>
      <c r="H104" s="186">
        <v>2.95</v>
      </c>
      <c r="I104" s="187"/>
      <c r="J104" s="188">
        <f>ROUND(I104*H104,2)</f>
        <v>0</v>
      </c>
      <c r="K104" s="184" t="s">
        <v>158</v>
      </c>
      <c r="L104" s="41"/>
      <c r="M104" s="189" t="s">
        <v>5</v>
      </c>
      <c r="N104" s="190" t="s">
        <v>43</v>
      </c>
      <c r="O104" s="42"/>
      <c r="P104" s="191">
        <f>O104*H104</f>
        <v>0</v>
      </c>
      <c r="Q104" s="191">
        <v>1.3999999999999999E-4</v>
      </c>
      <c r="R104" s="191">
        <f>Q104*H104</f>
        <v>4.1300000000000001E-4</v>
      </c>
      <c r="S104" s="191">
        <v>0</v>
      </c>
      <c r="T104" s="192">
        <f>S104*H104</f>
        <v>0</v>
      </c>
      <c r="AR104" s="24" t="s">
        <v>159</v>
      </c>
      <c r="AT104" s="24" t="s">
        <v>154</v>
      </c>
      <c r="AU104" s="24" t="s">
        <v>81</v>
      </c>
      <c r="AY104" s="24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79</v>
      </c>
      <c r="BK104" s="193">
        <f>ROUND(I104*H104,2)</f>
        <v>0</v>
      </c>
      <c r="BL104" s="24" t="s">
        <v>159</v>
      </c>
      <c r="BM104" s="24" t="s">
        <v>180</v>
      </c>
    </row>
    <row r="105" spans="2:65" s="1" customFormat="1" ht="12">
      <c r="B105" s="41"/>
      <c r="D105" s="194" t="s">
        <v>161</v>
      </c>
      <c r="F105" s="195" t="s">
        <v>181</v>
      </c>
      <c r="I105" s="196"/>
      <c r="L105" s="41"/>
      <c r="M105" s="197"/>
      <c r="N105" s="42"/>
      <c r="O105" s="42"/>
      <c r="P105" s="42"/>
      <c r="Q105" s="42"/>
      <c r="R105" s="42"/>
      <c r="S105" s="42"/>
      <c r="T105" s="70"/>
      <c r="AT105" s="24" t="s">
        <v>161</v>
      </c>
      <c r="AU105" s="24" t="s">
        <v>81</v>
      </c>
    </row>
    <row r="106" spans="2:65" s="11" customFormat="1" ht="29.85" customHeight="1">
      <c r="B106" s="167"/>
      <c r="D106" s="168" t="s">
        <v>71</v>
      </c>
      <c r="E106" s="218" t="s">
        <v>183</v>
      </c>
      <c r="F106" s="218" t="s">
        <v>184</v>
      </c>
      <c r="I106" s="170"/>
      <c r="J106" s="219">
        <f>BK106</f>
        <v>0</v>
      </c>
      <c r="L106" s="167"/>
      <c r="M106" s="172"/>
      <c r="N106" s="173"/>
      <c r="O106" s="173"/>
      <c r="P106" s="174">
        <f>P107</f>
        <v>0</v>
      </c>
      <c r="Q106" s="173"/>
      <c r="R106" s="174">
        <f>R107</f>
        <v>3.7824600000000007E-2</v>
      </c>
      <c r="S106" s="173"/>
      <c r="T106" s="175">
        <f>T107</f>
        <v>0</v>
      </c>
      <c r="AR106" s="168" t="s">
        <v>79</v>
      </c>
      <c r="AT106" s="176" t="s">
        <v>71</v>
      </c>
      <c r="AU106" s="176" t="s">
        <v>79</v>
      </c>
      <c r="AY106" s="168" t="s">
        <v>151</v>
      </c>
      <c r="BK106" s="177">
        <f>BK107</f>
        <v>0</v>
      </c>
    </row>
    <row r="107" spans="2:65" s="11" customFormat="1" ht="14.85" customHeight="1">
      <c r="B107" s="167"/>
      <c r="D107" s="178" t="s">
        <v>71</v>
      </c>
      <c r="E107" s="179" t="s">
        <v>185</v>
      </c>
      <c r="F107" s="179" t="s">
        <v>186</v>
      </c>
      <c r="I107" s="170"/>
      <c r="J107" s="180">
        <f>BK107</f>
        <v>0</v>
      </c>
      <c r="L107" s="167"/>
      <c r="M107" s="172"/>
      <c r="N107" s="173"/>
      <c r="O107" s="173"/>
      <c r="P107" s="174">
        <f>SUM(P108:P118)</f>
        <v>0</v>
      </c>
      <c r="Q107" s="173"/>
      <c r="R107" s="174">
        <f>SUM(R108:R118)</f>
        <v>3.7824600000000007E-2</v>
      </c>
      <c r="S107" s="173"/>
      <c r="T107" s="175">
        <f>SUM(T108:T118)</f>
        <v>0</v>
      </c>
      <c r="AR107" s="168" t="s">
        <v>79</v>
      </c>
      <c r="AT107" s="176" t="s">
        <v>71</v>
      </c>
      <c r="AU107" s="176" t="s">
        <v>81</v>
      </c>
      <c r="AY107" s="168" t="s">
        <v>151</v>
      </c>
      <c r="BK107" s="177">
        <f>SUM(BK108:BK118)</f>
        <v>0</v>
      </c>
    </row>
    <row r="108" spans="2:65" s="1" customFormat="1" ht="28.8" customHeight="1">
      <c r="B108" s="181"/>
      <c r="C108" s="182" t="s">
        <v>152</v>
      </c>
      <c r="D108" s="182" t="s">
        <v>154</v>
      </c>
      <c r="E108" s="183" t="s">
        <v>188</v>
      </c>
      <c r="F108" s="184" t="s">
        <v>189</v>
      </c>
      <c r="G108" s="185" t="s">
        <v>157</v>
      </c>
      <c r="H108" s="186">
        <v>5.9</v>
      </c>
      <c r="I108" s="187"/>
      <c r="J108" s="188">
        <f>ROUND(I108*H108,2)</f>
        <v>0</v>
      </c>
      <c r="K108" s="184" t="s">
        <v>158</v>
      </c>
      <c r="L108" s="41"/>
      <c r="M108" s="189" t="s">
        <v>5</v>
      </c>
      <c r="N108" s="190" t="s">
        <v>43</v>
      </c>
      <c r="O108" s="42"/>
      <c r="P108" s="191">
        <f>O108*H108</f>
        <v>0</v>
      </c>
      <c r="Q108" s="191">
        <v>4.8900000000000002E-3</v>
      </c>
      <c r="R108" s="191">
        <f>Q108*H108</f>
        <v>2.8851000000000002E-2</v>
      </c>
      <c r="S108" s="191">
        <v>0</v>
      </c>
      <c r="T108" s="192">
        <f>S108*H108</f>
        <v>0</v>
      </c>
      <c r="AR108" s="24" t="s">
        <v>159</v>
      </c>
      <c r="AT108" s="24" t="s">
        <v>154</v>
      </c>
      <c r="AU108" s="24" t="s">
        <v>152</v>
      </c>
      <c r="AY108" s="24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79</v>
      </c>
      <c r="BK108" s="193">
        <f>ROUND(I108*H108,2)</f>
        <v>0</v>
      </c>
      <c r="BL108" s="24" t="s">
        <v>159</v>
      </c>
      <c r="BM108" s="24" t="s">
        <v>190</v>
      </c>
    </row>
    <row r="109" spans="2:65" s="1" customFormat="1" ht="24">
      <c r="B109" s="41"/>
      <c r="D109" s="194" t="s">
        <v>161</v>
      </c>
      <c r="F109" s="195" t="s">
        <v>191</v>
      </c>
      <c r="I109" s="196"/>
      <c r="L109" s="41"/>
      <c r="M109" s="197"/>
      <c r="N109" s="42"/>
      <c r="O109" s="42"/>
      <c r="P109" s="42"/>
      <c r="Q109" s="42"/>
      <c r="R109" s="42"/>
      <c r="S109" s="42"/>
      <c r="T109" s="70"/>
      <c r="AT109" s="24" t="s">
        <v>161</v>
      </c>
      <c r="AU109" s="24" t="s">
        <v>152</v>
      </c>
    </row>
    <row r="110" spans="2:65" s="12" customFormat="1" ht="12">
      <c r="B110" s="198"/>
      <c r="D110" s="194" t="s">
        <v>163</v>
      </c>
      <c r="E110" s="199" t="s">
        <v>5</v>
      </c>
      <c r="F110" s="200" t="s">
        <v>192</v>
      </c>
      <c r="H110" s="201" t="s">
        <v>5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201" t="s">
        <v>163</v>
      </c>
      <c r="AU110" s="201" t="s">
        <v>152</v>
      </c>
      <c r="AV110" s="12" t="s">
        <v>79</v>
      </c>
      <c r="AW110" s="12" t="s">
        <v>35</v>
      </c>
      <c r="AX110" s="12" t="s">
        <v>72</v>
      </c>
      <c r="AY110" s="201" t="s">
        <v>151</v>
      </c>
    </row>
    <row r="111" spans="2:65" s="13" customFormat="1" ht="12">
      <c r="B111" s="206"/>
      <c r="D111" s="207" t="s">
        <v>163</v>
      </c>
      <c r="E111" s="208" t="s">
        <v>5</v>
      </c>
      <c r="F111" s="209" t="s">
        <v>588</v>
      </c>
      <c r="H111" s="210">
        <v>5.9</v>
      </c>
      <c r="I111" s="211"/>
      <c r="L111" s="206"/>
      <c r="M111" s="212"/>
      <c r="N111" s="213"/>
      <c r="O111" s="213"/>
      <c r="P111" s="213"/>
      <c r="Q111" s="213"/>
      <c r="R111" s="213"/>
      <c r="S111" s="213"/>
      <c r="T111" s="214"/>
      <c r="AT111" s="215" t="s">
        <v>163</v>
      </c>
      <c r="AU111" s="215" t="s">
        <v>152</v>
      </c>
      <c r="AV111" s="13" t="s">
        <v>81</v>
      </c>
      <c r="AW111" s="13" t="s">
        <v>35</v>
      </c>
      <c r="AX111" s="13" t="s">
        <v>72</v>
      </c>
      <c r="AY111" s="215" t="s">
        <v>151</v>
      </c>
    </row>
    <row r="112" spans="2:65" s="1" customFormat="1" ht="20.399999999999999" customHeight="1">
      <c r="B112" s="181"/>
      <c r="C112" s="182" t="s">
        <v>159</v>
      </c>
      <c r="D112" s="182" t="s">
        <v>154</v>
      </c>
      <c r="E112" s="183" t="s">
        <v>194</v>
      </c>
      <c r="F112" s="184" t="s">
        <v>195</v>
      </c>
      <c r="G112" s="185" t="s">
        <v>157</v>
      </c>
      <c r="H112" s="186">
        <v>2.2999999999999998</v>
      </c>
      <c r="I112" s="187"/>
      <c r="J112" s="188">
        <f>ROUND(I112*H112,2)</f>
        <v>0</v>
      </c>
      <c r="K112" s="184" t="s">
        <v>158</v>
      </c>
      <c r="L112" s="41"/>
      <c r="M112" s="189" t="s">
        <v>5</v>
      </c>
      <c r="N112" s="190" t="s">
        <v>43</v>
      </c>
      <c r="O112" s="42"/>
      <c r="P112" s="191">
        <f>O112*H112</f>
        <v>0</v>
      </c>
      <c r="Q112" s="191">
        <v>3.0000000000000001E-3</v>
      </c>
      <c r="R112" s="191">
        <f>Q112*H112</f>
        <v>6.8999999999999999E-3</v>
      </c>
      <c r="S112" s="191">
        <v>0</v>
      </c>
      <c r="T112" s="192">
        <f>S112*H112</f>
        <v>0</v>
      </c>
      <c r="AR112" s="24" t="s">
        <v>159</v>
      </c>
      <c r="AT112" s="24" t="s">
        <v>154</v>
      </c>
      <c r="AU112" s="24" t="s">
        <v>152</v>
      </c>
      <c r="AY112" s="24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79</v>
      </c>
      <c r="BK112" s="193">
        <f>ROUND(I112*H112,2)</f>
        <v>0</v>
      </c>
      <c r="BL112" s="24" t="s">
        <v>159</v>
      </c>
      <c r="BM112" s="24" t="s">
        <v>589</v>
      </c>
    </row>
    <row r="113" spans="2:65" s="1" customFormat="1" ht="12">
      <c r="B113" s="41"/>
      <c r="D113" s="194" t="s">
        <v>161</v>
      </c>
      <c r="F113" s="195" t="s">
        <v>197</v>
      </c>
      <c r="I113" s="196"/>
      <c r="L113" s="41"/>
      <c r="M113" s="197"/>
      <c r="N113" s="42"/>
      <c r="O113" s="42"/>
      <c r="P113" s="42"/>
      <c r="Q113" s="42"/>
      <c r="R113" s="42"/>
      <c r="S113" s="42"/>
      <c r="T113" s="70"/>
      <c r="AT113" s="24" t="s">
        <v>161</v>
      </c>
      <c r="AU113" s="24" t="s">
        <v>152</v>
      </c>
    </row>
    <row r="114" spans="2:65" s="12" customFormat="1" ht="12">
      <c r="B114" s="198"/>
      <c r="D114" s="194" t="s">
        <v>163</v>
      </c>
      <c r="E114" s="199" t="s">
        <v>5</v>
      </c>
      <c r="F114" s="200" t="s">
        <v>192</v>
      </c>
      <c r="H114" s="201" t="s">
        <v>5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201" t="s">
        <v>163</v>
      </c>
      <c r="AU114" s="201" t="s">
        <v>152</v>
      </c>
      <c r="AV114" s="12" t="s">
        <v>79</v>
      </c>
      <c r="AW114" s="12" t="s">
        <v>35</v>
      </c>
      <c r="AX114" s="12" t="s">
        <v>72</v>
      </c>
      <c r="AY114" s="201" t="s">
        <v>151</v>
      </c>
    </row>
    <row r="115" spans="2:65" s="13" customFormat="1" ht="12">
      <c r="B115" s="206"/>
      <c r="D115" s="207" t="s">
        <v>163</v>
      </c>
      <c r="E115" s="208" t="s">
        <v>5</v>
      </c>
      <c r="F115" s="209" t="s">
        <v>590</v>
      </c>
      <c r="H115" s="210">
        <v>2.2999999999999998</v>
      </c>
      <c r="I115" s="211"/>
      <c r="L115" s="206"/>
      <c r="M115" s="212"/>
      <c r="N115" s="213"/>
      <c r="O115" s="213"/>
      <c r="P115" s="213"/>
      <c r="Q115" s="213"/>
      <c r="R115" s="213"/>
      <c r="S115" s="213"/>
      <c r="T115" s="214"/>
      <c r="AT115" s="215" t="s">
        <v>163</v>
      </c>
      <c r="AU115" s="215" t="s">
        <v>152</v>
      </c>
      <c r="AV115" s="13" t="s">
        <v>81</v>
      </c>
      <c r="AW115" s="13" t="s">
        <v>35</v>
      </c>
      <c r="AX115" s="13" t="s">
        <v>72</v>
      </c>
      <c r="AY115" s="215" t="s">
        <v>151</v>
      </c>
    </row>
    <row r="116" spans="2:65" s="1" customFormat="1" ht="20.399999999999999" customHeight="1">
      <c r="B116" s="181"/>
      <c r="C116" s="182" t="s">
        <v>187</v>
      </c>
      <c r="D116" s="182" t="s">
        <v>154</v>
      </c>
      <c r="E116" s="183" t="s">
        <v>201</v>
      </c>
      <c r="F116" s="184" t="s">
        <v>202</v>
      </c>
      <c r="G116" s="185" t="s">
        <v>157</v>
      </c>
      <c r="H116" s="186">
        <v>8.64</v>
      </c>
      <c r="I116" s="187"/>
      <c r="J116" s="188">
        <f>ROUND(I116*H116,2)</f>
        <v>0</v>
      </c>
      <c r="K116" s="184" t="s">
        <v>158</v>
      </c>
      <c r="L116" s="41"/>
      <c r="M116" s="189" t="s">
        <v>5</v>
      </c>
      <c r="N116" s="190" t="s">
        <v>43</v>
      </c>
      <c r="O116" s="42"/>
      <c r="P116" s="191">
        <f>O116*H116</f>
        <v>0</v>
      </c>
      <c r="Q116" s="191">
        <v>2.4000000000000001E-4</v>
      </c>
      <c r="R116" s="191">
        <f>Q116*H116</f>
        <v>2.0736000000000001E-3</v>
      </c>
      <c r="S116" s="191">
        <v>0</v>
      </c>
      <c r="T116" s="192">
        <f>S116*H116</f>
        <v>0</v>
      </c>
      <c r="AR116" s="24" t="s">
        <v>159</v>
      </c>
      <c r="AT116" s="24" t="s">
        <v>154</v>
      </c>
      <c r="AU116" s="24" t="s">
        <v>152</v>
      </c>
      <c r="AY116" s="24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79</v>
      </c>
      <c r="BK116" s="193">
        <f>ROUND(I116*H116,2)</f>
        <v>0</v>
      </c>
      <c r="BL116" s="24" t="s">
        <v>159</v>
      </c>
      <c r="BM116" s="24" t="s">
        <v>203</v>
      </c>
    </row>
    <row r="117" spans="2:65" s="1" customFormat="1" ht="24">
      <c r="B117" s="41"/>
      <c r="D117" s="194" t="s">
        <v>161</v>
      </c>
      <c r="F117" s="195" t="s">
        <v>204</v>
      </c>
      <c r="I117" s="196"/>
      <c r="L117" s="41"/>
      <c r="M117" s="197"/>
      <c r="N117" s="42"/>
      <c r="O117" s="42"/>
      <c r="P117" s="42"/>
      <c r="Q117" s="42"/>
      <c r="R117" s="42"/>
      <c r="S117" s="42"/>
      <c r="T117" s="70"/>
      <c r="AT117" s="24" t="s">
        <v>161</v>
      </c>
      <c r="AU117" s="24" t="s">
        <v>152</v>
      </c>
    </row>
    <row r="118" spans="2:65" s="13" customFormat="1" ht="12">
      <c r="B118" s="206"/>
      <c r="D118" s="194" t="s">
        <v>163</v>
      </c>
      <c r="E118" s="215" t="s">
        <v>5</v>
      </c>
      <c r="F118" s="216" t="s">
        <v>205</v>
      </c>
      <c r="H118" s="217">
        <v>8.64</v>
      </c>
      <c r="I118" s="211"/>
      <c r="L118" s="206"/>
      <c r="M118" s="212"/>
      <c r="N118" s="213"/>
      <c r="O118" s="213"/>
      <c r="P118" s="213"/>
      <c r="Q118" s="213"/>
      <c r="R118" s="213"/>
      <c r="S118" s="213"/>
      <c r="T118" s="214"/>
      <c r="AT118" s="215" t="s">
        <v>163</v>
      </c>
      <c r="AU118" s="215" t="s">
        <v>152</v>
      </c>
      <c r="AV118" s="13" t="s">
        <v>81</v>
      </c>
      <c r="AW118" s="13" t="s">
        <v>35</v>
      </c>
      <c r="AX118" s="13" t="s">
        <v>72</v>
      </c>
      <c r="AY118" s="215" t="s">
        <v>151</v>
      </c>
    </row>
    <row r="119" spans="2:65" s="11" customFormat="1" ht="29.85" customHeight="1">
      <c r="B119" s="167"/>
      <c r="D119" s="178" t="s">
        <v>71</v>
      </c>
      <c r="E119" s="179" t="s">
        <v>216</v>
      </c>
      <c r="F119" s="179" t="s">
        <v>230</v>
      </c>
      <c r="I119" s="170"/>
      <c r="J119" s="180">
        <f>BK119</f>
        <v>0</v>
      </c>
      <c r="L119" s="167"/>
      <c r="M119" s="172"/>
      <c r="N119" s="173"/>
      <c r="O119" s="173"/>
      <c r="P119" s="174">
        <f>SUM(P120:P129)</f>
        <v>0</v>
      </c>
      <c r="Q119" s="173"/>
      <c r="R119" s="174">
        <f>SUM(R120:R129)</f>
        <v>3.7399999999999998E-3</v>
      </c>
      <c r="S119" s="173"/>
      <c r="T119" s="175">
        <f>SUM(T120:T129)</f>
        <v>1.7478</v>
      </c>
      <c r="AR119" s="168" t="s">
        <v>79</v>
      </c>
      <c r="AT119" s="176" t="s">
        <v>71</v>
      </c>
      <c r="AU119" s="176" t="s">
        <v>79</v>
      </c>
      <c r="AY119" s="168" t="s">
        <v>151</v>
      </c>
      <c r="BK119" s="177">
        <f>SUM(BK120:BK129)</f>
        <v>0</v>
      </c>
    </row>
    <row r="120" spans="2:65" s="1" customFormat="1" ht="28.8" customHeight="1">
      <c r="B120" s="181"/>
      <c r="C120" s="182" t="s">
        <v>183</v>
      </c>
      <c r="D120" s="182" t="s">
        <v>154</v>
      </c>
      <c r="E120" s="183" t="s">
        <v>232</v>
      </c>
      <c r="F120" s="184" t="s">
        <v>233</v>
      </c>
      <c r="G120" s="185" t="s">
        <v>157</v>
      </c>
      <c r="H120" s="186">
        <v>22</v>
      </c>
      <c r="I120" s="187"/>
      <c r="J120" s="188">
        <f>ROUND(I120*H120,2)</f>
        <v>0</v>
      </c>
      <c r="K120" s="184" t="s">
        <v>158</v>
      </c>
      <c r="L120" s="41"/>
      <c r="M120" s="189" t="s">
        <v>5</v>
      </c>
      <c r="N120" s="190" t="s">
        <v>43</v>
      </c>
      <c r="O120" s="42"/>
      <c r="P120" s="191">
        <f>O120*H120</f>
        <v>0</v>
      </c>
      <c r="Q120" s="191">
        <v>1.2999999999999999E-4</v>
      </c>
      <c r="R120" s="191">
        <f>Q120*H120</f>
        <v>2.8599999999999997E-3</v>
      </c>
      <c r="S120" s="191">
        <v>0</v>
      </c>
      <c r="T120" s="192">
        <f>S120*H120</f>
        <v>0</v>
      </c>
      <c r="AR120" s="24" t="s">
        <v>159</v>
      </c>
      <c r="AT120" s="24" t="s">
        <v>154</v>
      </c>
      <c r="AU120" s="24" t="s">
        <v>81</v>
      </c>
      <c r="AY120" s="24" t="s">
        <v>151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79</v>
      </c>
      <c r="BK120" s="193">
        <f>ROUND(I120*H120,2)</f>
        <v>0</v>
      </c>
      <c r="BL120" s="24" t="s">
        <v>159</v>
      </c>
      <c r="BM120" s="24" t="s">
        <v>234</v>
      </c>
    </row>
    <row r="121" spans="2:65" s="1" customFormat="1" ht="24">
      <c r="B121" s="41"/>
      <c r="D121" s="207" t="s">
        <v>161</v>
      </c>
      <c r="F121" s="220" t="s">
        <v>235</v>
      </c>
      <c r="I121" s="196"/>
      <c r="L121" s="41"/>
      <c r="M121" s="197"/>
      <c r="N121" s="42"/>
      <c r="O121" s="42"/>
      <c r="P121" s="42"/>
      <c r="Q121" s="42"/>
      <c r="R121" s="42"/>
      <c r="S121" s="42"/>
      <c r="T121" s="70"/>
      <c r="AT121" s="24" t="s">
        <v>161</v>
      </c>
      <c r="AU121" s="24" t="s">
        <v>81</v>
      </c>
    </row>
    <row r="122" spans="2:65" s="1" customFormat="1" ht="20.399999999999999" customHeight="1">
      <c r="B122" s="181"/>
      <c r="C122" s="182" t="s">
        <v>200</v>
      </c>
      <c r="D122" s="182" t="s">
        <v>154</v>
      </c>
      <c r="E122" s="183" t="s">
        <v>238</v>
      </c>
      <c r="F122" s="184" t="s">
        <v>239</v>
      </c>
      <c r="G122" s="185" t="s">
        <v>157</v>
      </c>
      <c r="H122" s="186">
        <v>22</v>
      </c>
      <c r="I122" s="187"/>
      <c r="J122" s="188">
        <f>ROUND(I122*H122,2)</f>
        <v>0</v>
      </c>
      <c r="K122" s="184" t="s">
        <v>158</v>
      </c>
      <c r="L122" s="41"/>
      <c r="M122" s="189" t="s">
        <v>5</v>
      </c>
      <c r="N122" s="190" t="s">
        <v>43</v>
      </c>
      <c r="O122" s="42"/>
      <c r="P122" s="191">
        <f>O122*H122</f>
        <v>0</v>
      </c>
      <c r="Q122" s="191">
        <v>4.0000000000000003E-5</v>
      </c>
      <c r="R122" s="191">
        <f>Q122*H122</f>
        <v>8.8000000000000003E-4</v>
      </c>
      <c r="S122" s="191">
        <v>0</v>
      </c>
      <c r="T122" s="192">
        <f>S122*H122</f>
        <v>0</v>
      </c>
      <c r="AR122" s="24" t="s">
        <v>159</v>
      </c>
      <c r="AT122" s="24" t="s">
        <v>154</v>
      </c>
      <c r="AU122" s="24" t="s">
        <v>81</v>
      </c>
      <c r="AY122" s="24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4" t="s">
        <v>79</v>
      </c>
      <c r="BK122" s="193">
        <f>ROUND(I122*H122,2)</f>
        <v>0</v>
      </c>
      <c r="BL122" s="24" t="s">
        <v>159</v>
      </c>
      <c r="BM122" s="24" t="s">
        <v>240</v>
      </c>
    </row>
    <row r="123" spans="2:65" s="1" customFormat="1" ht="60">
      <c r="B123" s="41"/>
      <c r="D123" s="207" t="s">
        <v>161</v>
      </c>
      <c r="F123" s="220" t="s">
        <v>241</v>
      </c>
      <c r="I123" s="196"/>
      <c r="L123" s="41"/>
      <c r="M123" s="197"/>
      <c r="N123" s="42"/>
      <c r="O123" s="42"/>
      <c r="P123" s="42"/>
      <c r="Q123" s="42"/>
      <c r="R123" s="42"/>
      <c r="S123" s="42"/>
      <c r="T123" s="70"/>
      <c r="AT123" s="24" t="s">
        <v>161</v>
      </c>
      <c r="AU123" s="24" t="s">
        <v>81</v>
      </c>
    </row>
    <row r="124" spans="2:65" s="1" customFormat="1" ht="20.399999999999999" customHeight="1">
      <c r="B124" s="181"/>
      <c r="C124" s="182" t="s">
        <v>208</v>
      </c>
      <c r="D124" s="182" t="s">
        <v>154</v>
      </c>
      <c r="E124" s="183" t="s">
        <v>254</v>
      </c>
      <c r="F124" s="184" t="s">
        <v>255</v>
      </c>
      <c r="G124" s="185" t="s">
        <v>179</v>
      </c>
      <c r="H124" s="186">
        <v>1.2</v>
      </c>
      <c r="I124" s="187"/>
      <c r="J124" s="188">
        <f>ROUND(I124*H124,2)</f>
        <v>0</v>
      </c>
      <c r="K124" s="184" t="s">
        <v>158</v>
      </c>
      <c r="L124" s="41"/>
      <c r="M124" s="189" t="s">
        <v>5</v>
      </c>
      <c r="N124" s="190" t="s">
        <v>43</v>
      </c>
      <c r="O124" s="42"/>
      <c r="P124" s="191">
        <f>O124*H124</f>
        <v>0</v>
      </c>
      <c r="Q124" s="191">
        <v>0</v>
      </c>
      <c r="R124" s="191">
        <f>Q124*H124</f>
        <v>0</v>
      </c>
      <c r="S124" s="191">
        <v>3.0000000000000001E-3</v>
      </c>
      <c r="T124" s="192">
        <f>S124*H124</f>
        <v>3.5999999999999999E-3</v>
      </c>
      <c r="AR124" s="24" t="s">
        <v>159</v>
      </c>
      <c r="AT124" s="24" t="s">
        <v>154</v>
      </c>
      <c r="AU124" s="24" t="s">
        <v>81</v>
      </c>
      <c r="AY124" s="24" t="s">
        <v>151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4" t="s">
        <v>79</v>
      </c>
      <c r="BK124" s="193">
        <f>ROUND(I124*H124,2)</f>
        <v>0</v>
      </c>
      <c r="BL124" s="24" t="s">
        <v>159</v>
      </c>
      <c r="BM124" s="24" t="s">
        <v>256</v>
      </c>
    </row>
    <row r="125" spans="2:65" s="1" customFormat="1" ht="24">
      <c r="B125" s="41"/>
      <c r="D125" s="194" t="s">
        <v>161</v>
      </c>
      <c r="F125" s="195" t="s">
        <v>257</v>
      </c>
      <c r="I125" s="196"/>
      <c r="L125" s="41"/>
      <c r="M125" s="197"/>
      <c r="N125" s="42"/>
      <c r="O125" s="42"/>
      <c r="P125" s="42"/>
      <c r="Q125" s="42"/>
      <c r="R125" s="42"/>
      <c r="S125" s="42"/>
      <c r="T125" s="70"/>
      <c r="AT125" s="24" t="s">
        <v>161</v>
      </c>
      <c r="AU125" s="24" t="s">
        <v>81</v>
      </c>
    </row>
    <row r="126" spans="2:65" s="13" customFormat="1" ht="12">
      <c r="B126" s="206"/>
      <c r="D126" s="207" t="s">
        <v>163</v>
      </c>
      <c r="E126" s="208" t="s">
        <v>5</v>
      </c>
      <c r="F126" s="209" t="s">
        <v>591</v>
      </c>
      <c r="H126" s="210">
        <v>1.2</v>
      </c>
      <c r="I126" s="211"/>
      <c r="L126" s="206"/>
      <c r="M126" s="212"/>
      <c r="N126" s="213"/>
      <c r="O126" s="213"/>
      <c r="P126" s="213"/>
      <c r="Q126" s="213"/>
      <c r="R126" s="213"/>
      <c r="S126" s="213"/>
      <c r="T126" s="214"/>
      <c r="AT126" s="215" t="s">
        <v>163</v>
      </c>
      <c r="AU126" s="215" t="s">
        <v>81</v>
      </c>
      <c r="AV126" s="13" t="s">
        <v>81</v>
      </c>
      <c r="AW126" s="13" t="s">
        <v>35</v>
      </c>
      <c r="AX126" s="13" t="s">
        <v>72</v>
      </c>
      <c r="AY126" s="215" t="s">
        <v>151</v>
      </c>
    </row>
    <row r="127" spans="2:65" s="1" customFormat="1" ht="20.399999999999999" customHeight="1">
      <c r="B127" s="181"/>
      <c r="C127" s="182" t="s">
        <v>216</v>
      </c>
      <c r="D127" s="182" t="s">
        <v>154</v>
      </c>
      <c r="E127" s="183" t="s">
        <v>260</v>
      </c>
      <c r="F127" s="184" t="s">
        <v>261</v>
      </c>
      <c r="G127" s="185" t="s">
        <v>157</v>
      </c>
      <c r="H127" s="186">
        <v>25.65</v>
      </c>
      <c r="I127" s="187"/>
      <c r="J127" s="188">
        <f>ROUND(I127*H127,2)</f>
        <v>0</v>
      </c>
      <c r="K127" s="184" t="s">
        <v>158</v>
      </c>
      <c r="L127" s="41"/>
      <c r="M127" s="189" t="s">
        <v>5</v>
      </c>
      <c r="N127" s="190" t="s">
        <v>43</v>
      </c>
      <c r="O127" s="42"/>
      <c r="P127" s="191">
        <f>O127*H127</f>
        <v>0</v>
      </c>
      <c r="Q127" s="191">
        <v>0</v>
      </c>
      <c r="R127" s="191">
        <f>Q127*H127</f>
        <v>0</v>
      </c>
      <c r="S127" s="191">
        <v>6.8000000000000005E-2</v>
      </c>
      <c r="T127" s="192">
        <f>S127*H127</f>
        <v>1.7442</v>
      </c>
      <c r="AR127" s="24" t="s">
        <v>159</v>
      </c>
      <c r="AT127" s="24" t="s">
        <v>154</v>
      </c>
      <c r="AU127" s="24" t="s">
        <v>81</v>
      </c>
      <c r="AY127" s="24" t="s">
        <v>151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4" t="s">
        <v>79</v>
      </c>
      <c r="BK127" s="193">
        <f>ROUND(I127*H127,2)</f>
        <v>0</v>
      </c>
      <c r="BL127" s="24" t="s">
        <v>159</v>
      </c>
      <c r="BM127" s="24" t="s">
        <v>262</v>
      </c>
    </row>
    <row r="128" spans="2:65" s="1" customFormat="1" ht="24">
      <c r="B128" s="41"/>
      <c r="D128" s="194" t="s">
        <v>161</v>
      </c>
      <c r="F128" s="195" t="s">
        <v>263</v>
      </c>
      <c r="I128" s="196"/>
      <c r="L128" s="41"/>
      <c r="M128" s="197"/>
      <c r="N128" s="42"/>
      <c r="O128" s="42"/>
      <c r="P128" s="42"/>
      <c r="Q128" s="42"/>
      <c r="R128" s="42"/>
      <c r="S128" s="42"/>
      <c r="T128" s="70"/>
      <c r="AT128" s="24" t="s">
        <v>161</v>
      </c>
      <c r="AU128" s="24" t="s">
        <v>81</v>
      </c>
    </row>
    <row r="129" spans="2:65" s="13" customFormat="1" ht="24">
      <c r="B129" s="206"/>
      <c r="D129" s="194" t="s">
        <v>163</v>
      </c>
      <c r="E129" s="215" t="s">
        <v>5</v>
      </c>
      <c r="F129" s="216" t="s">
        <v>592</v>
      </c>
      <c r="H129" s="217">
        <v>25.65</v>
      </c>
      <c r="I129" s="211"/>
      <c r="L129" s="206"/>
      <c r="M129" s="212"/>
      <c r="N129" s="213"/>
      <c r="O129" s="213"/>
      <c r="P129" s="213"/>
      <c r="Q129" s="213"/>
      <c r="R129" s="213"/>
      <c r="S129" s="213"/>
      <c r="T129" s="214"/>
      <c r="AT129" s="215" t="s">
        <v>163</v>
      </c>
      <c r="AU129" s="215" t="s">
        <v>81</v>
      </c>
      <c r="AV129" s="13" t="s">
        <v>81</v>
      </c>
      <c r="AW129" s="13" t="s">
        <v>35</v>
      </c>
      <c r="AX129" s="13" t="s">
        <v>72</v>
      </c>
      <c r="AY129" s="215" t="s">
        <v>151</v>
      </c>
    </row>
    <row r="130" spans="2:65" s="11" customFormat="1" ht="29.85" customHeight="1">
      <c r="B130" s="167"/>
      <c r="D130" s="178" t="s">
        <v>71</v>
      </c>
      <c r="E130" s="179" t="s">
        <v>265</v>
      </c>
      <c r="F130" s="179" t="s">
        <v>266</v>
      </c>
      <c r="I130" s="170"/>
      <c r="J130" s="180">
        <f>BK130</f>
        <v>0</v>
      </c>
      <c r="L130" s="167"/>
      <c r="M130" s="172"/>
      <c r="N130" s="173"/>
      <c r="O130" s="173"/>
      <c r="P130" s="174">
        <f>SUM(P131:P140)</f>
        <v>0</v>
      </c>
      <c r="Q130" s="173"/>
      <c r="R130" s="174">
        <f>SUM(R131:R140)</f>
        <v>0</v>
      </c>
      <c r="S130" s="173"/>
      <c r="T130" s="175">
        <f>SUM(T131:T140)</f>
        <v>0</v>
      </c>
      <c r="AR130" s="168" t="s">
        <v>79</v>
      </c>
      <c r="AT130" s="176" t="s">
        <v>71</v>
      </c>
      <c r="AU130" s="176" t="s">
        <v>79</v>
      </c>
      <c r="AY130" s="168" t="s">
        <v>151</v>
      </c>
      <c r="BK130" s="177">
        <f>SUM(BK131:BK140)</f>
        <v>0</v>
      </c>
    </row>
    <row r="131" spans="2:65" s="1" customFormat="1" ht="28.8" customHeight="1">
      <c r="B131" s="181"/>
      <c r="C131" s="182" t="s">
        <v>223</v>
      </c>
      <c r="D131" s="182" t="s">
        <v>154</v>
      </c>
      <c r="E131" s="183" t="s">
        <v>268</v>
      </c>
      <c r="F131" s="184" t="s">
        <v>269</v>
      </c>
      <c r="G131" s="185" t="s">
        <v>270</v>
      </c>
      <c r="H131" s="186">
        <v>2.7269999999999999</v>
      </c>
      <c r="I131" s="187"/>
      <c r="J131" s="188">
        <f>ROUND(I131*H131,2)</f>
        <v>0</v>
      </c>
      <c r="K131" s="184" t="s">
        <v>158</v>
      </c>
      <c r="L131" s="41"/>
      <c r="M131" s="189" t="s">
        <v>5</v>
      </c>
      <c r="N131" s="190" t="s">
        <v>43</v>
      </c>
      <c r="O131" s="42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24" t="s">
        <v>159</v>
      </c>
      <c r="AT131" s="24" t="s">
        <v>154</v>
      </c>
      <c r="AU131" s="24" t="s">
        <v>81</v>
      </c>
      <c r="AY131" s="24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4" t="s">
        <v>79</v>
      </c>
      <c r="BK131" s="193">
        <f>ROUND(I131*H131,2)</f>
        <v>0</v>
      </c>
      <c r="BL131" s="24" t="s">
        <v>159</v>
      </c>
      <c r="BM131" s="24" t="s">
        <v>271</v>
      </c>
    </row>
    <row r="132" spans="2:65" s="1" customFormat="1" ht="24">
      <c r="B132" s="41"/>
      <c r="D132" s="207" t="s">
        <v>161</v>
      </c>
      <c r="F132" s="220" t="s">
        <v>272</v>
      </c>
      <c r="I132" s="196"/>
      <c r="L132" s="41"/>
      <c r="M132" s="197"/>
      <c r="N132" s="42"/>
      <c r="O132" s="42"/>
      <c r="P132" s="42"/>
      <c r="Q132" s="42"/>
      <c r="R132" s="42"/>
      <c r="S132" s="42"/>
      <c r="T132" s="70"/>
      <c r="AT132" s="24" t="s">
        <v>161</v>
      </c>
      <c r="AU132" s="24" t="s">
        <v>81</v>
      </c>
    </row>
    <row r="133" spans="2:65" s="1" customFormat="1" ht="28.8" customHeight="1">
      <c r="B133" s="181"/>
      <c r="C133" s="182" t="s">
        <v>231</v>
      </c>
      <c r="D133" s="182" t="s">
        <v>154</v>
      </c>
      <c r="E133" s="183" t="s">
        <v>274</v>
      </c>
      <c r="F133" s="184" t="s">
        <v>275</v>
      </c>
      <c r="G133" s="185" t="s">
        <v>270</v>
      </c>
      <c r="H133" s="186">
        <v>2.7269999999999999</v>
      </c>
      <c r="I133" s="187"/>
      <c r="J133" s="188">
        <f>ROUND(I133*H133,2)</f>
        <v>0</v>
      </c>
      <c r="K133" s="184" t="s">
        <v>158</v>
      </c>
      <c r="L133" s="41"/>
      <c r="M133" s="189" t="s">
        <v>5</v>
      </c>
      <c r="N133" s="190" t="s">
        <v>43</v>
      </c>
      <c r="O133" s="42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24" t="s">
        <v>159</v>
      </c>
      <c r="AT133" s="24" t="s">
        <v>154</v>
      </c>
      <c r="AU133" s="24" t="s">
        <v>81</v>
      </c>
      <c r="AY133" s="24" t="s">
        <v>151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4" t="s">
        <v>79</v>
      </c>
      <c r="BK133" s="193">
        <f>ROUND(I133*H133,2)</f>
        <v>0</v>
      </c>
      <c r="BL133" s="24" t="s">
        <v>159</v>
      </c>
      <c r="BM133" s="24" t="s">
        <v>276</v>
      </c>
    </row>
    <row r="134" spans="2:65" s="1" customFormat="1" ht="24">
      <c r="B134" s="41"/>
      <c r="D134" s="207" t="s">
        <v>161</v>
      </c>
      <c r="F134" s="220" t="s">
        <v>277</v>
      </c>
      <c r="I134" s="196"/>
      <c r="L134" s="41"/>
      <c r="M134" s="197"/>
      <c r="N134" s="42"/>
      <c r="O134" s="42"/>
      <c r="P134" s="42"/>
      <c r="Q134" s="42"/>
      <c r="R134" s="42"/>
      <c r="S134" s="42"/>
      <c r="T134" s="70"/>
      <c r="AT134" s="24" t="s">
        <v>161</v>
      </c>
      <c r="AU134" s="24" t="s">
        <v>81</v>
      </c>
    </row>
    <row r="135" spans="2:65" s="1" customFormat="1" ht="20.399999999999999" customHeight="1">
      <c r="B135" s="181"/>
      <c r="C135" s="182" t="s">
        <v>237</v>
      </c>
      <c r="D135" s="182" t="s">
        <v>154</v>
      </c>
      <c r="E135" s="183" t="s">
        <v>279</v>
      </c>
      <c r="F135" s="184" t="s">
        <v>280</v>
      </c>
      <c r="G135" s="185" t="s">
        <v>270</v>
      </c>
      <c r="H135" s="186">
        <v>38.177999999999997</v>
      </c>
      <c r="I135" s="187"/>
      <c r="J135" s="188">
        <f>ROUND(I135*H135,2)</f>
        <v>0</v>
      </c>
      <c r="K135" s="184" t="s">
        <v>158</v>
      </c>
      <c r="L135" s="41"/>
      <c r="M135" s="189" t="s">
        <v>5</v>
      </c>
      <c r="N135" s="190" t="s">
        <v>43</v>
      </c>
      <c r="O135" s="42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24" t="s">
        <v>159</v>
      </c>
      <c r="AT135" s="24" t="s">
        <v>154</v>
      </c>
      <c r="AU135" s="24" t="s">
        <v>81</v>
      </c>
      <c r="AY135" s="24" t="s">
        <v>151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79</v>
      </c>
      <c r="BK135" s="193">
        <f>ROUND(I135*H135,2)</f>
        <v>0</v>
      </c>
      <c r="BL135" s="24" t="s">
        <v>159</v>
      </c>
      <c r="BM135" s="24" t="s">
        <v>281</v>
      </c>
    </row>
    <row r="136" spans="2:65" s="1" customFormat="1" ht="24">
      <c r="B136" s="41"/>
      <c r="D136" s="194" t="s">
        <v>161</v>
      </c>
      <c r="F136" s="195" t="s">
        <v>282</v>
      </c>
      <c r="I136" s="196"/>
      <c r="L136" s="41"/>
      <c r="M136" s="197"/>
      <c r="N136" s="42"/>
      <c r="O136" s="42"/>
      <c r="P136" s="42"/>
      <c r="Q136" s="42"/>
      <c r="R136" s="42"/>
      <c r="S136" s="42"/>
      <c r="T136" s="70"/>
      <c r="AT136" s="24" t="s">
        <v>161</v>
      </c>
      <c r="AU136" s="24" t="s">
        <v>81</v>
      </c>
    </row>
    <row r="137" spans="2:65" s="1" customFormat="1" ht="24">
      <c r="B137" s="41"/>
      <c r="D137" s="194" t="s">
        <v>283</v>
      </c>
      <c r="F137" s="221" t="s">
        <v>284</v>
      </c>
      <c r="I137" s="196"/>
      <c r="L137" s="41"/>
      <c r="M137" s="197"/>
      <c r="N137" s="42"/>
      <c r="O137" s="42"/>
      <c r="P137" s="42"/>
      <c r="Q137" s="42"/>
      <c r="R137" s="42"/>
      <c r="S137" s="42"/>
      <c r="T137" s="70"/>
      <c r="AT137" s="24" t="s">
        <v>283</v>
      </c>
      <c r="AU137" s="24" t="s">
        <v>81</v>
      </c>
    </row>
    <row r="138" spans="2:65" s="13" customFormat="1" ht="12">
      <c r="B138" s="206"/>
      <c r="D138" s="207" t="s">
        <v>163</v>
      </c>
      <c r="F138" s="209" t="s">
        <v>593</v>
      </c>
      <c r="H138" s="210">
        <v>38.177999999999997</v>
      </c>
      <c r="I138" s="211"/>
      <c r="L138" s="206"/>
      <c r="M138" s="212"/>
      <c r="N138" s="213"/>
      <c r="O138" s="213"/>
      <c r="P138" s="213"/>
      <c r="Q138" s="213"/>
      <c r="R138" s="213"/>
      <c r="S138" s="213"/>
      <c r="T138" s="214"/>
      <c r="AT138" s="215" t="s">
        <v>163</v>
      </c>
      <c r="AU138" s="215" t="s">
        <v>81</v>
      </c>
      <c r="AV138" s="13" t="s">
        <v>81</v>
      </c>
      <c r="AW138" s="13" t="s">
        <v>6</v>
      </c>
      <c r="AX138" s="13" t="s">
        <v>79</v>
      </c>
      <c r="AY138" s="215" t="s">
        <v>151</v>
      </c>
    </row>
    <row r="139" spans="2:65" s="1" customFormat="1" ht="20.399999999999999" customHeight="1">
      <c r="B139" s="181"/>
      <c r="C139" s="182" t="s">
        <v>242</v>
      </c>
      <c r="D139" s="182" t="s">
        <v>154</v>
      </c>
      <c r="E139" s="183" t="s">
        <v>287</v>
      </c>
      <c r="F139" s="184" t="s">
        <v>288</v>
      </c>
      <c r="G139" s="185" t="s">
        <v>270</v>
      </c>
      <c r="H139" s="186">
        <v>2.7269999999999999</v>
      </c>
      <c r="I139" s="187"/>
      <c r="J139" s="188">
        <f>ROUND(I139*H139,2)</f>
        <v>0</v>
      </c>
      <c r="K139" s="184" t="s">
        <v>158</v>
      </c>
      <c r="L139" s="41"/>
      <c r="M139" s="189" t="s">
        <v>5</v>
      </c>
      <c r="N139" s="190" t="s">
        <v>43</v>
      </c>
      <c r="O139" s="42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24" t="s">
        <v>159</v>
      </c>
      <c r="AT139" s="24" t="s">
        <v>154</v>
      </c>
      <c r="AU139" s="24" t="s">
        <v>81</v>
      </c>
      <c r="AY139" s="24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4" t="s">
        <v>79</v>
      </c>
      <c r="BK139" s="193">
        <f>ROUND(I139*H139,2)</f>
        <v>0</v>
      </c>
      <c r="BL139" s="24" t="s">
        <v>159</v>
      </c>
      <c r="BM139" s="24" t="s">
        <v>289</v>
      </c>
    </row>
    <row r="140" spans="2:65" s="1" customFormat="1" ht="12">
      <c r="B140" s="41"/>
      <c r="D140" s="194" t="s">
        <v>161</v>
      </c>
      <c r="F140" s="195" t="s">
        <v>290</v>
      </c>
      <c r="I140" s="196"/>
      <c r="L140" s="41"/>
      <c r="M140" s="197"/>
      <c r="N140" s="42"/>
      <c r="O140" s="42"/>
      <c r="P140" s="42"/>
      <c r="Q140" s="42"/>
      <c r="R140" s="42"/>
      <c r="S140" s="42"/>
      <c r="T140" s="70"/>
      <c r="AT140" s="24" t="s">
        <v>161</v>
      </c>
      <c r="AU140" s="24" t="s">
        <v>81</v>
      </c>
    </row>
    <row r="141" spans="2:65" s="11" customFormat="1" ht="29.85" customHeight="1">
      <c r="B141" s="167"/>
      <c r="D141" s="178" t="s">
        <v>71</v>
      </c>
      <c r="E141" s="179" t="s">
        <v>291</v>
      </c>
      <c r="F141" s="179" t="s">
        <v>292</v>
      </c>
      <c r="I141" s="170"/>
      <c r="J141" s="180">
        <f>BK141</f>
        <v>0</v>
      </c>
      <c r="L141" s="167"/>
      <c r="M141" s="172"/>
      <c r="N141" s="173"/>
      <c r="O141" s="173"/>
      <c r="P141" s="174">
        <f>SUM(P142:P143)</f>
        <v>0</v>
      </c>
      <c r="Q141" s="173"/>
      <c r="R141" s="174">
        <f>SUM(R142:R143)</f>
        <v>0</v>
      </c>
      <c r="S141" s="173"/>
      <c r="T141" s="175">
        <f>SUM(T142:T143)</f>
        <v>0</v>
      </c>
      <c r="AR141" s="168" t="s">
        <v>79</v>
      </c>
      <c r="AT141" s="176" t="s">
        <v>71</v>
      </c>
      <c r="AU141" s="176" t="s">
        <v>79</v>
      </c>
      <c r="AY141" s="168" t="s">
        <v>151</v>
      </c>
      <c r="BK141" s="177">
        <f>SUM(BK142:BK143)</f>
        <v>0</v>
      </c>
    </row>
    <row r="142" spans="2:65" s="1" customFormat="1" ht="20.399999999999999" customHeight="1">
      <c r="B142" s="181"/>
      <c r="C142" s="182" t="s">
        <v>248</v>
      </c>
      <c r="D142" s="182" t="s">
        <v>154</v>
      </c>
      <c r="E142" s="183" t="s">
        <v>293</v>
      </c>
      <c r="F142" s="184" t="s">
        <v>294</v>
      </c>
      <c r="G142" s="185" t="s">
        <v>270</v>
      </c>
      <c r="H142" s="186">
        <v>0.248</v>
      </c>
      <c r="I142" s="187"/>
      <c r="J142" s="188">
        <f>ROUND(I142*H142,2)</f>
        <v>0</v>
      </c>
      <c r="K142" s="184" t="s">
        <v>158</v>
      </c>
      <c r="L142" s="41"/>
      <c r="M142" s="189" t="s">
        <v>5</v>
      </c>
      <c r="N142" s="190" t="s">
        <v>43</v>
      </c>
      <c r="O142" s="42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24" t="s">
        <v>159</v>
      </c>
      <c r="AT142" s="24" t="s">
        <v>154</v>
      </c>
      <c r="AU142" s="24" t="s">
        <v>81</v>
      </c>
      <c r="AY142" s="24" t="s">
        <v>151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4" t="s">
        <v>79</v>
      </c>
      <c r="BK142" s="193">
        <f>ROUND(I142*H142,2)</f>
        <v>0</v>
      </c>
      <c r="BL142" s="24" t="s">
        <v>159</v>
      </c>
      <c r="BM142" s="24" t="s">
        <v>295</v>
      </c>
    </row>
    <row r="143" spans="2:65" s="1" customFormat="1" ht="36">
      <c r="B143" s="41"/>
      <c r="D143" s="194" t="s">
        <v>161</v>
      </c>
      <c r="F143" s="195" t="s">
        <v>296</v>
      </c>
      <c r="I143" s="196"/>
      <c r="L143" s="41"/>
      <c r="M143" s="197"/>
      <c r="N143" s="42"/>
      <c r="O143" s="42"/>
      <c r="P143" s="42"/>
      <c r="Q143" s="42"/>
      <c r="R143" s="42"/>
      <c r="S143" s="42"/>
      <c r="T143" s="70"/>
      <c r="AT143" s="24" t="s">
        <v>161</v>
      </c>
      <c r="AU143" s="24" t="s">
        <v>81</v>
      </c>
    </row>
    <row r="144" spans="2:65" s="11" customFormat="1" ht="37.35" customHeight="1">
      <c r="B144" s="167"/>
      <c r="D144" s="168" t="s">
        <v>71</v>
      </c>
      <c r="E144" s="169" t="s">
        <v>297</v>
      </c>
      <c r="F144" s="169" t="s">
        <v>298</v>
      </c>
      <c r="I144" s="170"/>
      <c r="J144" s="171">
        <f>BK144</f>
        <v>0</v>
      </c>
      <c r="L144" s="167"/>
      <c r="M144" s="172"/>
      <c r="N144" s="173"/>
      <c r="O144" s="173"/>
      <c r="P144" s="174">
        <f>P145+P163+P168+P180+P187+P221+P246+P259</f>
        <v>0</v>
      </c>
      <c r="Q144" s="173"/>
      <c r="R144" s="174">
        <f>R145+R163+R168+R180+R187+R221+R246+R259</f>
        <v>2.0878803399999999</v>
      </c>
      <c r="S144" s="173"/>
      <c r="T144" s="175">
        <f>T145+T163+T168+T180+T187+T221+T246+T259</f>
        <v>0.9796533300000001</v>
      </c>
      <c r="AR144" s="168" t="s">
        <v>81</v>
      </c>
      <c r="AT144" s="176" t="s">
        <v>71</v>
      </c>
      <c r="AU144" s="176" t="s">
        <v>72</v>
      </c>
      <c r="AY144" s="168" t="s">
        <v>151</v>
      </c>
      <c r="BK144" s="177">
        <f>BK145+BK163+BK168+BK180+BK187+BK221+BK246+BK259</f>
        <v>0</v>
      </c>
    </row>
    <row r="145" spans="2:65" s="11" customFormat="1" ht="19.95" customHeight="1">
      <c r="B145" s="167"/>
      <c r="D145" s="178" t="s">
        <v>71</v>
      </c>
      <c r="E145" s="179" t="s">
        <v>299</v>
      </c>
      <c r="F145" s="179" t="s">
        <v>300</v>
      </c>
      <c r="I145" s="170"/>
      <c r="J145" s="180">
        <f>BK145</f>
        <v>0</v>
      </c>
      <c r="L145" s="167"/>
      <c r="M145" s="172"/>
      <c r="N145" s="173"/>
      <c r="O145" s="173"/>
      <c r="P145" s="174">
        <f>SUM(P146:P162)</f>
        <v>0</v>
      </c>
      <c r="Q145" s="173"/>
      <c r="R145" s="174">
        <f>SUM(R146:R162)</f>
        <v>0.12968950000000001</v>
      </c>
      <c r="S145" s="173"/>
      <c r="T145" s="175">
        <f>SUM(T146:T162)</f>
        <v>0</v>
      </c>
      <c r="AR145" s="168" t="s">
        <v>81</v>
      </c>
      <c r="AT145" s="176" t="s">
        <v>71</v>
      </c>
      <c r="AU145" s="176" t="s">
        <v>79</v>
      </c>
      <c r="AY145" s="168" t="s">
        <v>151</v>
      </c>
      <c r="BK145" s="177">
        <f>SUM(BK146:BK162)</f>
        <v>0</v>
      </c>
    </row>
    <row r="146" spans="2:65" s="1" customFormat="1" ht="28.8" customHeight="1">
      <c r="B146" s="181"/>
      <c r="C146" s="182" t="s">
        <v>11</v>
      </c>
      <c r="D146" s="182" t="s">
        <v>154</v>
      </c>
      <c r="E146" s="183" t="s">
        <v>302</v>
      </c>
      <c r="F146" s="184" t="s">
        <v>303</v>
      </c>
      <c r="G146" s="185" t="s">
        <v>157</v>
      </c>
      <c r="H146" s="186">
        <v>20.672999999999998</v>
      </c>
      <c r="I146" s="187"/>
      <c r="J146" s="188">
        <f>ROUND(I146*H146,2)</f>
        <v>0</v>
      </c>
      <c r="K146" s="184" t="s">
        <v>158</v>
      </c>
      <c r="L146" s="41"/>
      <c r="M146" s="189" t="s">
        <v>5</v>
      </c>
      <c r="N146" s="190" t="s">
        <v>43</v>
      </c>
      <c r="O146" s="42"/>
      <c r="P146" s="191">
        <f>O146*H146</f>
        <v>0</v>
      </c>
      <c r="Q146" s="191">
        <v>3.0000000000000001E-3</v>
      </c>
      <c r="R146" s="191">
        <f>Q146*H146</f>
        <v>6.2018999999999998E-2</v>
      </c>
      <c r="S146" s="191">
        <v>0</v>
      </c>
      <c r="T146" s="192">
        <f>S146*H146</f>
        <v>0</v>
      </c>
      <c r="AR146" s="24" t="s">
        <v>259</v>
      </c>
      <c r="AT146" s="24" t="s">
        <v>154</v>
      </c>
      <c r="AU146" s="24" t="s">
        <v>81</v>
      </c>
      <c r="AY146" s="24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79</v>
      </c>
      <c r="BK146" s="193">
        <f>ROUND(I146*H146,2)</f>
        <v>0</v>
      </c>
      <c r="BL146" s="24" t="s">
        <v>259</v>
      </c>
      <c r="BM146" s="24" t="s">
        <v>304</v>
      </c>
    </row>
    <row r="147" spans="2:65" s="1" customFormat="1" ht="36">
      <c r="B147" s="41"/>
      <c r="D147" s="194" t="s">
        <v>161</v>
      </c>
      <c r="F147" s="195" t="s">
        <v>305</v>
      </c>
      <c r="I147" s="196"/>
      <c r="L147" s="41"/>
      <c r="M147" s="197"/>
      <c r="N147" s="42"/>
      <c r="O147" s="42"/>
      <c r="P147" s="42"/>
      <c r="Q147" s="42"/>
      <c r="R147" s="42"/>
      <c r="S147" s="42"/>
      <c r="T147" s="70"/>
      <c r="AT147" s="24" t="s">
        <v>161</v>
      </c>
      <c r="AU147" s="24" t="s">
        <v>81</v>
      </c>
    </row>
    <row r="148" spans="2:65" s="13" customFormat="1" ht="12">
      <c r="B148" s="206"/>
      <c r="D148" s="207" t="s">
        <v>163</v>
      </c>
      <c r="E148" s="208" t="s">
        <v>5</v>
      </c>
      <c r="F148" s="209" t="s">
        <v>594</v>
      </c>
      <c r="H148" s="210">
        <v>20.672999999999998</v>
      </c>
      <c r="I148" s="211"/>
      <c r="L148" s="206"/>
      <c r="M148" s="212"/>
      <c r="N148" s="213"/>
      <c r="O148" s="213"/>
      <c r="P148" s="213"/>
      <c r="Q148" s="213"/>
      <c r="R148" s="213"/>
      <c r="S148" s="213"/>
      <c r="T148" s="214"/>
      <c r="AT148" s="215" t="s">
        <v>163</v>
      </c>
      <c r="AU148" s="215" t="s">
        <v>81</v>
      </c>
      <c r="AV148" s="13" t="s">
        <v>81</v>
      </c>
      <c r="AW148" s="13" t="s">
        <v>35</v>
      </c>
      <c r="AX148" s="13" t="s">
        <v>72</v>
      </c>
      <c r="AY148" s="215" t="s">
        <v>151</v>
      </c>
    </row>
    <row r="149" spans="2:65" s="1" customFormat="1" ht="28.8" customHeight="1">
      <c r="B149" s="181"/>
      <c r="C149" s="182" t="s">
        <v>259</v>
      </c>
      <c r="D149" s="182" t="s">
        <v>154</v>
      </c>
      <c r="E149" s="183" t="s">
        <v>308</v>
      </c>
      <c r="F149" s="184" t="s">
        <v>309</v>
      </c>
      <c r="G149" s="185" t="s">
        <v>157</v>
      </c>
      <c r="H149" s="186">
        <v>12.03</v>
      </c>
      <c r="I149" s="187"/>
      <c r="J149" s="188">
        <f>ROUND(I149*H149,2)</f>
        <v>0</v>
      </c>
      <c r="K149" s="184" t="s">
        <v>158</v>
      </c>
      <c r="L149" s="41"/>
      <c r="M149" s="189" t="s">
        <v>5</v>
      </c>
      <c r="N149" s="190" t="s">
        <v>43</v>
      </c>
      <c r="O149" s="42"/>
      <c r="P149" s="191">
        <f>O149*H149</f>
        <v>0</v>
      </c>
      <c r="Q149" s="191">
        <v>3.0000000000000001E-3</v>
      </c>
      <c r="R149" s="191">
        <f>Q149*H149</f>
        <v>3.6089999999999997E-2</v>
      </c>
      <c r="S149" s="191">
        <v>0</v>
      </c>
      <c r="T149" s="192">
        <f>S149*H149</f>
        <v>0</v>
      </c>
      <c r="AR149" s="24" t="s">
        <v>259</v>
      </c>
      <c r="AT149" s="24" t="s">
        <v>154</v>
      </c>
      <c r="AU149" s="24" t="s">
        <v>81</v>
      </c>
      <c r="AY149" s="24" t="s">
        <v>151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4" t="s">
        <v>79</v>
      </c>
      <c r="BK149" s="193">
        <f>ROUND(I149*H149,2)</f>
        <v>0</v>
      </c>
      <c r="BL149" s="24" t="s">
        <v>259</v>
      </c>
      <c r="BM149" s="24" t="s">
        <v>310</v>
      </c>
    </row>
    <row r="150" spans="2:65" s="1" customFormat="1" ht="24">
      <c r="B150" s="41"/>
      <c r="D150" s="194" t="s">
        <v>161</v>
      </c>
      <c r="F150" s="195" t="s">
        <v>311</v>
      </c>
      <c r="I150" s="196"/>
      <c r="L150" s="41"/>
      <c r="M150" s="197"/>
      <c r="N150" s="42"/>
      <c r="O150" s="42"/>
      <c r="P150" s="42"/>
      <c r="Q150" s="42"/>
      <c r="R150" s="42"/>
      <c r="S150" s="42"/>
      <c r="T150" s="70"/>
      <c r="AT150" s="24" t="s">
        <v>161</v>
      </c>
      <c r="AU150" s="24" t="s">
        <v>81</v>
      </c>
    </row>
    <row r="151" spans="2:65" s="12" customFormat="1" ht="12">
      <c r="B151" s="198"/>
      <c r="D151" s="194" t="s">
        <v>163</v>
      </c>
      <c r="E151" s="199" t="s">
        <v>5</v>
      </c>
      <c r="F151" s="200" t="s">
        <v>312</v>
      </c>
      <c r="H151" s="201" t="s">
        <v>5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201" t="s">
        <v>163</v>
      </c>
      <c r="AU151" s="201" t="s">
        <v>81</v>
      </c>
      <c r="AV151" s="12" t="s">
        <v>79</v>
      </c>
      <c r="AW151" s="12" t="s">
        <v>35</v>
      </c>
      <c r="AX151" s="12" t="s">
        <v>72</v>
      </c>
      <c r="AY151" s="201" t="s">
        <v>151</v>
      </c>
    </row>
    <row r="152" spans="2:65" s="13" customFormat="1" ht="12">
      <c r="B152" s="206"/>
      <c r="D152" s="207" t="s">
        <v>163</v>
      </c>
      <c r="E152" s="208" t="s">
        <v>5</v>
      </c>
      <c r="F152" s="209" t="s">
        <v>595</v>
      </c>
      <c r="H152" s="210">
        <v>12.03</v>
      </c>
      <c r="I152" s="211"/>
      <c r="L152" s="206"/>
      <c r="M152" s="212"/>
      <c r="N152" s="213"/>
      <c r="O152" s="213"/>
      <c r="P152" s="213"/>
      <c r="Q152" s="213"/>
      <c r="R152" s="213"/>
      <c r="S152" s="213"/>
      <c r="T152" s="214"/>
      <c r="AT152" s="215" t="s">
        <v>163</v>
      </c>
      <c r="AU152" s="215" t="s">
        <v>81</v>
      </c>
      <c r="AV152" s="13" t="s">
        <v>81</v>
      </c>
      <c r="AW152" s="13" t="s">
        <v>35</v>
      </c>
      <c r="AX152" s="13" t="s">
        <v>72</v>
      </c>
      <c r="AY152" s="215" t="s">
        <v>151</v>
      </c>
    </row>
    <row r="153" spans="2:65" s="1" customFormat="1" ht="20.399999999999999" customHeight="1">
      <c r="B153" s="181"/>
      <c r="C153" s="182" t="s">
        <v>267</v>
      </c>
      <c r="D153" s="182" t="s">
        <v>154</v>
      </c>
      <c r="E153" s="183" t="s">
        <v>315</v>
      </c>
      <c r="F153" s="184" t="s">
        <v>316</v>
      </c>
      <c r="G153" s="185" t="s">
        <v>157</v>
      </c>
      <c r="H153" s="186">
        <v>1.3280000000000001</v>
      </c>
      <c r="I153" s="187"/>
      <c r="J153" s="188">
        <f>ROUND(I153*H153,2)</f>
        <v>0</v>
      </c>
      <c r="K153" s="184" t="s">
        <v>158</v>
      </c>
      <c r="L153" s="41"/>
      <c r="M153" s="189" t="s">
        <v>5</v>
      </c>
      <c r="N153" s="190" t="s">
        <v>43</v>
      </c>
      <c r="O153" s="42"/>
      <c r="P153" s="191">
        <f>O153*H153</f>
        <v>0</v>
      </c>
      <c r="Q153" s="191">
        <v>3.5000000000000001E-3</v>
      </c>
      <c r="R153" s="191">
        <f>Q153*H153</f>
        <v>4.6480000000000002E-3</v>
      </c>
      <c r="S153" s="191">
        <v>0</v>
      </c>
      <c r="T153" s="192">
        <f>S153*H153</f>
        <v>0</v>
      </c>
      <c r="AR153" s="24" t="s">
        <v>259</v>
      </c>
      <c r="AT153" s="24" t="s">
        <v>154</v>
      </c>
      <c r="AU153" s="24" t="s">
        <v>81</v>
      </c>
      <c r="AY153" s="24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4" t="s">
        <v>79</v>
      </c>
      <c r="BK153" s="193">
        <f>ROUND(I153*H153,2)</f>
        <v>0</v>
      </c>
      <c r="BL153" s="24" t="s">
        <v>259</v>
      </c>
      <c r="BM153" s="24" t="s">
        <v>317</v>
      </c>
    </row>
    <row r="154" spans="2:65" s="1" customFormat="1" ht="24">
      <c r="B154" s="41"/>
      <c r="D154" s="194" t="s">
        <v>161</v>
      </c>
      <c r="F154" s="195" t="s">
        <v>318</v>
      </c>
      <c r="I154" s="196"/>
      <c r="L154" s="41"/>
      <c r="M154" s="197"/>
      <c r="N154" s="42"/>
      <c r="O154" s="42"/>
      <c r="P154" s="42"/>
      <c r="Q154" s="42"/>
      <c r="R154" s="42"/>
      <c r="S154" s="42"/>
      <c r="T154" s="70"/>
      <c r="AT154" s="24" t="s">
        <v>161</v>
      </c>
      <c r="AU154" s="24" t="s">
        <v>81</v>
      </c>
    </row>
    <row r="155" spans="2:65" s="12" customFormat="1" ht="12">
      <c r="B155" s="198"/>
      <c r="D155" s="194" t="s">
        <v>163</v>
      </c>
      <c r="E155" s="199" t="s">
        <v>5</v>
      </c>
      <c r="F155" s="200" t="s">
        <v>319</v>
      </c>
      <c r="H155" s="201" t="s">
        <v>5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201" t="s">
        <v>163</v>
      </c>
      <c r="AU155" s="201" t="s">
        <v>81</v>
      </c>
      <c r="AV155" s="12" t="s">
        <v>79</v>
      </c>
      <c r="AW155" s="12" t="s">
        <v>35</v>
      </c>
      <c r="AX155" s="12" t="s">
        <v>72</v>
      </c>
      <c r="AY155" s="201" t="s">
        <v>151</v>
      </c>
    </row>
    <row r="156" spans="2:65" s="13" customFormat="1" ht="12">
      <c r="B156" s="206"/>
      <c r="D156" s="207" t="s">
        <v>163</v>
      </c>
      <c r="E156" s="208" t="s">
        <v>5</v>
      </c>
      <c r="F156" s="209" t="s">
        <v>596</v>
      </c>
      <c r="H156" s="210">
        <v>1.3280000000000001</v>
      </c>
      <c r="I156" s="211"/>
      <c r="L156" s="206"/>
      <c r="M156" s="212"/>
      <c r="N156" s="213"/>
      <c r="O156" s="213"/>
      <c r="P156" s="213"/>
      <c r="Q156" s="213"/>
      <c r="R156" s="213"/>
      <c r="S156" s="213"/>
      <c r="T156" s="214"/>
      <c r="AT156" s="215" t="s">
        <v>163</v>
      </c>
      <c r="AU156" s="215" t="s">
        <v>81</v>
      </c>
      <c r="AV156" s="13" t="s">
        <v>81</v>
      </c>
      <c r="AW156" s="13" t="s">
        <v>35</v>
      </c>
      <c r="AX156" s="13" t="s">
        <v>72</v>
      </c>
      <c r="AY156" s="215" t="s">
        <v>151</v>
      </c>
    </row>
    <row r="157" spans="2:65" s="1" customFormat="1" ht="20.399999999999999" customHeight="1">
      <c r="B157" s="181"/>
      <c r="C157" s="182" t="s">
        <v>273</v>
      </c>
      <c r="D157" s="182" t="s">
        <v>154</v>
      </c>
      <c r="E157" s="183" t="s">
        <v>322</v>
      </c>
      <c r="F157" s="184" t="s">
        <v>323</v>
      </c>
      <c r="G157" s="185" t="s">
        <v>157</v>
      </c>
      <c r="H157" s="186">
        <v>7.6950000000000003</v>
      </c>
      <c r="I157" s="187"/>
      <c r="J157" s="188">
        <f>ROUND(I157*H157,2)</f>
        <v>0</v>
      </c>
      <c r="K157" s="184" t="s">
        <v>158</v>
      </c>
      <c r="L157" s="41"/>
      <c r="M157" s="189" t="s">
        <v>5</v>
      </c>
      <c r="N157" s="190" t="s">
        <v>43</v>
      </c>
      <c r="O157" s="42"/>
      <c r="P157" s="191">
        <f>O157*H157</f>
        <v>0</v>
      </c>
      <c r="Q157" s="191">
        <v>3.5000000000000001E-3</v>
      </c>
      <c r="R157" s="191">
        <f>Q157*H157</f>
        <v>2.6932500000000002E-2</v>
      </c>
      <c r="S157" s="191">
        <v>0</v>
      </c>
      <c r="T157" s="192">
        <f>S157*H157</f>
        <v>0</v>
      </c>
      <c r="AR157" s="24" t="s">
        <v>259</v>
      </c>
      <c r="AT157" s="24" t="s">
        <v>154</v>
      </c>
      <c r="AU157" s="24" t="s">
        <v>81</v>
      </c>
      <c r="AY157" s="24" t="s">
        <v>151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4" t="s">
        <v>79</v>
      </c>
      <c r="BK157" s="193">
        <f>ROUND(I157*H157,2)</f>
        <v>0</v>
      </c>
      <c r="BL157" s="24" t="s">
        <v>259</v>
      </c>
      <c r="BM157" s="24" t="s">
        <v>324</v>
      </c>
    </row>
    <row r="158" spans="2:65" s="1" customFormat="1" ht="24">
      <c r="B158" s="41"/>
      <c r="D158" s="194" t="s">
        <v>161</v>
      </c>
      <c r="F158" s="195" t="s">
        <v>325</v>
      </c>
      <c r="I158" s="196"/>
      <c r="L158" s="41"/>
      <c r="M158" s="197"/>
      <c r="N158" s="42"/>
      <c r="O158" s="42"/>
      <c r="P158" s="42"/>
      <c r="Q158" s="42"/>
      <c r="R158" s="42"/>
      <c r="S158" s="42"/>
      <c r="T158" s="70"/>
      <c r="AT158" s="24" t="s">
        <v>161</v>
      </c>
      <c r="AU158" s="24" t="s">
        <v>81</v>
      </c>
    </row>
    <row r="159" spans="2:65" s="12" customFormat="1" ht="12">
      <c r="B159" s="198"/>
      <c r="D159" s="194" t="s">
        <v>163</v>
      </c>
      <c r="E159" s="199" t="s">
        <v>5</v>
      </c>
      <c r="F159" s="200" t="s">
        <v>319</v>
      </c>
      <c r="H159" s="201" t="s">
        <v>5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201" t="s">
        <v>163</v>
      </c>
      <c r="AU159" s="201" t="s">
        <v>81</v>
      </c>
      <c r="AV159" s="12" t="s">
        <v>79</v>
      </c>
      <c r="AW159" s="12" t="s">
        <v>35</v>
      </c>
      <c r="AX159" s="12" t="s">
        <v>72</v>
      </c>
      <c r="AY159" s="201" t="s">
        <v>151</v>
      </c>
    </row>
    <row r="160" spans="2:65" s="13" customFormat="1" ht="12">
      <c r="B160" s="206"/>
      <c r="D160" s="207" t="s">
        <v>163</v>
      </c>
      <c r="E160" s="208" t="s">
        <v>5</v>
      </c>
      <c r="F160" s="209" t="s">
        <v>597</v>
      </c>
      <c r="H160" s="210">
        <v>7.6950000000000003</v>
      </c>
      <c r="I160" s="211"/>
      <c r="L160" s="206"/>
      <c r="M160" s="212"/>
      <c r="N160" s="213"/>
      <c r="O160" s="213"/>
      <c r="P160" s="213"/>
      <c r="Q160" s="213"/>
      <c r="R160" s="213"/>
      <c r="S160" s="213"/>
      <c r="T160" s="214"/>
      <c r="AT160" s="215" t="s">
        <v>163</v>
      </c>
      <c r="AU160" s="215" t="s">
        <v>81</v>
      </c>
      <c r="AV160" s="13" t="s">
        <v>81</v>
      </c>
      <c r="AW160" s="13" t="s">
        <v>35</v>
      </c>
      <c r="AX160" s="13" t="s">
        <v>72</v>
      </c>
      <c r="AY160" s="215" t="s">
        <v>151</v>
      </c>
    </row>
    <row r="161" spans="2:65" s="1" customFormat="1" ht="28.8" customHeight="1">
      <c r="B161" s="181"/>
      <c r="C161" s="182" t="s">
        <v>278</v>
      </c>
      <c r="D161" s="182" t="s">
        <v>154</v>
      </c>
      <c r="E161" s="183" t="s">
        <v>328</v>
      </c>
      <c r="F161" s="184" t="s">
        <v>329</v>
      </c>
      <c r="G161" s="185" t="s">
        <v>270</v>
      </c>
      <c r="H161" s="186">
        <v>0.13</v>
      </c>
      <c r="I161" s="187"/>
      <c r="J161" s="188">
        <f>ROUND(I161*H161,2)</f>
        <v>0</v>
      </c>
      <c r="K161" s="184" t="s">
        <v>158</v>
      </c>
      <c r="L161" s="41"/>
      <c r="M161" s="189" t="s">
        <v>5</v>
      </c>
      <c r="N161" s="190" t="s">
        <v>43</v>
      </c>
      <c r="O161" s="42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24" t="s">
        <v>259</v>
      </c>
      <c r="AT161" s="24" t="s">
        <v>154</v>
      </c>
      <c r="AU161" s="24" t="s">
        <v>81</v>
      </c>
      <c r="AY161" s="24" t="s">
        <v>151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4" t="s">
        <v>79</v>
      </c>
      <c r="BK161" s="193">
        <f>ROUND(I161*H161,2)</f>
        <v>0</v>
      </c>
      <c r="BL161" s="24" t="s">
        <v>259</v>
      </c>
      <c r="BM161" s="24" t="s">
        <v>330</v>
      </c>
    </row>
    <row r="162" spans="2:65" s="1" customFormat="1" ht="36">
      <c r="B162" s="41"/>
      <c r="D162" s="194" t="s">
        <v>161</v>
      </c>
      <c r="F162" s="195" t="s">
        <v>331</v>
      </c>
      <c r="I162" s="196"/>
      <c r="L162" s="41"/>
      <c r="M162" s="197"/>
      <c r="N162" s="42"/>
      <c r="O162" s="42"/>
      <c r="P162" s="42"/>
      <c r="Q162" s="42"/>
      <c r="R162" s="42"/>
      <c r="S162" s="42"/>
      <c r="T162" s="70"/>
      <c r="AT162" s="24" t="s">
        <v>161</v>
      </c>
      <c r="AU162" s="24" t="s">
        <v>81</v>
      </c>
    </row>
    <row r="163" spans="2:65" s="11" customFormat="1" ht="29.85" customHeight="1">
      <c r="B163" s="167"/>
      <c r="D163" s="178" t="s">
        <v>71</v>
      </c>
      <c r="E163" s="179" t="s">
        <v>332</v>
      </c>
      <c r="F163" s="179" t="s">
        <v>333</v>
      </c>
      <c r="I163" s="170"/>
      <c r="J163" s="180">
        <f>BK163</f>
        <v>0</v>
      </c>
      <c r="L163" s="167"/>
      <c r="M163" s="172"/>
      <c r="N163" s="173"/>
      <c r="O163" s="173"/>
      <c r="P163" s="174">
        <f>SUM(P164:P167)</f>
        <v>0</v>
      </c>
      <c r="Q163" s="173"/>
      <c r="R163" s="174">
        <f>SUM(R164:R167)</f>
        <v>1.1000000000000001E-3</v>
      </c>
      <c r="S163" s="173"/>
      <c r="T163" s="175">
        <f>SUM(T164:T167)</f>
        <v>0</v>
      </c>
      <c r="AR163" s="168" t="s">
        <v>81</v>
      </c>
      <c r="AT163" s="176" t="s">
        <v>71</v>
      </c>
      <c r="AU163" s="176" t="s">
        <v>79</v>
      </c>
      <c r="AY163" s="168" t="s">
        <v>151</v>
      </c>
      <c r="BK163" s="177">
        <f>SUM(BK164:BK167)</f>
        <v>0</v>
      </c>
    </row>
    <row r="164" spans="2:65" s="1" customFormat="1" ht="28.8" customHeight="1">
      <c r="B164" s="181"/>
      <c r="C164" s="182" t="s">
        <v>286</v>
      </c>
      <c r="D164" s="182" t="s">
        <v>154</v>
      </c>
      <c r="E164" s="183" t="s">
        <v>335</v>
      </c>
      <c r="F164" s="184" t="s">
        <v>336</v>
      </c>
      <c r="G164" s="185" t="s">
        <v>337</v>
      </c>
      <c r="H164" s="186">
        <v>1</v>
      </c>
      <c r="I164" s="187"/>
      <c r="J164" s="188">
        <f>ROUND(I164*H164,2)</f>
        <v>0</v>
      </c>
      <c r="K164" s="184" t="s">
        <v>158</v>
      </c>
      <c r="L164" s="41"/>
      <c r="M164" s="189" t="s">
        <v>5</v>
      </c>
      <c r="N164" s="190" t="s">
        <v>43</v>
      </c>
      <c r="O164" s="42"/>
      <c r="P164" s="191">
        <f>O164*H164</f>
        <v>0</v>
      </c>
      <c r="Q164" s="191">
        <v>1.1000000000000001E-3</v>
      </c>
      <c r="R164" s="191">
        <f>Q164*H164</f>
        <v>1.1000000000000001E-3</v>
      </c>
      <c r="S164" s="191">
        <v>0</v>
      </c>
      <c r="T164" s="192">
        <f>S164*H164</f>
        <v>0</v>
      </c>
      <c r="AR164" s="24" t="s">
        <v>259</v>
      </c>
      <c r="AT164" s="24" t="s">
        <v>154</v>
      </c>
      <c r="AU164" s="24" t="s">
        <v>81</v>
      </c>
      <c r="AY164" s="24" t="s">
        <v>151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4" t="s">
        <v>79</v>
      </c>
      <c r="BK164" s="193">
        <f>ROUND(I164*H164,2)</f>
        <v>0</v>
      </c>
      <c r="BL164" s="24" t="s">
        <v>259</v>
      </c>
      <c r="BM164" s="24" t="s">
        <v>598</v>
      </c>
    </row>
    <row r="165" spans="2:65" s="1" customFormat="1" ht="12">
      <c r="B165" s="41"/>
      <c r="D165" s="207" t="s">
        <v>161</v>
      </c>
      <c r="F165" s="220" t="s">
        <v>336</v>
      </c>
      <c r="I165" s="196"/>
      <c r="L165" s="41"/>
      <c r="M165" s="197"/>
      <c r="N165" s="42"/>
      <c r="O165" s="42"/>
      <c r="P165" s="42"/>
      <c r="Q165" s="42"/>
      <c r="R165" s="42"/>
      <c r="S165" s="42"/>
      <c r="T165" s="70"/>
      <c r="AT165" s="24" t="s">
        <v>161</v>
      </c>
      <c r="AU165" s="24" t="s">
        <v>81</v>
      </c>
    </row>
    <row r="166" spans="2:65" s="1" customFormat="1" ht="20.399999999999999" customHeight="1">
      <c r="B166" s="181"/>
      <c r="C166" s="182" t="s">
        <v>10</v>
      </c>
      <c r="D166" s="182" t="s">
        <v>154</v>
      </c>
      <c r="E166" s="183" t="s">
        <v>340</v>
      </c>
      <c r="F166" s="184" t="s">
        <v>341</v>
      </c>
      <c r="G166" s="185" t="s">
        <v>270</v>
      </c>
      <c r="H166" s="186">
        <v>1E-3</v>
      </c>
      <c r="I166" s="187"/>
      <c r="J166" s="188">
        <f>ROUND(I166*H166,2)</f>
        <v>0</v>
      </c>
      <c r="K166" s="184" t="s">
        <v>158</v>
      </c>
      <c r="L166" s="41"/>
      <c r="M166" s="189" t="s">
        <v>5</v>
      </c>
      <c r="N166" s="190" t="s">
        <v>43</v>
      </c>
      <c r="O166" s="42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24" t="s">
        <v>259</v>
      </c>
      <c r="AT166" s="24" t="s">
        <v>154</v>
      </c>
      <c r="AU166" s="24" t="s">
        <v>81</v>
      </c>
      <c r="AY166" s="24" t="s">
        <v>151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4" t="s">
        <v>79</v>
      </c>
      <c r="BK166" s="193">
        <f>ROUND(I166*H166,2)</f>
        <v>0</v>
      </c>
      <c r="BL166" s="24" t="s">
        <v>259</v>
      </c>
      <c r="BM166" s="24" t="s">
        <v>342</v>
      </c>
    </row>
    <row r="167" spans="2:65" s="1" customFormat="1" ht="24">
      <c r="B167" s="41"/>
      <c r="D167" s="194" t="s">
        <v>161</v>
      </c>
      <c r="F167" s="195" t="s">
        <v>343</v>
      </c>
      <c r="I167" s="196"/>
      <c r="L167" s="41"/>
      <c r="M167" s="197"/>
      <c r="N167" s="42"/>
      <c r="O167" s="42"/>
      <c r="P167" s="42"/>
      <c r="Q167" s="42"/>
      <c r="R167" s="42"/>
      <c r="S167" s="42"/>
      <c r="T167" s="70"/>
      <c r="AT167" s="24" t="s">
        <v>161</v>
      </c>
      <c r="AU167" s="24" t="s">
        <v>81</v>
      </c>
    </row>
    <row r="168" spans="2:65" s="11" customFormat="1" ht="29.85" customHeight="1">
      <c r="B168" s="167"/>
      <c r="D168" s="178" t="s">
        <v>71</v>
      </c>
      <c r="E168" s="179" t="s">
        <v>344</v>
      </c>
      <c r="F168" s="179" t="s">
        <v>345</v>
      </c>
      <c r="I168" s="170"/>
      <c r="J168" s="180">
        <f>BK168</f>
        <v>0</v>
      </c>
      <c r="L168" s="167"/>
      <c r="M168" s="172"/>
      <c r="N168" s="173"/>
      <c r="O168" s="173"/>
      <c r="P168" s="174">
        <f>SUM(P169:P179)</f>
        <v>0</v>
      </c>
      <c r="Q168" s="173"/>
      <c r="R168" s="174">
        <f>SUM(R169:R179)</f>
        <v>0.17853180000000002</v>
      </c>
      <c r="S168" s="173"/>
      <c r="T168" s="175">
        <f>SUM(T169:T179)</f>
        <v>0.22</v>
      </c>
      <c r="AR168" s="168" t="s">
        <v>81</v>
      </c>
      <c r="AT168" s="176" t="s">
        <v>71</v>
      </c>
      <c r="AU168" s="176" t="s">
        <v>79</v>
      </c>
      <c r="AY168" s="168" t="s">
        <v>151</v>
      </c>
      <c r="BK168" s="177">
        <f>SUM(BK169:BK179)</f>
        <v>0</v>
      </c>
    </row>
    <row r="169" spans="2:65" s="1" customFormat="1" ht="20.399999999999999" customHeight="1">
      <c r="B169" s="181"/>
      <c r="C169" s="182" t="s">
        <v>301</v>
      </c>
      <c r="D169" s="182" t="s">
        <v>154</v>
      </c>
      <c r="E169" s="183" t="s">
        <v>599</v>
      </c>
      <c r="F169" s="184" t="s">
        <v>600</v>
      </c>
      <c r="G169" s="185" t="s">
        <v>157</v>
      </c>
      <c r="H169" s="186">
        <v>8</v>
      </c>
      <c r="I169" s="187"/>
      <c r="J169" s="188">
        <f>ROUND(I169*H169,2)</f>
        <v>0</v>
      </c>
      <c r="K169" s="184" t="s">
        <v>158</v>
      </c>
      <c r="L169" s="41"/>
      <c r="M169" s="189" t="s">
        <v>5</v>
      </c>
      <c r="N169" s="190" t="s">
        <v>43</v>
      </c>
      <c r="O169" s="42"/>
      <c r="P169" s="191">
        <f>O169*H169</f>
        <v>0</v>
      </c>
      <c r="Q169" s="191">
        <v>0</v>
      </c>
      <c r="R169" s="191">
        <f>Q169*H169</f>
        <v>0</v>
      </c>
      <c r="S169" s="191">
        <v>2.75E-2</v>
      </c>
      <c r="T169" s="192">
        <f>S169*H169</f>
        <v>0.22</v>
      </c>
      <c r="AR169" s="24" t="s">
        <v>259</v>
      </c>
      <c r="AT169" s="24" t="s">
        <v>154</v>
      </c>
      <c r="AU169" s="24" t="s">
        <v>81</v>
      </c>
      <c r="AY169" s="24" t="s">
        <v>151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4" t="s">
        <v>79</v>
      </c>
      <c r="BK169" s="193">
        <f>ROUND(I169*H169,2)</f>
        <v>0</v>
      </c>
      <c r="BL169" s="24" t="s">
        <v>259</v>
      </c>
      <c r="BM169" s="24" t="s">
        <v>601</v>
      </c>
    </row>
    <row r="170" spans="2:65" s="1" customFormat="1" ht="24">
      <c r="B170" s="41"/>
      <c r="D170" s="194" t="s">
        <v>161</v>
      </c>
      <c r="F170" s="195" t="s">
        <v>602</v>
      </c>
      <c r="I170" s="196"/>
      <c r="L170" s="41"/>
      <c r="M170" s="197"/>
      <c r="N170" s="42"/>
      <c r="O170" s="42"/>
      <c r="P170" s="42"/>
      <c r="Q170" s="42"/>
      <c r="R170" s="42"/>
      <c r="S170" s="42"/>
      <c r="T170" s="70"/>
      <c r="AT170" s="24" t="s">
        <v>161</v>
      </c>
      <c r="AU170" s="24" t="s">
        <v>81</v>
      </c>
    </row>
    <row r="171" spans="2:65" s="13" customFormat="1" ht="12">
      <c r="B171" s="206"/>
      <c r="D171" s="207" t="s">
        <v>163</v>
      </c>
      <c r="E171" s="208" t="s">
        <v>5</v>
      </c>
      <c r="F171" s="209" t="s">
        <v>603</v>
      </c>
      <c r="H171" s="210">
        <v>8</v>
      </c>
      <c r="I171" s="211"/>
      <c r="L171" s="206"/>
      <c r="M171" s="212"/>
      <c r="N171" s="213"/>
      <c r="O171" s="213"/>
      <c r="P171" s="213"/>
      <c r="Q171" s="213"/>
      <c r="R171" s="213"/>
      <c r="S171" s="213"/>
      <c r="T171" s="214"/>
      <c r="AT171" s="215" t="s">
        <v>163</v>
      </c>
      <c r="AU171" s="215" t="s">
        <v>81</v>
      </c>
      <c r="AV171" s="13" t="s">
        <v>81</v>
      </c>
      <c r="AW171" s="13" t="s">
        <v>35</v>
      </c>
      <c r="AX171" s="13" t="s">
        <v>72</v>
      </c>
      <c r="AY171" s="215" t="s">
        <v>151</v>
      </c>
    </row>
    <row r="172" spans="2:65" s="1" customFormat="1" ht="28.8" customHeight="1">
      <c r="B172" s="181"/>
      <c r="C172" s="182" t="s">
        <v>307</v>
      </c>
      <c r="D172" s="182" t="s">
        <v>154</v>
      </c>
      <c r="E172" s="183" t="s">
        <v>347</v>
      </c>
      <c r="F172" s="184" t="s">
        <v>348</v>
      </c>
      <c r="G172" s="185" t="s">
        <v>157</v>
      </c>
      <c r="H172" s="186">
        <v>3.66</v>
      </c>
      <c r="I172" s="187"/>
      <c r="J172" s="188">
        <f>ROUND(I172*H172,2)</f>
        <v>0</v>
      </c>
      <c r="K172" s="184" t="s">
        <v>158</v>
      </c>
      <c r="L172" s="41"/>
      <c r="M172" s="189" t="s">
        <v>5</v>
      </c>
      <c r="N172" s="190" t="s">
        <v>43</v>
      </c>
      <c r="O172" s="42"/>
      <c r="P172" s="191">
        <f>O172*H172</f>
        <v>0</v>
      </c>
      <c r="Q172" s="191">
        <v>1.5730000000000001E-2</v>
      </c>
      <c r="R172" s="191">
        <f>Q172*H172</f>
        <v>5.7571800000000006E-2</v>
      </c>
      <c r="S172" s="191">
        <v>0</v>
      </c>
      <c r="T172" s="192">
        <f>S172*H172</f>
        <v>0</v>
      </c>
      <c r="AR172" s="24" t="s">
        <v>259</v>
      </c>
      <c r="AT172" s="24" t="s">
        <v>154</v>
      </c>
      <c r="AU172" s="24" t="s">
        <v>81</v>
      </c>
      <c r="AY172" s="24" t="s">
        <v>151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79</v>
      </c>
      <c r="BK172" s="193">
        <f>ROUND(I172*H172,2)</f>
        <v>0</v>
      </c>
      <c r="BL172" s="24" t="s">
        <v>259</v>
      </c>
      <c r="BM172" s="24" t="s">
        <v>349</v>
      </c>
    </row>
    <row r="173" spans="2:65" s="1" customFormat="1" ht="36">
      <c r="B173" s="41"/>
      <c r="D173" s="194" t="s">
        <v>161</v>
      </c>
      <c r="F173" s="195" t="s">
        <v>350</v>
      </c>
      <c r="I173" s="196"/>
      <c r="L173" s="41"/>
      <c r="M173" s="197"/>
      <c r="N173" s="42"/>
      <c r="O173" s="42"/>
      <c r="P173" s="42"/>
      <c r="Q173" s="42"/>
      <c r="R173" s="42"/>
      <c r="S173" s="42"/>
      <c r="T173" s="70"/>
      <c r="AT173" s="24" t="s">
        <v>161</v>
      </c>
      <c r="AU173" s="24" t="s">
        <v>81</v>
      </c>
    </row>
    <row r="174" spans="2:65" s="13" customFormat="1" ht="12">
      <c r="B174" s="206"/>
      <c r="D174" s="207" t="s">
        <v>163</v>
      </c>
      <c r="E174" s="208" t="s">
        <v>5</v>
      </c>
      <c r="F174" s="209" t="s">
        <v>604</v>
      </c>
      <c r="H174" s="210">
        <v>3.66</v>
      </c>
      <c r="I174" s="211"/>
      <c r="L174" s="206"/>
      <c r="M174" s="212"/>
      <c r="N174" s="213"/>
      <c r="O174" s="213"/>
      <c r="P174" s="213"/>
      <c r="Q174" s="213"/>
      <c r="R174" s="213"/>
      <c r="S174" s="213"/>
      <c r="T174" s="214"/>
      <c r="AT174" s="215" t="s">
        <v>163</v>
      </c>
      <c r="AU174" s="215" t="s">
        <v>81</v>
      </c>
      <c r="AV174" s="13" t="s">
        <v>81</v>
      </c>
      <c r="AW174" s="13" t="s">
        <v>35</v>
      </c>
      <c r="AX174" s="13" t="s">
        <v>72</v>
      </c>
      <c r="AY174" s="215" t="s">
        <v>151</v>
      </c>
    </row>
    <row r="175" spans="2:65" s="1" customFormat="1" ht="20.399999999999999" customHeight="1">
      <c r="B175" s="181"/>
      <c r="C175" s="182" t="s">
        <v>314</v>
      </c>
      <c r="D175" s="182" t="s">
        <v>154</v>
      </c>
      <c r="E175" s="183" t="s">
        <v>353</v>
      </c>
      <c r="F175" s="184" t="s">
        <v>354</v>
      </c>
      <c r="G175" s="185" t="s">
        <v>157</v>
      </c>
      <c r="H175" s="186">
        <v>2.56</v>
      </c>
      <c r="I175" s="187"/>
      <c r="J175" s="188">
        <f>ROUND(I175*H175,2)</f>
        <v>0</v>
      </c>
      <c r="K175" s="184" t="s">
        <v>5</v>
      </c>
      <c r="L175" s="41"/>
      <c r="M175" s="189" t="s">
        <v>5</v>
      </c>
      <c r="N175" s="190" t="s">
        <v>43</v>
      </c>
      <c r="O175" s="42"/>
      <c r="P175" s="191">
        <f>O175*H175</f>
        <v>0</v>
      </c>
      <c r="Q175" s="191">
        <v>4.725E-2</v>
      </c>
      <c r="R175" s="191">
        <f>Q175*H175</f>
        <v>0.12096</v>
      </c>
      <c r="S175" s="191">
        <v>0</v>
      </c>
      <c r="T175" s="192">
        <f>S175*H175</f>
        <v>0</v>
      </c>
      <c r="AR175" s="24" t="s">
        <v>259</v>
      </c>
      <c r="AT175" s="24" t="s">
        <v>154</v>
      </c>
      <c r="AU175" s="24" t="s">
        <v>81</v>
      </c>
      <c r="AY175" s="24" t="s">
        <v>151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4" t="s">
        <v>79</v>
      </c>
      <c r="BK175" s="193">
        <f>ROUND(I175*H175,2)</f>
        <v>0</v>
      </c>
      <c r="BL175" s="24" t="s">
        <v>259</v>
      </c>
      <c r="BM175" s="24" t="s">
        <v>355</v>
      </c>
    </row>
    <row r="176" spans="2:65" s="1" customFormat="1" ht="24">
      <c r="B176" s="41"/>
      <c r="D176" s="194" t="s">
        <v>161</v>
      </c>
      <c r="F176" s="195" t="s">
        <v>356</v>
      </c>
      <c r="I176" s="196"/>
      <c r="L176" s="41"/>
      <c r="M176" s="197"/>
      <c r="N176" s="42"/>
      <c r="O176" s="42"/>
      <c r="P176" s="42"/>
      <c r="Q176" s="42"/>
      <c r="R176" s="42"/>
      <c r="S176" s="42"/>
      <c r="T176" s="70"/>
      <c r="AT176" s="24" t="s">
        <v>161</v>
      </c>
      <c r="AU176" s="24" t="s">
        <v>81</v>
      </c>
    </row>
    <row r="177" spans="2:65" s="13" customFormat="1" ht="12">
      <c r="B177" s="206"/>
      <c r="D177" s="207" t="s">
        <v>163</v>
      </c>
      <c r="E177" s="208" t="s">
        <v>5</v>
      </c>
      <c r="F177" s="209" t="s">
        <v>605</v>
      </c>
      <c r="H177" s="210">
        <v>2.56</v>
      </c>
      <c r="I177" s="211"/>
      <c r="L177" s="206"/>
      <c r="M177" s="212"/>
      <c r="N177" s="213"/>
      <c r="O177" s="213"/>
      <c r="P177" s="213"/>
      <c r="Q177" s="213"/>
      <c r="R177" s="213"/>
      <c r="S177" s="213"/>
      <c r="T177" s="214"/>
      <c r="AT177" s="215" t="s">
        <v>163</v>
      </c>
      <c r="AU177" s="215" t="s">
        <v>81</v>
      </c>
      <c r="AV177" s="13" t="s">
        <v>81</v>
      </c>
      <c r="AW177" s="13" t="s">
        <v>35</v>
      </c>
      <c r="AX177" s="13" t="s">
        <v>72</v>
      </c>
      <c r="AY177" s="215" t="s">
        <v>151</v>
      </c>
    </row>
    <row r="178" spans="2:65" s="1" customFormat="1" ht="20.399999999999999" customHeight="1">
      <c r="B178" s="181"/>
      <c r="C178" s="182" t="s">
        <v>321</v>
      </c>
      <c r="D178" s="182" t="s">
        <v>154</v>
      </c>
      <c r="E178" s="183" t="s">
        <v>359</v>
      </c>
      <c r="F178" s="184" t="s">
        <v>360</v>
      </c>
      <c r="G178" s="185" t="s">
        <v>270</v>
      </c>
      <c r="H178" s="186">
        <v>0.17899999999999999</v>
      </c>
      <c r="I178" s="187"/>
      <c r="J178" s="188">
        <f>ROUND(I178*H178,2)</f>
        <v>0</v>
      </c>
      <c r="K178" s="184" t="s">
        <v>158</v>
      </c>
      <c r="L178" s="41"/>
      <c r="M178" s="189" t="s">
        <v>5</v>
      </c>
      <c r="N178" s="190" t="s">
        <v>43</v>
      </c>
      <c r="O178" s="42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24" t="s">
        <v>259</v>
      </c>
      <c r="AT178" s="24" t="s">
        <v>154</v>
      </c>
      <c r="AU178" s="24" t="s">
        <v>81</v>
      </c>
      <c r="AY178" s="24" t="s">
        <v>151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4" t="s">
        <v>79</v>
      </c>
      <c r="BK178" s="193">
        <f>ROUND(I178*H178,2)</f>
        <v>0</v>
      </c>
      <c r="BL178" s="24" t="s">
        <v>259</v>
      </c>
      <c r="BM178" s="24" t="s">
        <v>361</v>
      </c>
    </row>
    <row r="179" spans="2:65" s="1" customFormat="1" ht="24">
      <c r="B179" s="41"/>
      <c r="D179" s="194" t="s">
        <v>161</v>
      </c>
      <c r="F179" s="195" t="s">
        <v>362</v>
      </c>
      <c r="I179" s="196"/>
      <c r="L179" s="41"/>
      <c r="M179" s="197"/>
      <c r="N179" s="42"/>
      <c r="O179" s="42"/>
      <c r="P179" s="42"/>
      <c r="Q179" s="42"/>
      <c r="R179" s="42"/>
      <c r="S179" s="42"/>
      <c r="T179" s="70"/>
      <c r="AT179" s="24" t="s">
        <v>161</v>
      </c>
      <c r="AU179" s="24" t="s">
        <v>81</v>
      </c>
    </row>
    <row r="180" spans="2:65" s="11" customFormat="1" ht="29.85" customHeight="1">
      <c r="B180" s="167"/>
      <c r="D180" s="178" t="s">
        <v>71</v>
      </c>
      <c r="E180" s="179" t="s">
        <v>363</v>
      </c>
      <c r="F180" s="179" t="s">
        <v>364</v>
      </c>
      <c r="I180" s="170"/>
      <c r="J180" s="180">
        <f>BK180</f>
        <v>0</v>
      </c>
      <c r="L180" s="167"/>
      <c r="M180" s="172"/>
      <c r="N180" s="173"/>
      <c r="O180" s="173"/>
      <c r="P180" s="174">
        <f>SUM(P181:P186)</f>
        <v>0</v>
      </c>
      <c r="Q180" s="173"/>
      <c r="R180" s="174">
        <f>SUM(R181:R186)</f>
        <v>0</v>
      </c>
      <c r="S180" s="173"/>
      <c r="T180" s="175">
        <f>SUM(T181:T186)</f>
        <v>9.6000000000000002E-2</v>
      </c>
      <c r="AR180" s="168" t="s">
        <v>81</v>
      </c>
      <c r="AT180" s="176" t="s">
        <v>71</v>
      </c>
      <c r="AU180" s="176" t="s">
        <v>79</v>
      </c>
      <c r="AY180" s="168" t="s">
        <v>151</v>
      </c>
      <c r="BK180" s="177">
        <f>SUM(BK181:BK186)</f>
        <v>0</v>
      </c>
    </row>
    <row r="181" spans="2:65" s="1" customFormat="1" ht="20.399999999999999" customHeight="1">
      <c r="B181" s="181"/>
      <c r="C181" s="182" t="s">
        <v>327</v>
      </c>
      <c r="D181" s="182" t="s">
        <v>154</v>
      </c>
      <c r="E181" s="183" t="s">
        <v>366</v>
      </c>
      <c r="F181" s="184" t="s">
        <v>367</v>
      </c>
      <c r="G181" s="185" t="s">
        <v>368</v>
      </c>
      <c r="H181" s="186">
        <v>4</v>
      </c>
      <c r="I181" s="187"/>
      <c r="J181" s="188">
        <f>ROUND(I181*H181,2)</f>
        <v>0</v>
      </c>
      <c r="K181" s="184" t="s">
        <v>158</v>
      </c>
      <c r="L181" s="41"/>
      <c r="M181" s="189" t="s">
        <v>5</v>
      </c>
      <c r="N181" s="190" t="s">
        <v>43</v>
      </c>
      <c r="O181" s="42"/>
      <c r="P181" s="191">
        <f>O181*H181</f>
        <v>0</v>
      </c>
      <c r="Q181" s="191">
        <v>0</v>
      </c>
      <c r="R181" s="191">
        <f>Q181*H181</f>
        <v>0</v>
      </c>
      <c r="S181" s="191">
        <v>2.4E-2</v>
      </c>
      <c r="T181" s="192">
        <f>S181*H181</f>
        <v>9.6000000000000002E-2</v>
      </c>
      <c r="AR181" s="24" t="s">
        <v>259</v>
      </c>
      <c r="AT181" s="24" t="s">
        <v>154</v>
      </c>
      <c r="AU181" s="24" t="s">
        <v>81</v>
      </c>
      <c r="AY181" s="24" t="s">
        <v>151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4" t="s">
        <v>79</v>
      </c>
      <c r="BK181" s="193">
        <f>ROUND(I181*H181,2)</f>
        <v>0</v>
      </c>
      <c r="BL181" s="24" t="s">
        <v>259</v>
      </c>
      <c r="BM181" s="24" t="s">
        <v>369</v>
      </c>
    </row>
    <row r="182" spans="2:65" s="1" customFormat="1" ht="36">
      <c r="B182" s="41"/>
      <c r="D182" s="194" t="s">
        <v>161</v>
      </c>
      <c r="F182" s="195" t="s">
        <v>370</v>
      </c>
      <c r="I182" s="196"/>
      <c r="L182" s="41"/>
      <c r="M182" s="197"/>
      <c r="N182" s="42"/>
      <c r="O182" s="42"/>
      <c r="P182" s="42"/>
      <c r="Q182" s="42"/>
      <c r="R182" s="42"/>
      <c r="S182" s="42"/>
      <c r="T182" s="70"/>
      <c r="AT182" s="24" t="s">
        <v>161</v>
      </c>
      <c r="AU182" s="24" t="s">
        <v>81</v>
      </c>
    </row>
    <row r="183" spans="2:65" s="12" customFormat="1" ht="12">
      <c r="B183" s="198"/>
      <c r="D183" s="194" t="s">
        <v>163</v>
      </c>
      <c r="E183" s="199" t="s">
        <v>5</v>
      </c>
      <c r="F183" s="200" t="s">
        <v>371</v>
      </c>
      <c r="H183" s="201" t="s">
        <v>5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201" t="s">
        <v>163</v>
      </c>
      <c r="AU183" s="201" t="s">
        <v>81</v>
      </c>
      <c r="AV183" s="12" t="s">
        <v>79</v>
      </c>
      <c r="AW183" s="12" t="s">
        <v>35</v>
      </c>
      <c r="AX183" s="12" t="s">
        <v>72</v>
      </c>
      <c r="AY183" s="201" t="s">
        <v>151</v>
      </c>
    </row>
    <row r="184" spans="2:65" s="13" customFormat="1" ht="12">
      <c r="B184" s="206"/>
      <c r="D184" s="207" t="s">
        <v>163</v>
      </c>
      <c r="E184" s="208" t="s">
        <v>5</v>
      </c>
      <c r="F184" s="209" t="s">
        <v>606</v>
      </c>
      <c r="H184" s="210">
        <v>4</v>
      </c>
      <c r="I184" s="211"/>
      <c r="L184" s="206"/>
      <c r="M184" s="212"/>
      <c r="N184" s="213"/>
      <c r="O184" s="213"/>
      <c r="P184" s="213"/>
      <c r="Q184" s="213"/>
      <c r="R184" s="213"/>
      <c r="S184" s="213"/>
      <c r="T184" s="214"/>
      <c r="AT184" s="215" t="s">
        <v>163</v>
      </c>
      <c r="AU184" s="215" t="s">
        <v>81</v>
      </c>
      <c r="AV184" s="13" t="s">
        <v>81</v>
      </c>
      <c r="AW184" s="13" t="s">
        <v>35</v>
      </c>
      <c r="AX184" s="13" t="s">
        <v>72</v>
      </c>
      <c r="AY184" s="215" t="s">
        <v>151</v>
      </c>
    </row>
    <row r="185" spans="2:65" s="1" customFormat="1" ht="20.399999999999999" customHeight="1">
      <c r="B185" s="181"/>
      <c r="C185" s="182" t="s">
        <v>334</v>
      </c>
      <c r="D185" s="182" t="s">
        <v>154</v>
      </c>
      <c r="E185" s="183" t="s">
        <v>374</v>
      </c>
      <c r="F185" s="184" t="s">
        <v>375</v>
      </c>
      <c r="G185" s="185" t="s">
        <v>270</v>
      </c>
      <c r="H185" s="186">
        <v>1E-3</v>
      </c>
      <c r="I185" s="187"/>
      <c r="J185" s="188">
        <f>ROUND(I185*H185,2)</f>
        <v>0</v>
      </c>
      <c r="K185" s="184" t="s">
        <v>158</v>
      </c>
      <c r="L185" s="41"/>
      <c r="M185" s="189" t="s">
        <v>5</v>
      </c>
      <c r="N185" s="190" t="s">
        <v>43</v>
      </c>
      <c r="O185" s="42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24" t="s">
        <v>259</v>
      </c>
      <c r="AT185" s="24" t="s">
        <v>154</v>
      </c>
      <c r="AU185" s="24" t="s">
        <v>81</v>
      </c>
      <c r="AY185" s="24" t="s">
        <v>151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4" t="s">
        <v>79</v>
      </c>
      <c r="BK185" s="193">
        <f>ROUND(I185*H185,2)</f>
        <v>0</v>
      </c>
      <c r="BL185" s="24" t="s">
        <v>259</v>
      </c>
      <c r="BM185" s="24" t="s">
        <v>376</v>
      </c>
    </row>
    <row r="186" spans="2:65" s="1" customFormat="1" ht="36">
      <c r="B186" s="41"/>
      <c r="D186" s="194" t="s">
        <v>161</v>
      </c>
      <c r="F186" s="195" t="s">
        <v>377</v>
      </c>
      <c r="I186" s="196"/>
      <c r="L186" s="41"/>
      <c r="M186" s="197"/>
      <c r="N186" s="42"/>
      <c r="O186" s="42"/>
      <c r="P186" s="42"/>
      <c r="Q186" s="42"/>
      <c r="R186" s="42"/>
      <c r="S186" s="42"/>
      <c r="T186" s="70"/>
      <c r="AT186" s="24" t="s">
        <v>161</v>
      </c>
      <c r="AU186" s="24" t="s">
        <v>81</v>
      </c>
    </row>
    <row r="187" spans="2:65" s="11" customFormat="1" ht="29.85" customHeight="1">
      <c r="B187" s="167"/>
      <c r="D187" s="178" t="s">
        <v>71</v>
      </c>
      <c r="E187" s="179" t="s">
        <v>378</v>
      </c>
      <c r="F187" s="179" t="s">
        <v>379</v>
      </c>
      <c r="I187" s="170"/>
      <c r="J187" s="180">
        <f>BK187</f>
        <v>0</v>
      </c>
      <c r="L187" s="167"/>
      <c r="M187" s="172"/>
      <c r="N187" s="173"/>
      <c r="O187" s="173"/>
      <c r="P187" s="174">
        <f>SUM(P188:P220)</f>
        <v>0</v>
      </c>
      <c r="Q187" s="173"/>
      <c r="R187" s="174">
        <f>SUM(R188:R220)</f>
        <v>0.73471799999999998</v>
      </c>
      <c r="S187" s="173"/>
      <c r="T187" s="175">
        <f>SUM(T188:T220)</f>
        <v>0.64153700000000002</v>
      </c>
      <c r="AR187" s="168" t="s">
        <v>81</v>
      </c>
      <c r="AT187" s="176" t="s">
        <v>71</v>
      </c>
      <c r="AU187" s="176" t="s">
        <v>79</v>
      </c>
      <c r="AY187" s="168" t="s">
        <v>151</v>
      </c>
      <c r="BK187" s="177">
        <f>SUM(BK188:BK220)</f>
        <v>0</v>
      </c>
    </row>
    <row r="188" spans="2:65" s="1" customFormat="1" ht="20.399999999999999" customHeight="1">
      <c r="B188" s="181"/>
      <c r="C188" s="182" t="s">
        <v>339</v>
      </c>
      <c r="D188" s="182" t="s">
        <v>154</v>
      </c>
      <c r="E188" s="183" t="s">
        <v>381</v>
      </c>
      <c r="F188" s="184" t="s">
        <v>382</v>
      </c>
      <c r="G188" s="185" t="s">
        <v>179</v>
      </c>
      <c r="H188" s="186">
        <v>12.3</v>
      </c>
      <c r="I188" s="187"/>
      <c r="J188" s="188">
        <f>ROUND(I188*H188,2)</f>
        <v>0</v>
      </c>
      <c r="K188" s="184" t="s">
        <v>158</v>
      </c>
      <c r="L188" s="41"/>
      <c r="M188" s="189" t="s">
        <v>5</v>
      </c>
      <c r="N188" s="190" t="s">
        <v>43</v>
      </c>
      <c r="O188" s="42"/>
      <c r="P188" s="191">
        <f>O188*H188</f>
        <v>0</v>
      </c>
      <c r="Q188" s="191">
        <v>0</v>
      </c>
      <c r="R188" s="191">
        <f>Q188*H188</f>
        <v>0</v>
      </c>
      <c r="S188" s="191">
        <v>3.2499999999999999E-3</v>
      </c>
      <c r="T188" s="192">
        <f>S188*H188</f>
        <v>3.9975000000000004E-2</v>
      </c>
      <c r="AR188" s="24" t="s">
        <v>259</v>
      </c>
      <c r="AT188" s="24" t="s">
        <v>154</v>
      </c>
      <c r="AU188" s="24" t="s">
        <v>81</v>
      </c>
      <c r="AY188" s="24" t="s">
        <v>151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4" t="s">
        <v>79</v>
      </c>
      <c r="BK188" s="193">
        <f>ROUND(I188*H188,2)</f>
        <v>0</v>
      </c>
      <c r="BL188" s="24" t="s">
        <v>259</v>
      </c>
      <c r="BM188" s="24" t="s">
        <v>383</v>
      </c>
    </row>
    <row r="189" spans="2:65" s="1" customFormat="1" ht="12">
      <c r="B189" s="41"/>
      <c r="D189" s="194" t="s">
        <v>161</v>
      </c>
      <c r="F189" s="195" t="s">
        <v>382</v>
      </c>
      <c r="I189" s="196"/>
      <c r="L189" s="41"/>
      <c r="M189" s="197"/>
      <c r="N189" s="42"/>
      <c r="O189" s="42"/>
      <c r="P189" s="42"/>
      <c r="Q189" s="42"/>
      <c r="R189" s="42"/>
      <c r="S189" s="42"/>
      <c r="T189" s="70"/>
      <c r="AT189" s="24" t="s">
        <v>161</v>
      </c>
      <c r="AU189" s="24" t="s">
        <v>81</v>
      </c>
    </row>
    <row r="190" spans="2:65" s="13" customFormat="1" ht="12">
      <c r="B190" s="206"/>
      <c r="D190" s="207" t="s">
        <v>163</v>
      </c>
      <c r="E190" s="208" t="s">
        <v>5</v>
      </c>
      <c r="F190" s="209" t="s">
        <v>607</v>
      </c>
      <c r="H190" s="210">
        <v>12.3</v>
      </c>
      <c r="I190" s="211"/>
      <c r="L190" s="206"/>
      <c r="M190" s="212"/>
      <c r="N190" s="213"/>
      <c r="O190" s="213"/>
      <c r="P190" s="213"/>
      <c r="Q190" s="213"/>
      <c r="R190" s="213"/>
      <c r="S190" s="213"/>
      <c r="T190" s="214"/>
      <c r="AT190" s="215" t="s">
        <v>163</v>
      </c>
      <c r="AU190" s="215" t="s">
        <v>81</v>
      </c>
      <c r="AV190" s="13" t="s">
        <v>81</v>
      </c>
      <c r="AW190" s="13" t="s">
        <v>35</v>
      </c>
      <c r="AX190" s="13" t="s">
        <v>72</v>
      </c>
      <c r="AY190" s="215" t="s">
        <v>151</v>
      </c>
    </row>
    <row r="191" spans="2:65" s="1" customFormat="1" ht="20.399999999999999" customHeight="1">
      <c r="B191" s="181"/>
      <c r="C191" s="182" t="s">
        <v>346</v>
      </c>
      <c r="D191" s="182" t="s">
        <v>154</v>
      </c>
      <c r="E191" s="183" t="s">
        <v>386</v>
      </c>
      <c r="F191" s="184" t="s">
        <v>387</v>
      </c>
      <c r="G191" s="185" t="s">
        <v>157</v>
      </c>
      <c r="H191" s="186">
        <v>22.1</v>
      </c>
      <c r="I191" s="187"/>
      <c r="J191" s="188">
        <f>ROUND(I191*H191,2)</f>
        <v>0</v>
      </c>
      <c r="K191" s="184" t="s">
        <v>158</v>
      </c>
      <c r="L191" s="41"/>
      <c r="M191" s="189" t="s">
        <v>5</v>
      </c>
      <c r="N191" s="190" t="s">
        <v>43</v>
      </c>
      <c r="O191" s="42"/>
      <c r="P191" s="191">
        <f>O191*H191</f>
        <v>0</v>
      </c>
      <c r="Q191" s="191">
        <v>0</v>
      </c>
      <c r="R191" s="191">
        <f>Q191*H191</f>
        <v>0</v>
      </c>
      <c r="S191" s="191">
        <v>2.7220000000000001E-2</v>
      </c>
      <c r="T191" s="192">
        <f>S191*H191</f>
        <v>0.60156200000000004</v>
      </c>
      <c r="AR191" s="24" t="s">
        <v>259</v>
      </c>
      <c r="AT191" s="24" t="s">
        <v>154</v>
      </c>
      <c r="AU191" s="24" t="s">
        <v>81</v>
      </c>
      <c r="AY191" s="24" t="s">
        <v>151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4" t="s">
        <v>79</v>
      </c>
      <c r="BK191" s="193">
        <f>ROUND(I191*H191,2)</f>
        <v>0</v>
      </c>
      <c r="BL191" s="24" t="s">
        <v>259</v>
      </c>
      <c r="BM191" s="24" t="s">
        <v>388</v>
      </c>
    </row>
    <row r="192" spans="2:65" s="1" customFormat="1" ht="12">
      <c r="B192" s="41"/>
      <c r="D192" s="194" t="s">
        <v>161</v>
      </c>
      <c r="F192" s="195" t="s">
        <v>387</v>
      </c>
      <c r="I192" s="196"/>
      <c r="L192" s="41"/>
      <c r="M192" s="197"/>
      <c r="N192" s="42"/>
      <c r="O192" s="42"/>
      <c r="P192" s="42"/>
      <c r="Q192" s="42"/>
      <c r="R192" s="42"/>
      <c r="S192" s="42"/>
      <c r="T192" s="70"/>
      <c r="AT192" s="24" t="s">
        <v>161</v>
      </c>
      <c r="AU192" s="24" t="s">
        <v>81</v>
      </c>
    </row>
    <row r="193" spans="2:65" s="13" customFormat="1" ht="12">
      <c r="B193" s="206"/>
      <c r="D193" s="207" t="s">
        <v>163</v>
      </c>
      <c r="E193" s="208" t="s">
        <v>5</v>
      </c>
      <c r="F193" s="209" t="s">
        <v>608</v>
      </c>
      <c r="H193" s="210">
        <v>22.1</v>
      </c>
      <c r="I193" s="211"/>
      <c r="L193" s="206"/>
      <c r="M193" s="212"/>
      <c r="N193" s="213"/>
      <c r="O193" s="213"/>
      <c r="P193" s="213"/>
      <c r="Q193" s="213"/>
      <c r="R193" s="213"/>
      <c r="S193" s="213"/>
      <c r="T193" s="214"/>
      <c r="AT193" s="215" t="s">
        <v>163</v>
      </c>
      <c r="AU193" s="215" t="s">
        <v>81</v>
      </c>
      <c r="AV193" s="13" t="s">
        <v>81</v>
      </c>
      <c r="AW193" s="13" t="s">
        <v>35</v>
      </c>
      <c r="AX193" s="13" t="s">
        <v>72</v>
      </c>
      <c r="AY193" s="215" t="s">
        <v>151</v>
      </c>
    </row>
    <row r="194" spans="2:65" s="1" customFormat="1" ht="20.399999999999999" customHeight="1">
      <c r="B194" s="181"/>
      <c r="C194" s="182" t="s">
        <v>352</v>
      </c>
      <c r="D194" s="182" t="s">
        <v>154</v>
      </c>
      <c r="E194" s="183" t="s">
        <v>392</v>
      </c>
      <c r="F194" s="184" t="s">
        <v>393</v>
      </c>
      <c r="G194" s="185" t="s">
        <v>179</v>
      </c>
      <c r="H194" s="186">
        <v>12.3</v>
      </c>
      <c r="I194" s="187"/>
      <c r="J194" s="188">
        <f>ROUND(I194*H194,2)</f>
        <v>0</v>
      </c>
      <c r="K194" s="184" t="s">
        <v>158</v>
      </c>
      <c r="L194" s="41"/>
      <c r="M194" s="189" t="s">
        <v>5</v>
      </c>
      <c r="N194" s="190" t="s">
        <v>43</v>
      </c>
      <c r="O194" s="42"/>
      <c r="P194" s="191">
        <f>O194*H194</f>
        <v>0</v>
      </c>
      <c r="Q194" s="191">
        <v>6.2E-4</v>
      </c>
      <c r="R194" s="191">
        <f>Q194*H194</f>
        <v>7.6260000000000008E-3</v>
      </c>
      <c r="S194" s="191">
        <v>0</v>
      </c>
      <c r="T194" s="192">
        <f>S194*H194</f>
        <v>0</v>
      </c>
      <c r="AR194" s="24" t="s">
        <v>259</v>
      </c>
      <c r="AT194" s="24" t="s">
        <v>154</v>
      </c>
      <c r="AU194" s="24" t="s">
        <v>81</v>
      </c>
      <c r="AY194" s="24" t="s">
        <v>151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4" t="s">
        <v>79</v>
      </c>
      <c r="BK194" s="193">
        <f>ROUND(I194*H194,2)</f>
        <v>0</v>
      </c>
      <c r="BL194" s="24" t="s">
        <v>259</v>
      </c>
      <c r="BM194" s="24" t="s">
        <v>394</v>
      </c>
    </row>
    <row r="195" spans="2:65" s="1" customFormat="1" ht="24">
      <c r="B195" s="41"/>
      <c r="D195" s="194" t="s">
        <v>161</v>
      </c>
      <c r="F195" s="195" t="s">
        <v>395</v>
      </c>
      <c r="I195" s="196"/>
      <c r="L195" s="41"/>
      <c r="M195" s="197"/>
      <c r="N195" s="42"/>
      <c r="O195" s="42"/>
      <c r="P195" s="42"/>
      <c r="Q195" s="42"/>
      <c r="R195" s="42"/>
      <c r="S195" s="42"/>
      <c r="T195" s="70"/>
      <c r="AT195" s="24" t="s">
        <v>161</v>
      </c>
      <c r="AU195" s="24" t="s">
        <v>81</v>
      </c>
    </row>
    <row r="196" spans="2:65" s="13" customFormat="1" ht="12">
      <c r="B196" s="206"/>
      <c r="D196" s="207" t="s">
        <v>163</v>
      </c>
      <c r="E196" s="208" t="s">
        <v>5</v>
      </c>
      <c r="F196" s="209" t="s">
        <v>607</v>
      </c>
      <c r="H196" s="210">
        <v>12.3</v>
      </c>
      <c r="I196" s="211"/>
      <c r="L196" s="206"/>
      <c r="M196" s="212"/>
      <c r="N196" s="213"/>
      <c r="O196" s="213"/>
      <c r="P196" s="213"/>
      <c r="Q196" s="213"/>
      <c r="R196" s="213"/>
      <c r="S196" s="213"/>
      <c r="T196" s="214"/>
      <c r="AT196" s="215" t="s">
        <v>163</v>
      </c>
      <c r="AU196" s="215" t="s">
        <v>81</v>
      </c>
      <c r="AV196" s="13" t="s">
        <v>81</v>
      </c>
      <c r="AW196" s="13" t="s">
        <v>35</v>
      </c>
      <c r="AX196" s="13" t="s">
        <v>72</v>
      </c>
      <c r="AY196" s="215" t="s">
        <v>151</v>
      </c>
    </row>
    <row r="197" spans="2:65" s="1" customFormat="1" ht="28.8" customHeight="1">
      <c r="B197" s="181"/>
      <c r="C197" s="182" t="s">
        <v>358</v>
      </c>
      <c r="D197" s="182" t="s">
        <v>154</v>
      </c>
      <c r="E197" s="183" t="s">
        <v>399</v>
      </c>
      <c r="F197" s="184" t="s">
        <v>400</v>
      </c>
      <c r="G197" s="185" t="s">
        <v>157</v>
      </c>
      <c r="H197" s="186">
        <v>22</v>
      </c>
      <c r="I197" s="187"/>
      <c r="J197" s="188">
        <f>ROUND(I197*H197,2)</f>
        <v>0</v>
      </c>
      <c r="K197" s="184" t="s">
        <v>158</v>
      </c>
      <c r="L197" s="41"/>
      <c r="M197" s="189" t="s">
        <v>5</v>
      </c>
      <c r="N197" s="190" t="s">
        <v>43</v>
      </c>
      <c r="O197" s="42"/>
      <c r="P197" s="191">
        <f>O197*H197</f>
        <v>0</v>
      </c>
      <c r="Q197" s="191">
        <v>3.6700000000000001E-3</v>
      </c>
      <c r="R197" s="191">
        <f>Q197*H197</f>
        <v>8.0740000000000006E-2</v>
      </c>
      <c r="S197" s="191">
        <v>0</v>
      </c>
      <c r="T197" s="192">
        <f>S197*H197</f>
        <v>0</v>
      </c>
      <c r="AR197" s="24" t="s">
        <v>259</v>
      </c>
      <c r="AT197" s="24" t="s">
        <v>154</v>
      </c>
      <c r="AU197" s="24" t="s">
        <v>81</v>
      </c>
      <c r="AY197" s="24" t="s">
        <v>151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4" t="s">
        <v>79</v>
      </c>
      <c r="BK197" s="193">
        <f>ROUND(I197*H197,2)</f>
        <v>0</v>
      </c>
      <c r="BL197" s="24" t="s">
        <v>259</v>
      </c>
      <c r="BM197" s="24" t="s">
        <v>401</v>
      </c>
    </row>
    <row r="198" spans="2:65" s="1" customFormat="1" ht="24">
      <c r="B198" s="41"/>
      <c r="D198" s="207" t="s">
        <v>161</v>
      </c>
      <c r="F198" s="220" t="s">
        <v>402</v>
      </c>
      <c r="I198" s="196"/>
      <c r="L198" s="41"/>
      <c r="M198" s="197"/>
      <c r="N198" s="42"/>
      <c r="O198" s="42"/>
      <c r="P198" s="42"/>
      <c r="Q198" s="42"/>
      <c r="R198" s="42"/>
      <c r="S198" s="42"/>
      <c r="T198" s="70"/>
      <c r="AT198" s="24" t="s">
        <v>161</v>
      </c>
      <c r="AU198" s="24" t="s">
        <v>81</v>
      </c>
    </row>
    <row r="199" spans="2:65" s="1" customFormat="1" ht="20.399999999999999" customHeight="1">
      <c r="B199" s="181"/>
      <c r="C199" s="222" t="s">
        <v>365</v>
      </c>
      <c r="D199" s="222" t="s">
        <v>404</v>
      </c>
      <c r="E199" s="223" t="s">
        <v>405</v>
      </c>
      <c r="F199" s="224" t="s">
        <v>406</v>
      </c>
      <c r="G199" s="225" t="s">
        <v>157</v>
      </c>
      <c r="H199" s="226">
        <v>25.553000000000001</v>
      </c>
      <c r="I199" s="227"/>
      <c r="J199" s="228">
        <f>ROUND(I199*H199,2)</f>
        <v>0</v>
      </c>
      <c r="K199" s="224" t="s">
        <v>5</v>
      </c>
      <c r="L199" s="229"/>
      <c r="M199" s="230" t="s">
        <v>5</v>
      </c>
      <c r="N199" s="231" t="s">
        <v>43</v>
      </c>
      <c r="O199" s="42"/>
      <c r="P199" s="191">
        <f>O199*H199</f>
        <v>0</v>
      </c>
      <c r="Q199" s="191">
        <v>1.7999999999999999E-2</v>
      </c>
      <c r="R199" s="191">
        <f>Q199*H199</f>
        <v>0.45995399999999997</v>
      </c>
      <c r="S199" s="191">
        <v>0</v>
      </c>
      <c r="T199" s="192">
        <f>S199*H199</f>
        <v>0</v>
      </c>
      <c r="AR199" s="24" t="s">
        <v>365</v>
      </c>
      <c r="AT199" s="24" t="s">
        <v>404</v>
      </c>
      <c r="AU199" s="24" t="s">
        <v>81</v>
      </c>
      <c r="AY199" s="24" t="s">
        <v>151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4" t="s">
        <v>79</v>
      </c>
      <c r="BK199" s="193">
        <f>ROUND(I199*H199,2)</f>
        <v>0</v>
      </c>
      <c r="BL199" s="24" t="s">
        <v>259</v>
      </c>
      <c r="BM199" s="24" t="s">
        <v>407</v>
      </c>
    </row>
    <row r="200" spans="2:65" s="1" customFormat="1" ht="12">
      <c r="B200" s="41"/>
      <c r="D200" s="194" t="s">
        <v>161</v>
      </c>
      <c r="F200" s="195" t="s">
        <v>406</v>
      </c>
      <c r="I200" s="196"/>
      <c r="L200" s="41"/>
      <c r="M200" s="197"/>
      <c r="N200" s="42"/>
      <c r="O200" s="42"/>
      <c r="P200" s="42"/>
      <c r="Q200" s="42"/>
      <c r="R200" s="42"/>
      <c r="S200" s="42"/>
      <c r="T200" s="70"/>
      <c r="AT200" s="24" t="s">
        <v>161</v>
      </c>
      <c r="AU200" s="24" t="s">
        <v>81</v>
      </c>
    </row>
    <row r="201" spans="2:65" s="12" customFormat="1" ht="12">
      <c r="B201" s="198"/>
      <c r="D201" s="194" t="s">
        <v>163</v>
      </c>
      <c r="E201" s="199" t="s">
        <v>5</v>
      </c>
      <c r="F201" s="200" t="s">
        <v>408</v>
      </c>
      <c r="H201" s="201" t="s">
        <v>5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201" t="s">
        <v>163</v>
      </c>
      <c r="AU201" s="201" t="s">
        <v>81</v>
      </c>
      <c r="AV201" s="12" t="s">
        <v>79</v>
      </c>
      <c r="AW201" s="12" t="s">
        <v>35</v>
      </c>
      <c r="AX201" s="12" t="s">
        <v>72</v>
      </c>
      <c r="AY201" s="201" t="s">
        <v>151</v>
      </c>
    </row>
    <row r="202" spans="2:65" s="13" customFormat="1" ht="12">
      <c r="B202" s="206"/>
      <c r="D202" s="194" t="s">
        <v>163</v>
      </c>
      <c r="E202" s="215" t="s">
        <v>5</v>
      </c>
      <c r="F202" s="216" t="s">
        <v>609</v>
      </c>
      <c r="H202" s="217">
        <v>1.23</v>
      </c>
      <c r="I202" s="211"/>
      <c r="L202" s="206"/>
      <c r="M202" s="212"/>
      <c r="N202" s="213"/>
      <c r="O202" s="213"/>
      <c r="P202" s="213"/>
      <c r="Q202" s="213"/>
      <c r="R202" s="213"/>
      <c r="S202" s="213"/>
      <c r="T202" s="214"/>
      <c r="AT202" s="215" t="s">
        <v>163</v>
      </c>
      <c r="AU202" s="215" t="s">
        <v>81</v>
      </c>
      <c r="AV202" s="13" t="s">
        <v>81</v>
      </c>
      <c r="AW202" s="13" t="s">
        <v>35</v>
      </c>
      <c r="AX202" s="13" t="s">
        <v>72</v>
      </c>
      <c r="AY202" s="215" t="s">
        <v>151</v>
      </c>
    </row>
    <row r="203" spans="2:65" s="12" customFormat="1" ht="12">
      <c r="B203" s="198"/>
      <c r="D203" s="194" t="s">
        <v>163</v>
      </c>
      <c r="E203" s="199" t="s">
        <v>5</v>
      </c>
      <c r="F203" s="200" t="s">
        <v>411</v>
      </c>
      <c r="H203" s="201" t="s">
        <v>5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201" t="s">
        <v>163</v>
      </c>
      <c r="AU203" s="201" t="s">
        <v>81</v>
      </c>
      <c r="AV203" s="12" t="s">
        <v>79</v>
      </c>
      <c r="AW203" s="12" t="s">
        <v>35</v>
      </c>
      <c r="AX203" s="12" t="s">
        <v>72</v>
      </c>
      <c r="AY203" s="201" t="s">
        <v>151</v>
      </c>
    </row>
    <row r="204" spans="2:65" s="13" customFormat="1" ht="12">
      <c r="B204" s="206"/>
      <c r="D204" s="194" t="s">
        <v>163</v>
      </c>
      <c r="E204" s="215" t="s">
        <v>5</v>
      </c>
      <c r="F204" s="216" t="s">
        <v>610</v>
      </c>
      <c r="H204" s="217">
        <v>22</v>
      </c>
      <c r="I204" s="211"/>
      <c r="L204" s="206"/>
      <c r="M204" s="212"/>
      <c r="N204" s="213"/>
      <c r="O204" s="213"/>
      <c r="P204" s="213"/>
      <c r="Q204" s="213"/>
      <c r="R204" s="213"/>
      <c r="S204" s="213"/>
      <c r="T204" s="214"/>
      <c r="AT204" s="215" t="s">
        <v>163</v>
      </c>
      <c r="AU204" s="215" t="s">
        <v>81</v>
      </c>
      <c r="AV204" s="13" t="s">
        <v>81</v>
      </c>
      <c r="AW204" s="13" t="s">
        <v>35</v>
      </c>
      <c r="AX204" s="13" t="s">
        <v>72</v>
      </c>
      <c r="AY204" s="215" t="s">
        <v>151</v>
      </c>
    </row>
    <row r="205" spans="2:65" s="13" customFormat="1" ht="12">
      <c r="B205" s="206"/>
      <c r="D205" s="207" t="s">
        <v>163</v>
      </c>
      <c r="F205" s="209" t="s">
        <v>611</v>
      </c>
      <c r="H205" s="210">
        <v>25.553000000000001</v>
      </c>
      <c r="I205" s="211"/>
      <c r="L205" s="206"/>
      <c r="M205" s="212"/>
      <c r="N205" s="213"/>
      <c r="O205" s="213"/>
      <c r="P205" s="213"/>
      <c r="Q205" s="213"/>
      <c r="R205" s="213"/>
      <c r="S205" s="213"/>
      <c r="T205" s="214"/>
      <c r="AT205" s="215" t="s">
        <v>163</v>
      </c>
      <c r="AU205" s="215" t="s">
        <v>81</v>
      </c>
      <c r="AV205" s="13" t="s">
        <v>81</v>
      </c>
      <c r="AW205" s="13" t="s">
        <v>6</v>
      </c>
      <c r="AX205" s="13" t="s">
        <v>79</v>
      </c>
      <c r="AY205" s="215" t="s">
        <v>151</v>
      </c>
    </row>
    <row r="206" spans="2:65" s="1" customFormat="1" ht="20.399999999999999" customHeight="1">
      <c r="B206" s="181"/>
      <c r="C206" s="182" t="s">
        <v>373</v>
      </c>
      <c r="D206" s="182" t="s">
        <v>154</v>
      </c>
      <c r="E206" s="183" t="s">
        <v>414</v>
      </c>
      <c r="F206" s="184" t="s">
        <v>415</v>
      </c>
      <c r="G206" s="185" t="s">
        <v>157</v>
      </c>
      <c r="H206" s="186">
        <v>22</v>
      </c>
      <c r="I206" s="187"/>
      <c r="J206" s="188">
        <f>ROUND(I206*H206,2)</f>
        <v>0</v>
      </c>
      <c r="K206" s="184" t="s">
        <v>158</v>
      </c>
      <c r="L206" s="41"/>
      <c r="M206" s="189" t="s">
        <v>5</v>
      </c>
      <c r="N206" s="190" t="s">
        <v>43</v>
      </c>
      <c r="O206" s="42"/>
      <c r="P206" s="191">
        <f>O206*H206</f>
        <v>0</v>
      </c>
      <c r="Q206" s="191">
        <v>2.9999999999999997E-4</v>
      </c>
      <c r="R206" s="191">
        <f>Q206*H206</f>
        <v>6.5999999999999991E-3</v>
      </c>
      <c r="S206" s="191">
        <v>0</v>
      </c>
      <c r="T206" s="192">
        <f>S206*H206</f>
        <v>0</v>
      </c>
      <c r="AR206" s="24" t="s">
        <v>259</v>
      </c>
      <c r="AT206" s="24" t="s">
        <v>154</v>
      </c>
      <c r="AU206" s="24" t="s">
        <v>81</v>
      </c>
      <c r="AY206" s="24" t="s">
        <v>151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4" t="s">
        <v>79</v>
      </c>
      <c r="BK206" s="193">
        <f>ROUND(I206*H206,2)</f>
        <v>0</v>
      </c>
      <c r="BL206" s="24" t="s">
        <v>259</v>
      </c>
      <c r="BM206" s="24" t="s">
        <v>416</v>
      </c>
    </row>
    <row r="207" spans="2:65" s="1" customFormat="1" ht="12">
      <c r="B207" s="41"/>
      <c r="D207" s="207" t="s">
        <v>161</v>
      </c>
      <c r="F207" s="220" t="s">
        <v>417</v>
      </c>
      <c r="I207" s="196"/>
      <c r="L207" s="41"/>
      <c r="M207" s="197"/>
      <c r="N207" s="42"/>
      <c r="O207" s="42"/>
      <c r="P207" s="42"/>
      <c r="Q207" s="42"/>
      <c r="R207" s="42"/>
      <c r="S207" s="42"/>
      <c r="T207" s="70"/>
      <c r="AT207" s="24" t="s">
        <v>161</v>
      </c>
      <c r="AU207" s="24" t="s">
        <v>81</v>
      </c>
    </row>
    <row r="208" spans="2:65" s="1" customFormat="1" ht="20.399999999999999" customHeight="1">
      <c r="B208" s="181"/>
      <c r="C208" s="182" t="s">
        <v>380</v>
      </c>
      <c r="D208" s="182" t="s">
        <v>154</v>
      </c>
      <c r="E208" s="183" t="s">
        <v>419</v>
      </c>
      <c r="F208" s="184" t="s">
        <v>420</v>
      </c>
      <c r="G208" s="185" t="s">
        <v>179</v>
      </c>
      <c r="H208" s="186">
        <v>30.35</v>
      </c>
      <c r="I208" s="187"/>
      <c r="J208" s="188">
        <f>ROUND(I208*H208,2)</f>
        <v>0</v>
      </c>
      <c r="K208" s="184" t="s">
        <v>158</v>
      </c>
      <c r="L208" s="41"/>
      <c r="M208" s="189" t="s">
        <v>5</v>
      </c>
      <c r="N208" s="190" t="s">
        <v>43</v>
      </c>
      <c r="O208" s="42"/>
      <c r="P208" s="191">
        <f>O208*H208</f>
        <v>0</v>
      </c>
      <c r="Q208" s="191">
        <v>3.0000000000000001E-5</v>
      </c>
      <c r="R208" s="191">
        <f>Q208*H208</f>
        <v>9.1050000000000007E-4</v>
      </c>
      <c r="S208" s="191">
        <v>0</v>
      </c>
      <c r="T208" s="192">
        <f>S208*H208</f>
        <v>0</v>
      </c>
      <c r="AR208" s="24" t="s">
        <v>259</v>
      </c>
      <c r="AT208" s="24" t="s">
        <v>154</v>
      </c>
      <c r="AU208" s="24" t="s">
        <v>81</v>
      </c>
      <c r="AY208" s="24" t="s">
        <v>151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24" t="s">
        <v>79</v>
      </c>
      <c r="BK208" s="193">
        <f>ROUND(I208*H208,2)</f>
        <v>0</v>
      </c>
      <c r="BL208" s="24" t="s">
        <v>259</v>
      </c>
      <c r="BM208" s="24" t="s">
        <v>421</v>
      </c>
    </row>
    <row r="209" spans="2:65" s="1" customFormat="1" ht="12">
      <c r="B209" s="41"/>
      <c r="D209" s="194" t="s">
        <v>161</v>
      </c>
      <c r="F209" s="195" t="s">
        <v>422</v>
      </c>
      <c r="I209" s="196"/>
      <c r="L209" s="41"/>
      <c r="M209" s="197"/>
      <c r="N209" s="42"/>
      <c r="O209" s="42"/>
      <c r="P209" s="42"/>
      <c r="Q209" s="42"/>
      <c r="R209" s="42"/>
      <c r="S209" s="42"/>
      <c r="T209" s="70"/>
      <c r="AT209" s="24" t="s">
        <v>161</v>
      </c>
      <c r="AU209" s="24" t="s">
        <v>81</v>
      </c>
    </row>
    <row r="210" spans="2:65" s="13" customFormat="1" ht="12">
      <c r="B210" s="206"/>
      <c r="D210" s="207" t="s">
        <v>163</v>
      </c>
      <c r="E210" s="208" t="s">
        <v>5</v>
      </c>
      <c r="F210" s="209" t="s">
        <v>612</v>
      </c>
      <c r="H210" s="210">
        <v>30.35</v>
      </c>
      <c r="I210" s="211"/>
      <c r="L210" s="206"/>
      <c r="M210" s="212"/>
      <c r="N210" s="213"/>
      <c r="O210" s="213"/>
      <c r="P210" s="213"/>
      <c r="Q210" s="213"/>
      <c r="R210" s="213"/>
      <c r="S210" s="213"/>
      <c r="T210" s="214"/>
      <c r="AT210" s="215" t="s">
        <v>163</v>
      </c>
      <c r="AU210" s="215" t="s">
        <v>81</v>
      </c>
      <c r="AV210" s="13" t="s">
        <v>81</v>
      </c>
      <c r="AW210" s="13" t="s">
        <v>35</v>
      </c>
      <c r="AX210" s="13" t="s">
        <v>72</v>
      </c>
      <c r="AY210" s="215" t="s">
        <v>151</v>
      </c>
    </row>
    <row r="211" spans="2:65" s="1" customFormat="1" ht="20.399999999999999" customHeight="1">
      <c r="B211" s="181"/>
      <c r="C211" s="182" t="s">
        <v>385</v>
      </c>
      <c r="D211" s="182" t="s">
        <v>154</v>
      </c>
      <c r="E211" s="183" t="s">
        <v>425</v>
      </c>
      <c r="F211" s="184" t="s">
        <v>426</v>
      </c>
      <c r="G211" s="185" t="s">
        <v>179</v>
      </c>
      <c r="H211" s="186">
        <v>28.75</v>
      </c>
      <c r="I211" s="187"/>
      <c r="J211" s="188">
        <f>ROUND(I211*H211,2)</f>
        <v>0</v>
      </c>
      <c r="K211" s="184" t="s">
        <v>158</v>
      </c>
      <c r="L211" s="41"/>
      <c r="M211" s="189" t="s">
        <v>5</v>
      </c>
      <c r="N211" s="190" t="s">
        <v>43</v>
      </c>
      <c r="O211" s="42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24" t="s">
        <v>259</v>
      </c>
      <c r="AT211" s="24" t="s">
        <v>154</v>
      </c>
      <c r="AU211" s="24" t="s">
        <v>81</v>
      </c>
      <c r="AY211" s="24" t="s">
        <v>151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4" t="s">
        <v>79</v>
      </c>
      <c r="BK211" s="193">
        <f>ROUND(I211*H211,2)</f>
        <v>0</v>
      </c>
      <c r="BL211" s="24" t="s">
        <v>259</v>
      </c>
      <c r="BM211" s="24" t="s">
        <v>427</v>
      </c>
    </row>
    <row r="212" spans="2:65" s="1" customFormat="1" ht="24">
      <c r="B212" s="41"/>
      <c r="D212" s="194" t="s">
        <v>161</v>
      </c>
      <c r="F212" s="195" t="s">
        <v>428</v>
      </c>
      <c r="I212" s="196"/>
      <c r="L212" s="41"/>
      <c r="M212" s="197"/>
      <c r="N212" s="42"/>
      <c r="O212" s="42"/>
      <c r="P212" s="42"/>
      <c r="Q212" s="42"/>
      <c r="R212" s="42"/>
      <c r="S212" s="42"/>
      <c r="T212" s="70"/>
      <c r="AT212" s="24" t="s">
        <v>161</v>
      </c>
      <c r="AU212" s="24" t="s">
        <v>81</v>
      </c>
    </row>
    <row r="213" spans="2:65" s="13" customFormat="1" ht="12">
      <c r="B213" s="206"/>
      <c r="D213" s="207" t="s">
        <v>163</v>
      </c>
      <c r="E213" s="208" t="s">
        <v>5</v>
      </c>
      <c r="F213" s="209" t="s">
        <v>613</v>
      </c>
      <c r="H213" s="210">
        <v>28.75</v>
      </c>
      <c r="I213" s="211"/>
      <c r="L213" s="206"/>
      <c r="M213" s="212"/>
      <c r="N213" s="213"/>
      <c r="O213" s="213"/>
      <c r="P213" s="213"/>
      <c r="Q213" s="213"/>
      <c r="R213" s="213"/>
      <c r="S213" s="213"/>
      <c r="T213" s="214"/>
      <c r="AT213" s="215" t="s">
        <v>163</v>
      </c>
      <c r="AU213" s="215" t="s">
        <v>81</v>
      </c>
      <c r="AV213" s="13" t="s">
        <v>81</v>
      </c>
      <c r="AW213" s="13" t="s">
        <v>35</v>
      </c>
      <c r="AX213" s="13" t="s">
        <v>72</v>
      </c>
      <c r="AY213" s="215" t="s">
        <v>151</v>
      </c>
    </row>
    <row r="214" spans="2:65" s="1" customFormat="1" ht="20.399999999999999" customHeight="1">
      <c r="B214" s="181"/>
      <c r="C214" s="222" t="s">
        <v>391</v>
      </c>
      <c r="D214" s="222" t="s">
        <v>404</v>
      </c>
      <c r="E214" s="223" t="s">
        <v>431</v>
      </c>
      <c r="F214" s="224" t="s">
        <v>432</v>
      </c>
      <c r="G214" s="225" t="s">
        <v>179</v>
      </c>
      <c r="H214" s="226">
        <v>31.625</v>
      </c>
      <c r="I214" s="227"/>
      <c r="J214" s="228">
        <f>ROUND(I214*H214,2)</f>
        <v>0</v>
      </c>
      <c r="K214" s="224" t="s">
        <v>158</v>
      </c>
      <c r="L214" s="229"/>
      <c r="M214" s="230" t="s">
        <v>5</v>
      </c>
      <c r="N214" s="231" t="s">
        <v>43</v>
      </c>
      <c r="O214" s="42"/>
      <c r="P214" s="191">
        <f>O214*H214</f>
        <v>0</v>
      </c>
      <c r="Q214" s="191">
        <v>2.9999999999999997E-4</v>
      </c>
      <c r="R214" s="191">
        <f>Q214*H214</f>
        <v>9.4874999999999994E-3</v>
      </c>
      <c r="S214" s="191">
        <v>0</v>
      </c>
      <c r="T214" s="192">
        <f>S214*H214</f>
        <v>0</v>
      </c>
      <c r="AR214" s="24" t="s">
        <v>365</v>
      </c>
      <c r="AT214" s="24" t="s">
        <v>404</v>
      </c>
      <c r="AU214" s="24" t="s">
        <v>81</v>
      </c>
      <c r="AY214" s="24" t="s">
        <v>151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4" t="s">
        <v>79</v>
      </c>
      <c r="BK214" s="193">
        <f>ROUND(I214*H214,2)</f>
        <v>0</v>
      </c>
      <c r="BL214" s="24" t="s">
        <v>259</v>
      </c>
      <c r="BM214" s="24" t="s">
        <v>433</v>
      </c>
    </row>
    <row r="215" spans="2:65" s="1" customFormat="1" ht="12">
      <c r="B215" s="41"/>
      <c r="D215" s="194" t="s">
        <v>161</v>
      </c>
      <c r="F215" s="195" t="s">
        <v>434</v>
      </c>
      <c r="I215" s="196"/>
      <c r="L215" s="41"/>
      <c r="M215" s="197"/>
      <c r="N215" s="42"/>
      <c r="O215" s="42"/>
      <c r="P215" s="42"/>
      <c r="Q215" s="42"/>
      <c r="R215" s="42"/>
      <c r="S215" s="42"/>
      <c r="T215" s="70"/>
      <c r="AT215" s="24" t="s">
        <v>161</v>
      </c>
      <c r="AU215" s="24" t="s">
        <v>81</v>
      </c>
    </row>
    <row r="216" spans="2:65" s="13" customFormat="1" ht="12">
      <c r="B216" s="206"/>
      <c r="D216" s="207" t="s">
        <v>163</v>
      </c>
      <c r="F216" s="209" t="s">
        <v>614</v>
      </c>
      <c r="H216" s="210">
        <v>31.625</v>
      </c>
      <c r="I216" s="211"/>
      <c r="L216" s="206"/>
      <c r="M216" s="212"/>
      <c r="N216" s="213"/>
      <c r="O216" s="213"/>
      <c r="P216" s="213"/>
      <c r="Q216" s="213"/>
      <c r="R216" s="213"/>
      <c r="S216" s="213"/>
      <c r="T216" s="214"/>
      <c r="AT216" s="215" t="s">
        <v>163</v>
      </c>
      <c r="AU216" s="215" t="s">
        <v>81</v>
      </c>
      <c r="AV216" s="13" t="s">
        <v>81</v>
      </c>
      <c r="AW216" s="13" t="s">
        <v>6</v>
      </c>
      <c r="AX216" s="13" t="s">
        <v>79</v>
      </c>
      <c r="AY216" s="215" t="s">
        <v>151</v>
      </c>
    </row>
    <row r="217" spans="2:65" s="1" customFormat="1" ht="20.399999999999999" customHeight="1">
      <c r="B217" s="181"/>
      <c r="C217" s="182" t="s">
        <v>398</v>
      </c>
      <c r="D217" s="182" t="s">
        <v>154</v>
      </c>
      <c r="E217" s="183" t="s">
        <v>437</v>
      </c>
      <c r="F217" s="184" t="s">
        <v>438</v>
      </c>
      <c r="G217" s="185" t="s">
        <v>157</v>
      </c>
      <c r="H217" s="186">
        <v>22</v>
      </c>
      <c r="I217" s="187"/>
      <c r="J217" s="188">
        <f>ROUND(I217*H217,2)</f>
        <v>0</v>
      </c>
      <c r="K217" s="184" t="s">
        <v>158</v>
      </c>
      <c r="L217" s="41"/>
      <c r="M217" s="189" t="s">
        <v>5</v>
      </c>
      <c r="N217" s="190" t="s">
        <v>43</v>
      </c>
      <c r="O217" s="42"/>
      <c r="P217" s="191">
        <f>O217*H217</f>
        <v>0</v>
      </c>
      <c r="Q217" s="191">
        <v>7.7000000000000002E-3</v>
      </c>
      <c r="R217" s="191">
        <f>Q217*H217</f>
        <v>0.1694</v>
      </c>
      <c r="S217" s="191">
        <v>0</v>
      </c>
      <c r="T217" s="192">
        <f>S217*H217</f>
        <v>0</v>
      </c>
      <c r="AR217" s="24" t="s">
        <v>259</v>
      </c>
      <c r="AT217" s="24" t="s">
        <v>154</v>
      </c>
      <c r="AU217" s="24" t="s">
        <v>81</v>
      </c>
      <c r="AY217" s="24" t="s">
        <v>151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4" t="s">
        <v>79</v>
      </c>
      <c r="BK217" s="193">
        <f>ROUND(I217*H217,2)</f>
        <v>0</v>
      </c>
      <c r="BL217" s="24" t="s">
        <v>259</v>
      </c>
      <c r="BM217" s="24" t="s">
        <v>439</v>
      </c>
    </row>
    <row r="218" spans="2:65" s="1" customFormat="1" ht="24">
      <c r="B218" s="41"/>
      <c r="D218" s="207" t="s">
        <v>161</v>
      </c>
      <c r="F218" s="220" t="s">
        <v>440</v>
      </c>
      <c r="I218" s="196"/>
      <c r="L218" s="41"/>
      <c r="M218" s="197"/>
      <c r="N218" s="42"/>
      <c r="O218" s="42"/>
      <c r="P218" s="42"/>
      <c r="Q218" s="42"/>
      <c r="R218" s="42"/>
      <c r="S218" s="42"/>
      <c r="T218" s="70"/>
      <c r="AT218" s="24" t="s">
        <v>161</v>
      </c>
      <c r="AU218" s="24" t="s">
        <v>81</v>
      </c>
    </row>
    <row r="219" spans="2:65" s="1" customFormat="1" ht="20.399999999999999" customHeight="1">
      <c r="B219" s="181"/>
      <c r="C219" s="182" t="s">
        <v>403</v>
      </c>
      <c r="D219" s="182" t="s">
        <v>154</v>
      </c>
      <c r="E219" s="183" t="s">
        <v>446</v>
      </c>
      <c r="F219" s="184" t="s">
        <v>447</v>
      </c>
      <c r="G219" s="185" t="s">
        <v>270</v>
      </c>
      <c r="H219" s="186">
        <v>0.73499999999999999</v>
      </c>
      <c r="I219" s="187"/>
      <c r="J219" s="188">
        <f>ROUND(I219*H219,2)</f>
        <v>0</v>
      </c>
      <c r="K219" s="184" t="s">
        <v>158</v>
      </c>
      <c r="L219" s="41"/>
      <c r="M219" s="189" t="s">
        <v>5</v>
      </c>
      <c r="N219" s="190" t="s">
        <v>43</v>
      </c>
      <c r="O219" s="42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24" t="s">
        <v>259</v>
      </c>
      <c r="AT219" s="24" t="s">
        <v>154</v>
      </c>
      <c r="AU219" s="24" t="s">
        <v>81</v>
      </c>
      <c r="AY219" s="24" t="s">
        <v>151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24" t="s">
        <v>79</v>
      </c>
      <c r="BK219" s="193">
        <f>ROUND(I219*H219,2)</f>
        <v>0</v>
      </c>
      <c r="BL219" s="24" t="s">
        <v>259</v>
      </c>
      <c r="BM219" s="24" t="s">
        <v>448</v>
      </c>
    </row>
    <row r="220" spans="2:65" s="1" customFormat="1" ht="24">
      <c r="B220" s="41"/>
      <c r="D220" s="194" t="s">
        <v>161</v>
      </c>
      <c r="F220" s="195" t="s">
        <v>449</v>
      </c>
      <c r="I220" s="196"/>
      <c r="L220" s="41"/>
      <c r="M220" s="197"/>
      <c r="N220" s="42"/>
      <c r="O220" s="42"/>
      <c r="P220" s="42"/>
      <c r="Q220" s="42"/>
      <c r="R220" s="42"/>
      <c r="S220" s="42"/>
      <c r="T220" s="70"/>
      <c r="AT220" s="24" t="s">
        <v>161</v>
      </c>
      <c r="AU220" s="24" t="s">
        <v>81</v>
      </c>
    </row>
    <row r="221" spans="2:65" s="11" customFormat="1" ht="29.85" customHeight="1">
      <c r="B221" s="167"/>
      <c r="D221" s="178" t="s">
        <v>71</v>
      </c>
      <c r="E221" s="179" t="s">
        <v>450</v>
      </c>
      <c r="F221" s="179" t="s">
        <v>451</v>
      </c>
      <c r="I221" s="170"/>
      <c r="J221" s="180">
        <f>BK221</f>
        <v>0</v>
      </c>
      <c r="L221" s="167"/>
      <c r="M221" s="172"/>
      <c r="N221" s="173"/>
      <c r="O221" s="173"/>
      <c r="P221" s="174">
        <f>SUM(P222:P245)</f>
        <v>0</v>
      </c>
      <c r="Q221" s="173"/>
      <c r="R221" s="174">
        <f>SUM(R222:R245)</f>
        <v>0.69333929999999988</v>
      </c>
      <c r="S221" s="173"/>
      <c r="T221" s="175">
        <f>SUM(T222:T245)</f>
        <v>0</v>
      </c>
      <c r="AR221" s="168" t="s">
        <v>81</v>
      </c>
      <c r="AT221" s="176" t="s">
        <v>71</v>
      </c>
      <c r="AU221" s="176" t="s">
        <v>79</v>
      </c>
      <c r="AY221" s="168" t="s">
        <v>151</v>
      </c>
      <c r="BK221" s="177">
        <f>SUM(BK222:BK245)</f>
        <v>0</v>
      </c>
    </row>
    <row r="222" spans="2:65" s="1" customFormat="1" ht="28.8" customHeight="1">
      <c r="B222" s="181"/>
      <c r="C222" s="182" t="s">
        <v>413</v>
      </c>
      <c r="D222" s="182" t="s">
        <v>154</v>
      </c>
      <c r="E222" s="183" t="s">
        <v>453</v>
      </c>
      <c r="F222" s="184" t="s">
        <v>454</v>
      </c>
      <c r="G222" s="185" t="s">
        <v>157</v>
      </c>
      <c r="H222" s="186">
        <v>29.25</v>
      </c>
      <c r="I222" s="187"/>
      <c r="J222" s="188">
        <f>ROUND(I222*H222,2)</f>
        <v>0</v>
      </c>
      <c r="K222" s="184" t="s">
        <v>158</v>
      </c>
      <c r="L222" s="41"/>
      <c r="M222" s="189" t="s">
        <v>5</v>
      </c>
      <c r="N222" s="190" t="s">
        <v>43</v>
      </c>
      <c r="O222" s="42"/>
      <c r="P222" s="191">
        <f>O222*H222</f>
        <v>0</v>
      </c>
      <c r="Q222" s="191">
        <v>3.0000000000000001E-3</v>
      </c>
      <c r="R222" s="191">
        <f>Q222*H222</f>
        <v>8.7750000000000009E-2</v>
      </c>
      <c r="S222" s="191">
        <v>0</v>
      </c>
      <c r="T222" s="192">
        <f>S222*H222</f>
        <v>0</v>
      </c>
      <c r="AR222" s="24" t="s">
        <v>259</v>
      </c>
      <c r="AT222" s="24" t="s">
        <v>154</v>
      </c>
      <c r="AU222" s="24" t="s">
        <v>81</v>
      </c>
      <c r="AY222" s="24" t="s">
        <v>151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4" t="s">
        <v>79</v>
      </c>
      <c r="BK222" s="193">
        <f>ROUND(I222*H222,2)</f>
        <v>0</v>
      </c>
      <c r="BL222" s="24" t="s">
        <v>259</v>
      </c>
      <c r="BM222" s="24" t="s">
        <v>455</v>
      </c>
    </row>
    <row r="223" spans="2:65" s="1" customFormat="1" ht="24">
      <c r="B223" s="41"/>
      <c r="D223" s="194" t="s">
        <v>161</v>
      </c>
      <c r="F223" s="195" t="s">
        <v>456</v>
      </c>
      <c r="I223" s="196"/>
      <c r="L223" s="41"/>
      <c r="M223" s="197"/>
      <c r="N223" s="42"/>
      <c r="O223" s="42"/>
      <c r="P223" s="42"/>
      <c r="Q223" s="42"/>
      <c r="R223" s="42"/>
      <c r="S223" s="42"/>
      <c r="T223" s="70"/>
      <c r="AT223" s="24" t="s">
        <v>161</v>
      </c>
      <c r="AU223" s="24" t="s">
        <v>81</v>
      </c>
    </row>
    <row r="224" spans="2:65" s="13" customFormat="1" ht="24">
      <c r="B224" s="206"/>
      <c r="D224" s="207" t="s">
        <v>163</v>
      </c>
      <c r="E224" s="208" t="s">
        <v>5</v>
      </c>
      <c r="F224" s="209" t="s">
        <v>615</v>
      </c>
      <c r="H224" s="210">
        <v>29.25</v>
      </c>
      <c r="I224" s="211"/>
      <c r="L224" s="206"/>
      <c r="M224" s="212"/>
      <c r="N224" s="213"/>
      <c r="O224" s="213"/>
      <c r="P224" s="213"/>
      <c r="Q224" s="213"/>
      <c r="R224" s="213"/>
      <c r="S224" s="213"/>
      <c r="T224" s="214"/>
      <c r="AT224" s="215" t="s">
        <v>163</v>
      </c>
      <c r="AU224" s="215" t="s">
        <v>81</v>
      </c>
      <c r="AV224" s="13" t="s">
        <v>81</v>
      </c>
      <c r="AW224" s="13" t="s">
        <v>35</v>
      </c>
      <c r="AX224" s="13" t="s">
        <v>72</v>
      </c>
      <c r="AY224" s="215" t="s">
        <v>151</v>
      </c>
    </row>
    <row r="225" spans="2:65" s="1" customFormat="1" ht="28.8" customHeight="1">
      <c r="B225" s="181"/>
      <c r="C225" s="182" t="s">
        <v>418</v>
      </c>
      <c r="D225" s="182" t="s">
        <v>154</v>
      </c>
      <c r="E225" s="183" t="s">
        <v>459</v>
      </c>
      <c r="F225" s="184" t="s">
        <v>460</v>
      </c>
      <c r="G225" s="185" t="s">
        <v>157</v>
      </c>
      <c r="H225" s="186">
        <v>25.65</v>
      </c>
      <c r="I225" s="187"/>
      <c r="J225" s="188">
        <f>ROUND(I225*H225,2)</f>
        <v>0</v>
      </c>
      <c r="K225" s="184" t="s">
        <v>158</v>
      </c>
      <c r="L225" s="41"/>
      <c r="M225" s="189" t="s">
        <v>5</v>
      </c>
      <c r="N225" s="190" t="s">
        <v>43</v>
      </c>
      <c r="O225" s="42"/>
      <c r="P225" s="191">
        <f>O225*H225</f>
        <v>0</v>
      </c>
      <c r="Q225" s="191">
        <v>8.0000000000000002E-3</v>
      </c>
      <c r="R225" s="191">
        <f>Q225*H225</f>
        <v>0.20519999999999999</v>
      </c>
      <c r="S225" s="191">
        <v>0</v>
      </c>
      <c r="T225" s="192">
        <f>S225*H225</f>
        <v>0</v>
      </c>
      <c r="AR225" s="24" t="s">
        <v>259</v>
      </c>
      <c r="AT225" s="24" t="s">
        <v>154</v>
      </c>
      <c r="AU225" s="24" t="s">
        <v>81</v>
      </c>
      <c r="AY225" s="24" t="s">
        <v>151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4" t="s">
        <v>79</v>
      </c>
      <c r="BK225" s="193">
        <f>ROUND(I225*H225,2)</f>
        <v>0</v>
      </c>
      <c r="BL225" s="24" t="s">
        <v>259</v>
      </c>
      <c r="BM225" s="24" t="s">
        <v>461</v>
      </c>
    </row>
    <row r="226" spans="2:65" s="1" customFormat="1" ht="24">
      <c r="B226" s="41"/>
      <c r="D226" s="194" t="s">
        <v>161</v>
      </c>
      <c r="F226" s="195" t="s">
        <v>462</v>
      </c>
      <c r="I226" s="196"/>
      <c r="L226" s="41"/>
      <c r="M226" s="197"/>
      <c r="N226" s="42"/>
      <c r="O226" s="42"/>
      <c r="P226" s="42"/>
      <c r="Q226" s="42"/>
      <c r="R226" s="42"/>
      <c r="S226" s="42"/>
      <c r="T226" s="70"/>
      <c r="AT226" s="24" t="s">
        <v>161</v>
      </c>
      <c r="AU226" s="24" t="s">
        <v>81</v>
      </c>
    </row>
    <row r="227" spans="2:65" s="12" customFormat="1" ht="12">
      <c r="B227" s="198"/>
      <c r="D227" s="194" t="s">
        <v>163</v>
      </c>
      <c r="E227" s="199" t="s">
        <v>5</v>
      </c>
      <c r="F227" s="200" t="s">
        <v>463</v>
      </c>
      <c r="H227" s="201" t="s">
        <v>5</v>
      </c>
      <c r="I227" s="202"/>
      <c r="L227" s="198"/>
      <c r="M227" s="203"/>
      <c r="N227" s="204"/>
      <c r="O227" s="204"/>
      <c r="P227" s="204"/>
      <c r="Q227" s="204"/>
      <c r="R227" s="204"/>
      <c r="S227" s="204"/>
      <c r="T227" s="205"/>
      <c r="AT227" s="201" t="s">
        <v>163</v>
      </c>
      <c r="AU227" s="201" t="s">
        <v>81</v>
      </c>
      <c r="AV227" s="12" t="s">
        <v>79</v>
      </c>
      <c r="AW227" s="12" t="s">
        <v>35</v>
      </c>
      <c r="AX227" s="12" t="s">
        <v>72</v>
      </c>
      <c r="AY227" s="201" t="s">
        <v>151</v>
      </c>
    </row>
    <row r="228" spans="2:65" s="13" customFormat="1" ht="24">
      <c r="B228" s="206"/>
      <c r="D228" s="207" t="s">
        <v>163</v>
      </c>
      <c r="E228" s="208" t="s">
        <v>5</v>
      </c>
      <c r="F228" s="209" t="s">
        <v>592</v>
      </c>
      <c r="H228" s="210">
        <v>25.65</v>
      </c>
      <c r="I228" s="211"/>
      <c r="L228" s="206"/>
      <c r="M228" s="212"/>
      <c r="N228" s="213"/>
      <c r="O228" s="213"/>
      <c r="P228" s="213"/>
      <c r="Q228" s="213"/>
      <c r="R228" s="213"/>
      <c r="S228" s="213"/>
      <c r="T228" s="214"/>
      <c r="AT228" s="215" t="s">
        <v>163</v>
      </c>
      <c r="AU228" s="215" t="s">
        <v>81</v>
      </c>
      <c r="AV228" s="13" t="s">
        <v>81</v>
      </c>
      <c r="AW228" s="13" t="s">
        <v>35</v>
      </c>
      <c r="AX228" s="13" t="s">
        <v>72</v>
      </c>
      <c r="AY228" s="215" t="s">
        <v>151</v>
      </c>
    </row>
    <row r="229" spans="2:65" s="1" customFormat="1" ht="28.8" customHeight="1">
      <c r="B229" s="181"/>
      <c r="C229" s="182" t="s">
        <v>424</v>
      </c>
      <c r="D229" s="182" t="s">
        <v>154</v>
      </c>
      <c r="E229" s="183" t="s">
        <v>465</v>
      </c>
      <c r="F229" s="184" t="s">
        <v>466</v>
      </c>
      <c r="G229" s="185" t="s">
        <v>179</v>
      </c>
      <c r="H229" s="186">
        <v>3.05</v>
      </c>
      <c r="I229" s="187"/>
      <c r="J229" s="188">
        <f>ROUND(I229*H229,2)</f>
        <v>0</v>
      </c>
      <c r="K229" s="184" t="s">
        <v>158</v>
      </c>
      <c r="L229" s="41"/>
      <c r="M229" s="189" t="s">
        <v>5</v>
      </c>
      <c r="N229" s="190" t="s">
        <v>43</v>
      </c>
      <c r="O229" s="42"/>
      <c r="P229" s="191">
        <f>O229*H229</f>
        <v>0</v>
      </c>
      <c r="Q229" s="191">
        <v>1.0399999999999999E-3</v>
      </c>
      <c r="R229" s="191">
        <f>Q229*H229</f>
        <v>3.1719999999999995E-3</v>
      </c>
      <c r="S229" s="191">
        <v>0</v>
      </c>
      <c r="T229" s="192">
        <f>S229*H229</f>
        <v>0</v>
      </c>
      <c r="AR229" s="24" t="s">
        <v>259</v>
      </c>
      <c r="AT229" s="24" t="s">
        <v>154</v>
      </c>
      <c r="AU229" s="24" t="s">
        <v>81</v>
      </c>
      <c r="AY229" s="24" t="s">
        <v>151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4" t="s">
        <v>79</v>
      </c>
      <c r="BK229" s="193">
        <f>ROUND(I229*H229,2)</f>
        <v>0</v>
      </c>
      <c r="BL229" s="24" t="s">
        <v>259</v>
      </c>
      <c r="BM229" s="24" t="s">
        <v>467</v>
      </c>
    </row>
    <row r="230" spans="2:65" s="1" customFormat="1" ht="24">
      <c r="B230" s="41"/>
      <c r="D230" s="194" t="s">
        <v>161</v>
      </c>
      <c r="F230" s="195" t="s">
        <v>468</v>
      </c>
      <c r="I230" s="196"/>
      <c r="L230" s="41"/>
      <c r="M230" s="197"/>
      <c r="N230" s="42"/>
      <c r="O230" s="42"/>
      <c r="P230" s="42"/>
      <c r="Q230" s="42"/>
      <c r="R230" s="42"/>
      <c r="S230" s="42"/>
      <c r="T230" s="70"/>
      <c r="AT230" s="24" t="s">
        <v>161</v>
      </c>
      <c r="AU230" s="24" t="s">
        <v>81</v>
      </c>
    </row>
    <row r="231" spans="2:65" s="13" customFormat="1" ht="12">
      <c r="B231" s="206"/>
      <c r="D231" s="207" t="s">
        <v>163</v>
      </c>
      <c r="E231" s="208" t="s">
        <v>5</v>
      </c>
      <c r="F231" s="209" t="s">
        <v>616</v>
      </c>
      <c r="H231" s="210">
        <v>3.05</v>
      </c>
      <c r="I231" s="211"/>
      <c r="L231" s="206"/>
      <c r="M231" s="212"/>
      <c r="N231" s="213"/>
      <c r="O231" s="213"/>
      <c r="P231" s="213"/>
      <c r="Q231" s="213"/>
      <c r="R231" s="213"/>
      <c r="S231" s="213"/>
      <c r="T231" s="214"/>
      <c r="AT231" s="215" t="s">
        <v>163</v>
      </c>
      <c r="AU231" s="215" t="s">
        <v>81</v>
      </c>
      <c r="AV231" s="13" t="s">
        <v>81</v>
      </c>
      <c r="AW231" s="13" t="s">
        <v>35</v>
      </c>
      <c r="AX231" s="13" t="s">
        <v>72</v>
      </c>
      <c r="AY231" s="215" t="s">
        <v>151</v>
      </c>
    </row>
    <row r="232" spans="2:65" s="1" customFormat="1" ht="20.399999999999999" customHeight="1">
      <c r="B232" s="181"/>
      <c r="C232" s="222" t="s">
        <v>430</v>
      </c>
      <c r="D232" s="222" t="s">
        <v>404</v>
      </c>
      <c r="E232" s="223" t="s">
        <v>471</v>
      </c>
      <c r="F232" s="224" t="s">
        <v>472</v>
      </c>
      <c r="G232" s="225" t="s">
        <v>157</v>
      </c>
      <c r="H232" s="226">
        <v>32.845999999999997</v>
      </c>
      <c r="I232" s="227"/>
      <c r="J232" s="228">
        <f>ROUND(I232*H232,2)</f>
        <v>0</v>
      </c>
      <c r="K232" s="224" t="s">
        <v>158</v>
      </c>
      <c r="L232" s="229"/>
      <c r="M232" s="230" t="s">
        <v>5</v>
      </c>
      <c r="N232" s="231" t="s">
        <v>43</v>
      </c>
      <c r="O232" s="42"/>
      <c r="P232" s="191">
        <f>O232*H232</f>
        <v>0</v>
      </c>
      <c r="Q232" s="191">
        <v>1.18E-2</v>
      </c>
      <c r="R232" s="191">
        <f>Q232*H232</f>
        <v>0.38758279999999995</v>
      </c>
      <c r="S232" s="191">
        <v>0</v>
      </c>
      <c r="T232" s="192">
        <f>S232*H232</f>
        <v>0</v>
      </c>
      <c r="AR232" s="24" t="s">
        <v>365</v>
      </c>
      <c r="AT232" s="24" t="s">
        <v>404</v>
      </c>
      <c r="AU232" s="24" t="s">
        <v>81</v>
      </c>
      <c r="AY232" s="24" t="s">
        <v>151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4" t="s">
        <v>79</v>
      </c>
      <c r="BK232" s="193">
        <f>ROUND(I232*H232,2)</f>
        <v>0</v>
      </c>
      <c r="BL232" s="24" t="s">
        <v>259</v>
      </c>
      <c r="BM232" s="24" t="s">
        <v>473</v>
      </c>
    </row>
    <row r="233" spans="2:65" s="1" customFormat="1" ht="12">
      <c r="B233" s="41"/>
      <c r="D233" s="194" t="s">
        <v>161</v>
      </c>
      <c r="F233" s="195" t="s">
        <v>472</v>
      </c>
      <c r="I233" s="196"/>
      <c r="L233" s="41"/>
      <c r="M233" s="197"/>
      <c r="N233" s="42"/>
      <c r="O233" s="42"/>
      <c r="P233" s="42"/>
      <c r="Q233" s="42"/>
      <c r="R233" s="42"/>
      <c r="S233" s="42"/>
      <c r="T233" s="70"/>
      <c r="AT233" s="24" t="s">
        <v>161</v>
      </c>
      <c r="AU233" s="24" t="s">
        <v>81</v>
      </c>
    </row>
    <row r="234" spans="2:65" s="12" customFormat="1" ht="12">
      <c r="B234" s="198"/>
      <c r="D234" s="194" t="s">
        <v>163</v>
      </c>
      <c r="E234" s="199" t="s">
        <v>5</v>
      </c>
      <c r="F234" s="200" t="s">
        <v>474</v>
      </c>
      <c r="H234" s="201" t="s">
        <v>5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201" t="s">
        <v>163</v>
      </c>
      <c r="AU234" s="201" t="s">
        <v>81</v>
      </c>
      <c r="AV234" s="12" t="s">
        <v>79</v>
      </c>
      <c r="AW234" s="12" t="s">
        <v>35</v>
      </c>
      <c r="AX234" s="12" t="s">
        <v>72</v>
      </c>
      <c r="AY234" s="201" t="s">
        <v>151</v>
      </c>
    </row>
    <row r="235" spans="2:65" s="13" customFormat="1" ht="24">
      <c r="B235" s="206"/>
      <c r="D235" s="194" t="s">
        <v>163</v>
      </c>
      <c r="E235" s="215" t="s">
        <v>5</v>
      </c>
      <c r="F235" s="216" t="s">
        <v>615</v>
      </c>
      <c r="H235" s="217">
        <v>29.25</v>
      </c>
      <c r="I235" s="211"/>
      <c r="L235" s="206"/>
      <c r="M235" s="212"/>
      <c r="N235" s="213"/>
      <c r="O235" s="213"/>
      <c r="P235" s="213"/>
      <c r="Q235" s="213"/>
      <c r="R235" s="213"/>
      <c r="S235" s="213"/>
      <c r="T235" s="214"/>
      <c r="AT235" s="215" t="s">
        <v>163</v>
      </c>
      <c r="AU235" s="215" t="s">
        <v>81</v>
      </c>
      <c r="AV235" s="13" t="s">
        <v>81</v>
      </c>
      <c r="AW235" s="13" t="s">
        <v>35</v>
      </c>
      <c r="AX235" s="13" t="s">
        <v>72</v>
      </c>
      <c r="AY235" s="215" t="s">
        <v>151</v>
      </c>
    </row>
    <row r="236" spans="2:65" s="13" customFormat="1" ht="12">
      <c r="B236" s="206"/>
      <c r="D236" s="194" t="s">
        <v>163</v>
      </c>
      <c r="E236" s="215" t="s">
        <v>5</v>
      </c>
      <c r="F236" s="216" t="s">
        <v>617</v>
      </c>
      <c r="H236" s="217">
        <v>0.61</v>
      </c>
      <c r="I236" s="211"/>
      <c r="L236" s="206"/>
      <c r="M236" s="212"/>
      <c r="N236" s="213"/>
      <c r="O236" s="213"/>
      <c r="P236" s="213"/>
      <c r="Q236" s="213"/>
      <c r="R236" s="213"/>
      <c r="S236" s="213"/>
      <c r="T236" s="214"/>
      <c r="AT236" s="215" t="s">
        <v>163</v>
      </c>
      <c r="AU236" s="215" t="s">
        <v>81</v>
      </c>
      <c r="AV236" s="13" t="s">
        <v>81</v>
      </c>
      <c r="AW236" s="13" t="s">
        <v>35</v>
      </c>
      <c r="AX236" s="13" t="s">
        <v>72</v>
      </c>
      <c r="AY236" s="215" t="s">
        <v>151</v>
      </c>
    </row>
    <row r="237" spans="2:65" s="13" customFormat="1" ht="12">
      <c r="B237" s="206"/>
      <c r="D237" s="207" t="s">
        <v>163</v>
      </c>
      <c r="F237" s="209" t="s">
        <v>618</v>
      </c>
      <c r="H237" s="210">
        <v>32.845999999999997</v>
      </c>
      <c r="I237" s="211"/>
      <c r="L237" s="206"/>
      <c r="M237" s="212"/>
      <c r="N237" s="213"/>
      <c r="O237" s="213"/>
      <c r="P237" s="213"/>
      <c r="Q237" s="213"/>
      <c r="R237" s="213"/>
      <c r="S237" s="213"/>
      <c r="T237" s="214"/>
      <c r="AT237" s="215" t="s">
        <v>163</v>
      </c>
      <c r="AU237" s="215" t="s">
        <v>81</v>
      </c>
      <c r="AV237" s="13" t="s">
        <v>81</v>
      </c>
      <c r="AW237" s="13" t="s">
        <v>6</v>
      </c>
      <c r="AX237" s="13" t="s">
        <v>79</v>
      </c>
      <c r="AY237" s="215" t="s">
        <v>151</v>
      </c>
    </row>
    <row r="238" spans="2:65" s="1" customFormat="1" ht="20.399999999999999" customHeight="1">
      <c r="B238" s="181"/>
      <c r="C238" s="182" t="s">
        <v>436</v>
      </c>
      <c r="D238" s="182" t="s">
        <v>154</v>
      </c>
      <c r="E238" s="183" t="s">
        <v>479</v>
      </c>
      <c r="F238" s="184" t="s">
        <v>480</v>
      </c>
      <c r="G238" s="185" t="s">
        <v>179</v>
      </c>
      <c r="H238" s="186">
        <v>17.45</v>
      </c>
      <c r="I238" s="187"/>
      <c r="J238" s="188">
        <f>ROUND(I238*H238,2)</f>
        <v>0</v>
      </c>
      <c r="K238" s="184" t="s">
        <v>158</v>
      </c>
      <c r="L238" s="41"/>
      <c r="M238" s="189" t="s">
        <v>5</v>
      </c>
      <c r="N238" s="190" t="s">
        <v>43</v>
      </c>
      <c r="O238" s="42"/>
      <c r="P238" s="191">
        <f>O238*H238</f>
        <v>0</v>
      </c>
      <c r="Q238" s="191">
        <v>3.1E-4</v>
      </c>
      <c r="R238" s="191">
        <f>Q238*H238</f>
        <v>5.4094999999999994E-3</v>
      </c>
      <c r="S238" s="191">
        <v>0</v>
      </c>
      <c r="T238" s="192">
        <f>S238*H238</f>
        <v>0</v>
      </c>
      <c r="AR238" s="24" t="s">
        <v>259</v>
      </c>
      <c r="AT238" s="24" t="s">
        <v>154</v>
      </c>
      <c r="AU238" s="24" t="s">
        <v>81</v>
      </c>
      <c r="AY238" s="24" t="s">
        <v>151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24" t="s">
        <v>79</v>
      </c>
      <c r="BK238" s="193">
        <f>ROUND(I238*H238,2)</f>
        <v>0</v>
      </c>
      <c r="BL238" s="24" t="s">
        <v>259</v>
      </c>
      <c r="BM238" s="24" t="s">
        <v>481</v>
      </c>
    </row>
    <row r="239" spans="2:65" s="1" customFormat="1" ht="24">
      <c r="B239" s="41"/>
      <c r="D239" s="194" t="s">
        <v>161</v>
      </c>
      <c r="F239" s="195" t="s">
        <v>482</v>
      </c>
      <c r="I239" s="196"/>
      <c r="L239" s="41"/>
      <c r="M239" s="197"/>
      <c r="N239" s="42"/>
      <c r="O239" s="42"/>
      <c r="P239" s="42"/>
      <c r="Q239" s="42"/>
      <c r="R239" s="42"/>
      <c r="S239" s="42"/>
      <c r="T239" s="70"/>
      <c r="AT239" s="24" t="s">
        <v>161</v>
      </c>
      <c r="AU239" s="24" t="s">
        <v>81</v>
      </c>
    </row>
    <row r="240" spans="2:65" s="13" customFormat="1" ht="12">
      <c r="B240" s="206"/>
      <c r="D240" s="207" t="s">
        <v>163</v>
      </c>
      <c r="E240" s="208" t="s">
        <v>5</v>
      </c>
      <c r="F240" s="209" t="s">
        <v>619</v>
      </c>
      <c r="H240" s="210">
        <v>17.45</v>
      </c>
      <c r="I240" s="211"/>
      <c r="L240" s="206"/>
      <c r="M240" s="212"/>
      <c r="N240" s="213"/>
      <c r="O240" s="213"/>
      <c r="P240" s="213"/>
      <c r="Q240" s="213"/>
      <c r="R240" s="213"/>
      <c r="S240" s="213"/>
      <c r="T240" s="214"/>
      <c r="AT240" s="215" t="s">
        <v>163</v>
      </c>
      <c r="AU240" s="215" t="s">
        <v>81</v>
      </c>
      <c r="AV240" s="13" t="s">
        <v>81</v>
      </c>
      <c r="AW240" s="13" t="s">
        <v>35</v>
      </c>
      <c r="AX240" s="13" t="s">
        <v>72</v>
      </c>
      <c r="AY240" s="215" t="s">
        <v>151</v>
      </c>
    </row>
    <row r="241" spans="2:65" s="1" customFormat="1" ht="20.399999999999999" customHeight="1">
      <c r="B241" s="181"/>
      <c r="C241" s="182" t="s">
        <v>445</v>
      </c>
      <c r="D241" s="182" t="s">
        <v>154</v>
      </c>
      <c r="E241" s="183" t="s">
        <v>485</v>
      </c>
      <c r="F241" s="184" t="s">
        <v>486</v>
      </c>
      <c r="G241" s="185" t="s">
        <v>179</v>
      </c>
      <c r="H241" s="186">
        <v>16.25</v>
      </c>
      <c r="I241" s="187"/>
      <c r="J241" s="188">
        <f>ROUND(I241*H241,2)</f>
        <v>0</v>
      </c>
      <c r="K241" s="184" t="s">
        <v>158</v>
      </c>
      <c r="L241" s="41"/>
      <c r="M241" s="189" t="s">
        <v>5</v>
      </c>
      <c r="N241" s="190" t="s">
        <v>43</v>
      </c>
      <c r="O241" s="42"/>
      <c r="P241" s="191">
        <f>O241*H241</f>
        <v>0</v>
      </c>
      <c r="Q241" s="191">
        <v>2.5999999999999998E-4</v>
      </c>
      <c r="R241" s="191">
        <f>Q241*H241</f>
        <v>4.2249999999999996E-3</v>
      </c>
      <c r="S241" s="191">
        <v>0</v>
      </c>
      <c r="T241" s="192">
        <f>S241*H241</f>
        <v>0</v>
      </c>
      <c r="AR241" s="24" t="s">
        <v>259</v>
      </c>
      <c r="AT241" s="24" t="s">
        <v>154</v>
      </c>
      <c r="AU241" s="24" t="s">
        <v>81</v>
      </c>
      <c r="AY241" s="24" t="s">
        <v>151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24" t="s">
        <v>79</v>
      </c>
      <c r="BK241" s="193">
        <f>ROUND(I241*H241,2)</f>
        <v>0</v>
      </c>
      <c r="BL241" s="24" t="s">
        <v>259</v>
      </c>
      <c r="BM241" s="24" t="s">
        <v>487</v>
      </c>
    </row>
    <row r="242" spans="2:65" s="1" customFormat="1" ht="24">
      <c r="B242" s="41"/>
      <c r="D242" s="194" t="s">
        <v>161</v>
      </c>
      <c r="F242" s="195" t="s">
        <v>488</v>
      </c>
      <c r="I242" s="196"/>
      <c r="L242" s="41"/>
      <c r="M242" s="197"/>
      <c r="N242" s="42"/>
      <c r="O242" s="42"/>
      <c r="P242" s="42"/>
      <c r="Q242" s="42"/>
      <c r="R242" s="42"/>
      <c r="S242" s="42"/>
      <c r="T242" s="70"/>
      <c r="AT242" s="24" t="s">
        <v>161</v>
      </c>
      <c r="AU242" s="24" t="s">
        <v>81</v>
      </c>
    </row>
    <row r="243" spans="2:65" s="13" customFormat="1" ht="24">
      <c r="B243" s="206"/>
      <c r="D243" s="207" t="s">
        <v>163</v>
      </c>
      <c r="E243" s="208" t="s">
        <v>5</v>
      </c>
      <c r="F243" s="209" t="s">
        <v>620</v>
      </c>
      <c r="H243" s="210">
        <v>16.25</v>
      </c>
      <c r="I243" s="211"/>
      <c r="L243" s="206"/>
      <c r="M243" s="212"/>
      <c r="N243" s="213"/>
      <c r="O243" s="213"/>
      <c r="P243" s="213"/>
      <c r="Q243" s="213"/>
      <c r="R243" s="213"/>
      <c r="S243" s="213"/>
      <c r="T243" s="214"/>
      <c r="AT243" s="215" t="s">
        <v>163</v>
      </c>
      <c r="AU243" s="215" t="s">
        <v>81</v>
      </c>
      <c r="AV243" s="13" t="s">
        <v>81</v>
      </c>
      <c r="AW243" s="13" t="s">
        <v>35</v>
      </c>
      <c r="AX243" s="13" t="s">
        <v>72</v>
      </c>
      <c r="AY243" s="215" t="s">
        <v>151</v>
      </c>
    </row>
    <row r="244" spans="2:65" s="1" customFormat="1" ht="20.399999999999999" customHeight="1">
      <c r="B244" s="181"/>
      <c r="C244" s="182" t="s">
        <v>452</v>
      </c>
      <c r="D244" s="182" t="s">
        <v>154</v>
      </c>
      <c r="E244" s="183" t="s">
        <v>491</v>
      </c>
      <c r="F244" s="184" t="s">
        <v>492</v>
      </c>
      <c r="G244" s="185" t="s">
        <v>270</v>
      </c>
      <c r="H244" s="186">
        <v>0.69299999999999995</v>
      </c>
      <c r="I244" s="187"/>
      <c r="J244" s="188">
        <f>ROUND(I244*H244,2)</f>
        <v>0</v>
      </c>
      <c r="K244" s="184" t="s">
        <v>158</v>
      </c>
      <c r="L244" s="41"/>
      <c r="M244" s="189" t="s">
        <v>5</v>
      </c>
      <c r="N244" s="190" t="s">
        <v>43</v>
      </c>
      <c r="O244" s="42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AR244" s="24" t="s">
        <v>259</v>
      </c>
      <c r="AT244" s="24" t="s">
        <v>154</v>
      </c>
      <c r="AU244" s="24" t="s">
        <v>81</v>
      </c>
      <c r="AY244" s="24" t="s">
        <v>151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4" t="s">
        <v>79</v>
      </c>
      <c r="BK244" s="193">
        <f>ROUND(I244*H244,2)</f>
        <v>0</v>
      </c>
      <c r="BL244" s="24" t="s">
        <v>259</v>
      </c>
      <c r="BM244" s="24" t="s">
        <v>493</v>
      </c>
    </row>
    <row r="245" spans="2:65" s="1" customFormat="1" ht="24">
      <c r="B245" s="41"/>
      <c r="D245" s="194" t="s">
        <v>161</v>
      </c>
      <c r="F245" s="195" t="s">
        <v>494</v>
      </c>
      <c r="I245" s="196"/>
      <c r="L245" s="41"/>
      <c r="M245" s="197"/>
      <c r="N245" s="42"/>
      <c r="O245" s="42"/>
      <c r="P245" s="42"/>
      <c r="Q245" s="42"/>
      <c r="R245" s="42"/>
      <c r="S245" s="42"/>
      <c r="T245" s="70"/>
      <c r="AT245" s="24" t="s">
        <v>161</v>
      </c>
      <c r="AU245" s="24" t="s">
        <v>81</v>
      </c>
    </row>
    <row r="246" spans="2:65" s="11" customFormat="1" ht="29.85" customHeight="1">
      <c r="B246" s="167"/>
      <c r="D246" s="178" t="s">
        <v>71</v>
      </c>
      <c r="E246" s="179" t="s">
        <v>495</v>
      </c>
      <c r="F246" s="179" t="s">
        <v>496</v>
      </c>
      <c r="I246" s="170"/>
      <c r="J246" s="180">
        <f>BK246</f>
        <v>0</v>
      </c>
      <c r="L246" s="167"/>
      <c r="M246" s="172"/>
      <c r="N246" s="173"/>
      <c r="O246" s="173"/>
      <c r="P246" s="174">
        <f>SUM(P247:P258)</f>
        <v>0</v>
      </c>
      <c r="Q246" s="173"/>
      <c r="R246" s="174">
        <f>SUM(R247:R258)</f>
        <v>1.1979E-3</v>
      </c>
      <c r="S246" s="173"/>
      <c r="T246" s="175">
        <f>SUM(T247:T258)</f>
        <v>0</v>
      </c>
      <c r="AR246" s="168" t="s">
        <v>81</v>
      </c>
      <c r="AT246" s="176" t="s">
        <v>71</v>
      </c>
      <c r="AU246" s="176" t="s">
        <v>79</v>
      </c>
      <c r="AY246" s="168" t="s">
        <v>151</v>
      </c>
      <c r="BK246" s="177">
        <f>SUM(BK247:BK258)</f>
        <v>0</v>
      </c>
    </row>
    <row r="247" spans="2:65" s="1" customFormat="1" ht="20.399999999999999" customHeight="1">
      <c r="B247" s="181"/>
      <c r="C247" s="182" t="s">
        <v>458</v>
      </c>
      <c r="D247" s="182" t="s">
        <v>154</v>
      </c>
      <c r="E247" s="183" t="s">
        <v>498</v>
      </c>
      <c r="F247" s="184" t="s">
        <v>499</v>
      </c>
      <c r="G247" s="185" t="s">
        <v>157</v>
      </c>
      <c r="H247" s="186">
        <v>2.1779999999999999</v>
      </c>
      <c r="I247" s="187"/>
      <c r="J247" s="188">
        <f>ROUND(I247*H247,2)</f>
        <v>0</v>
      </c>
      <c r="K247" s="184" t="s">
        <v>158</v>
      </c>
      <c r="L247" s="41"/>
      <c r="M247" s="189" t="s">
        <v>5</v>
      </c>
      <c r="N247" s="190" t="s">
        <v>43</v>
      </c>
      <c r="O247" s="42"/>
      <c r="P247" s="191">
        <f>O247*H247</f>
        <v>0</v>
      </c>
      <c r="Q247" s="191">
        <v>1.1E-4</v>
      </c>
      <c r="R247" s="191">
        <f>Q247*H247</f>
        <v>2.3958000000000001E-4</v>
      </c>
      <c r="S247" s="191">
        <v>0</v>
      </c>
      <c r="T247" s="192">
        <f>S247*H247</f>
        <v>0</v>
      </c>
      <c r="AR247" s="24" t="s">
        <v>259</v>
      </c>
      <c r="AT247" s="24" t="s">
        <v>154</v>
      </c>
      <c r="AU247" s="24" t="s">
        <v>81</v>
      </c>
      <c r="AY247" s="24" t="s">
        <v>151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4" t="s">
        <v>79</v>
      </c>
      <c r="BK247" s="193">
        <f>ROUND(I247*H247,2)</f>
        <v>0</v>
      </c>
      <c r="BL247" s="24" t="s">
        <v>259</v>
      </c>
      <c r="BM247" s="24" t="s">
        <v>500</v>
      </c>
    </row>
    <row r="248" spans="2:65" s="1" customFormat="1" ht="24">
      <c r="B248" s="41"/>
      <c r="D248" s="194" t="s">
        <v>161</v>
      </c>
      <c r="F248" s="195" t="s">
        <v>501</v>
      </c>
      <c r="I248" s="196"/>
      <c r="L248" s="41"/>
      <c r="M248" s="197"/>
      <c r="N248" s="42"/>
      <c r="O248" s="42"/>
      <c r="P248" s="42"/>
      <c r="Q248" s="42"/>
      <c r="R248" s="42"/>
      <c r="S248" s="42"/>
      <c r="T248" s="70"/>
      <c r="AT248" s="24" t="s">
        <v>161</v>
      </c>
      <c r="AU248" s="24" t="s">
        <v>81</v>
      </c>
    </row>
    <row r="249" spans="2:65" s="12" customFormat="1" ht="12">
      <c r="B249" s="198"/>
      <c r="D249" s="194" t="s">
        <v>163</v>
      </c>
      <c r="E249" s="199" t="s">
        <v>5</v>
      </c>
      <c r="F249" s="200" t="s">
        <v>502</v>
      </c>
      <c r="H249" s="201" t="s">
        <v>5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201" t="s">
        <v>163</v>
      </c>
      <c r="AU249" s="201" t="s">
        <v>81</v>
      </c>
      <c r="AV249" s="12" t="s">
        <v>79</v>
      </c>
      <c r="AW249" s="12" t="s">
        <v>35</v>
      </c>
      <c r="AX249" s="12" t="s">
        <v>72</v>
      </c>
      <c r="AY249" s="201" t="s">
        <v>151</v>
      </c>
    </row>
    <row r="250" spans="2:65" s="13" customFormat="1" ht="12">
      <c r="B250" s="206"/>
      <c r="D250" s="207" t="s">
        <v>163</v>
      </c>
      <c r="E250" s="208" t="s">
        <v>5</v>
      </c>
      <c r="F250" s="209" t="s">
        <v>621</v>
      </c>
      <c r="H250" s="210">
        <v>2.1779999999999999</v>
      </c>
      <c r="I250" s="211"/>
      <c r="L250" s="206"/>
      <c r="M250" s="212"/>
      <c r="N250" s="213"/>
      <c r="O250" s="213"/>
      <c r="P250" s="213"/>
      <c r="Q250" s="213"/>
      <c r="R250" s="213"/>
      <c r="S250" s="213"/>
      <c r="T250" s="214"/>
      <c r="AT250" s="215" t="s">
        <v>163</v>
      </c>
      <c r="AU250" s="215" t="s">
        <v>81</v>
      </c>
      <c r="AV250" s="13" t="s">
        <v>81</v>
      </c>
      <c r="AW250" s="13" t="s">
        <v>35</v>
      </c>
      <c r="AX250" s="13" t="s">
        <v>72</v>
      </c>
      <c r="AY250" s="215" t="s">
        <v>151</v>
      </c>
    </row>
    <row r="251" spans="2:65" s="1" customFormat="1" ht="20.399999999999999" customHeight="1">
      <c r="B251" s="181"/>
      <c r="C251" s="182" t="s">
        <v>464</v>
      </c>
      <c r="D251" s="182" t="s">
        <v>154</v>
      </c>
      <c r="E251" s="183" t="s">
        <v>505</v>
      </c>
      <c r="F251" s="184" t="s">
        <v>506</v>
      </c>
      <c r="G251" s="185" t="s">
        <v>157</v>
      </c>
      <c r="H251" s="186">
        <v>2.1779999999999999</v>
      </c>
      <c r="I251" s="187"/>
      <c r="J251" s="188">
        <f>ROUND(I251*H251,2)</f>
        <v>0</v>
      </c>
      <c r="K251" s="184" t="s">
        <v>158</v>
      </c>
      <c r="L251" s="41"/>
      <c r="M251" s="189" t="s">
        <v>5</v>
      </c>
      <c r="N251" s="190" t="s">
        <v>43</v>
      </c>
      <c r="O251" s="42"/>
      <c r="P251" s="191">
        <f>O251*H251</f>
        <v>0</v>
      </c>
      <c r="Q251" s="191">
        <v>3.0000000000000001E-5</v>
      </c>
      <c r="R251" s="191">
        <f>Q251*H251</f>
        <v>6.5339999999999994E-5</v>
      </c>
      <c r="S251" s="191">
        <v>0</v>
      </c>
      <c r="T251" s="192">
        <f>S251*H251</f>
        <v>0</v>
      </c>
      <c r="AR251" s="24" t="s">
        <v>259</v>
      </c>
      <c r="AT251" s="24" t="s">
        <v>154</v>
      </c>
      <c r="AU251" s="24" t="s">
        <v>81</v>
      </c>
      <c r="AY251" s="24" t="s">
        <v>151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4" t="s">
        <v>79</v>
      </c>
      <c r="BK251" s="193">
        <f>ROUND(I251*H251,2)</f>
        <v>0</v>
      </c>
      <c r="BL251" s="24" t="s">
        <v>259</v>
      </c>
      <c r="BM251" s="24" t="s">
        <v>507</v>
      </c>
    </row>
    <row r="252" spans="2:65" s="1" customFormat="1" ht="24">
      <c r="B252" s="41"/>
      <c r="D252" s="207" t="s">
        <v>161</v>
      </c>
      <c r="F252" s="220" t="s">
        <v>508</v>
      </c>
      <c r="I252" s="196"/>
      <c r="L252" s="41"/>
      <c r="M252" s="197"/>
      <c r="N252" s="42"/>
      <c r="O252" s="42"/>
      <c r="P252" s="42"/>
      <c r="Q252" s="42"/>
      <c r="R252" s="42"/>
      <c r="S252" s="42"/>
      <c r="T252" s="70"/>
      <c r="AT252" s="24" t="s">
        <v>161</v>
      </c>
      <c r="AU252" s="24" t="s">
        <v>81</v>
      </c>
    </row>
    <row r="253" spans="2:65" s="1" customFormat="1" ht="20.399999999999999" customHeight="1">
      <c r="B253" s="181"/>
      <c r="C253" s="182" t="s">
        <v>470</v>
      </c>
      <c r="D253" s="182" t="s">
        <v>154</v>
      </c>
      <c r="E253" s="183" t="s">
        <v>510</v>
      </c>
      <c r="F253" s="184" t="s">
        <v>511</v>
      </c>
      <c r="G253" s="185" t="s">
        <v>157</v>
      </c>
      <c r="H253" s="186">
        <v>2.1779999999999999</v>
      </c>
      <c r="I253" s="187"/>
      <c r="J253" s="188">
        <f>ROUND(I253*H253,2)</f>
        <v>0</v>
      </c>
      <c r="K253" s="184" t="s">
        <v>158</v>
      </c>
      <c r="L253" s="41"/>
      <c r="M253" s="189" t="s">
        <v>5</v>
      </c>
      <c r="N253" s="190" t="s">
        <v>43</v>
      </c>
      <c r="O253" s="42"/>
      <c r="P253" s="191">
        <f>O253*H253</f>
        <v>0</v>
      </c>
      <c r="Q253" s="191">
        <v>1.7000000000000001E-4</v>
      </c>
      <c r="R253" s="191">
        <f>Q253*H253</f>
        <v>3.7026000000000002E-4</v>
      </c>
      <c r="S253" s="191">
        <v>0</v>
      </c>
      <c r="T253" s="192">
        <f>S253*H253</f>
        <v>0</v>
      </c>
      <c r="AR253" s="24" t="s">
        <v>259</v>
      </c>
      <c r="AT253" s="24" t="s">
        <v>154</v>
      </c>
      <c r="AU253" s="24" t="s">
        <v>81</v>
      </c>
      <c r="AY253" s="24" t="s">
        <v>151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4" t="s">
        <v>79</v>
      </c>
      <c r="BK253" s="193">
        <f>ROUND(I253*H253,2)</f>
        <v>0</v>
      </c>
      <c r="BL253" s="24" t="s">
        <v>259</v>
      </c>
      <c r="BM253" s="24" t="s">
        <v>512</v>
      </c>
    </row>
    <row r="254" spans="2:65" s="1" customFormat="1" ht="12">
      <c r="B254" s="41"/>
      <c r="D254" s="207" t="s">
        <v>161</v>
      </c>
      <c r="F254" s="220" t="s">
        <v>513</v>
      </c>
      <c r="I254" s="196"/>
      <c r="L254" s="41"/>
      <c r="M254" s="197"/>
      <c r="N254" s="42"/>
      <c r="O254" s="42"/>
      <c r="P254" s="42"/>
      <c r="Q254" s="42"/>
      <c r="R254" s="42"/>
      <c r="S254" s="42"/>
      <c r="T254" s="70"/>
      <c r="AT254" s="24" t="s">
        <v>161</v>
      </c>
      <c r="AU254" s="24" t="s">
        <v>81</v>
      </c>
    </row>
    <row r="255" spans="2:65" s="1" customFormat="1" ht="20.399999999999999" customHeight="1">
      <c r="B255" s="181"/>
      <c r="C255" s="182" t="s">
        <v>478</v>
      </c>
      <c r="D255" s="182" t="s">
        <v>154</v>
      </c>
      <c r="E255" s="183" t="s">
        <v>515</v>
      </c>
      <c r="F255" s="184" t="s">
        <v>516</v>
      </c>
      <c r="G255" s="185" t="s">
        <v>157</v>
      </c>
      <c r="H255" s="186">
        <v>2.1779999999999999</v>
      </c>
      <c r="I255" s="187"/>
      <c r="J255" s="188">
        <f>ROUND(I255*H255,2)</f>
        <v>0</v>
      </c>
      <c r="K255" s="184" t="s">
        <v>158</v>
      </c>
      <c r="L255" s="41"/>
      <c r="M255" s="189" t="s">
        <v>5</v>
      </c>
      <c r="N255" s="190" t="s">
        <v>43</v>
      </c>
      <c r="O255" s="42"/>
      <c r="P255" s="191">
        <f>O255*H255</f>
        <v>0</v>
      </c>
      <c r="Q255" s="191">
        <v>1.2E-4</v>
      </c>
      <c r="R255" s="191">
        <f>Q255*H255</f>
        <v>2.6135999999999998E-4</v>
      </c>
      <c r="S255" s="191">
        <v>0</v>
      </c>
      <c r="T255" s="192">
        <f>S255*H255</f>
        <v>0</v>
      </c>
      <c r="AR255" s="24" t="s">
        <v>259</v>
      </c>
      <c r="AT255" s="24" t="s">
        <v>154</v>
      </c>
      <c r="AU255" s="24" t="s">
        <v>81</v>
      </c>
      <c r="AY255" s="24" t="s">
        <v>151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24" t="s">
        <v>79</v>
      </c>
      <c r="BK255" s="193">
        <f>ROUND(I255*H255,2)</f>
        <v>0</v>
      </c>
      <c r="BL255" s="24" t="s">
        <v>259</v>
      </c>
      <c r="BM255" s="24" t="s">
        <v>517</v>
      </c>
    </row>
    <row r="256" spans="2:65" s="1" customFormat="1" ht="12">
      <c r="B256" s="41"/>
      <c r="D256" s="207" t="s">
        <v>161</v>
      </c>
      <c r="F256" s="220" t="s">
        <v>518</v>
      </c>
      <c r="I256" s="196"/>
      <c r="L256" s="41"/>
      <c r="M256" s="197"/>
      <c r="N256" s="42"/>
      <c r="O256" s="42"/>
      <c r="P256" s="42"/>
      <c r="Q256" s="42"/>
      <c r="R256" s="42"/>
      <c r="S256" s="42"/>
      <c r="T256" s="70"/>
      <c r="AT256" s="24" t="s">
        <v>161</v>
      </c>
      <c r="AU256" s="24" t="s">
        <v>81</v>
      </c>
    </row>
    <row r="257" spans="2:65" s="1" customFormat="1" ht="20.399999999999999" customHeight="1">
      <c r="B257" s="181"/>
      <c r="C257" s="182" t="s">
        <v>484</v>
      </c>
      <c r="D257" s="182" t="s">
        <v>154</v>
      </c>
      <c r="E257" s="183" t="s">
        <v>520</v>
      </c>
      <c r="F257" s="184" t="s">
        <v>521</v>
      </c>
      <c r="G257" s="185" t="s">
        <v>157</v>
      </c>
      <c r="H257" s="186">
        <v>2.1779999999999999</v>
      </c>
      <c r="I257" s="187"/>
      <c r="J257" s="188">
        <f>ROUND(I257*H257,2)</f>
        <v>0</v>
      </c>
      <c r="K257" s="184" t="s">
        <v>158</v>
      </c>
      <c r="L257" s="41"/>
      <c r="M257" s="189" t="s">
        <v>5</v>
      </c>
      <c r="N257" s="190" t="s">
        <v>43</v>
      </c>
      <c r="O257" s="42"/>
      <c r="P257" s="191">
        <f>O257*H257</f>
        <v>0</v>
      </c>
      <c r="Q257" s="191">
        <v>1.2E-4</v>
      </c>
      <c r="R257" s="191">
        <f>Q257*H257</f>
        <v>2.6135999999999998E-4</v>
      </c>
      <c r="S257" s="191">
        <v>0</v>
      </c>
      <c r="T257" s="192">
        <f>S257*H257</f>
        <v>0</v>
      </c>
      <c r="AR257" s="24" t="s">
        <v>259</v>
      </c>
      <c r="AT257" s="24" t="s">
        <v>154</v>
      </c>
      <c r="AU257" s="24" t="s">
        <v>81</v>
      </c>
      <c r="AY257" s="24" t="s">
        <v>151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24" t="s">
        <v>79</v>
      </c>
      <c r="BK257" s="193">
        <f>ROUND(I257*H257,2)</f>
        <v>0</v>
      </c>
      <c r="BL257" s="24" t="s">
        <v>259</v>
      </c>
      <c r="BM257" s="24" t="s">
        <v>522</v>
      </c>
    </row>
    <row r="258" spans="2:65" s="1" customFormat="1" ht="24">
      <c r="B258" s="41"/>
      <c r="D258" s="194" t="s">
        <v>161</v>
      </c>
      <c r="F258" s="195" t="s">
        <v>523</v>
      </c>
      <c r="I258" s="196"/>
      <c r="L258" s="41"/>
      <c r="M258" s="197"/>
      <c r="N258" s="42"/>
      <c r="O258" s="42"/>
      <c r="P258" s="42"/>
      <c r="Q258" s="42"/>
      <c r="R258" s="42"/>
      <c r="S258" s="42"/>
      <c r="T258" s="70"/>
      <c r="AT258" s="24" t="s">
        <v>161</v>
      </c>
      <c r="AU258" s="24" t="s">
        <v>81</v>
      </c>
    </row>
    <row r="259" spans="2:65" s="11" customFormat="1" ht="29.85" customHeight="1">
      <c r="B259" s="167"/>
      <c r="D259" s="178" t="s">
        <v>71</v>
      </c>
      <c r="E259" s="179" t="s">
        <v>524</v>
      </c>
      <c r="F259" s="179" t="s">
        <v>525</v>
      </c>
      <c r="I259" s="170"/>
      <c r="J259" s="180">
        <f>BK259</f>
        <v>0</v>
      </c>
      <c r="L259" s="167"/>
      <c r="M259" s="172"/>
      <c r="N259" s="173"/>
      <c r="O259" s="173"/>
      <c r="P259" s="174">
        <f>SUM(P260:P287)</f>
        <v>0</v>
      </c>
      <c r="Q259" s="173"/>
      <c r="R259" s="174">
        <f>SUM(R260:R287)</f>
        <v>0.34930384000000003</v>
      </c>
      <c r="S259" s="173"/>
      <c r="T259" s="175">
        <f>SUM(T260:T287)</f>
        <v>2.211633E-2</v>
      </c>
      <c r="AR259" s="168" t="s">
        <v>81</v>
      </c>
      <c r="AT259" s="176" t="s">
        <v>71</v>
      </c>
      <c r="AU259" s="176" t="s">
        <v>79</v>
      </c>
      <c r="AY259" s="168" t="s">
        <v>151</v>
      </c>
      <c r="BK259" s="177">
        <f>SUM(BK260:BK287)</f>
        <v>0</v>
      </c>
    </row>
    <row r="260" spans="2:65" s="1" customFormat="1" ht="20.399999999999999" customHeight="1">
      <c r="B260" s="181"/>
      <c r="C260" s="182" t="s">
        <v>490</v>
      </c>
      <c r="D260" s="182" t="s">
        <v>154</v>
      </c>
      <c r="E260" s="183" t="s">
        <v>527</v>
      </c>
      <c r="F260" s="184" t="s">
        <v>528</v>
      </c>
      <c r="G260" s="185" t="s">
        <v>157</v>
      </c>
      <c r="H260" s="186">
        <v>71.343000000000004</v>
      </c>
      <c r="I260" s="187"/>
      <c r="J260" s="188">
        <f>ROUND(I260*H260,2)</f>
        <v>0</v>
      </c>
      <c r="K260" s="184" t="s">
        <v>158</v>
      </c>
      <c r="L260" s="41"/>
      <c r="M260" s="189" t="s">
        <v>5</v>
      </c>
      <c r="N260" s="190" t="s">
        <v>43</v>
      </c>
      <c r="O260" s="42"/>
      <c r="P260" s="191">
        <f>O260*H260</f>
        <v>0</v>
      </c>
      <c r="Q260" s="191">
        <v>1E-3</v>
      </c>
      <c r="R260" s="191">
        <f>Q260*H260</f>
        <v>7.1343000000000004E-2</v>
      </c>
      <c r="S260" s="191">
        <v>3.1E-4</v>
      </c>
      <c r="T260" s="192">
        <f>S260*H260</f>
        <v>2.211633E-2</v>
      </c>
      <c r="AR260" s="24" t="s">
        <v>259</v>
      </c>
      <c r="AT260" s="24" t="s">
        <v>154</v>
      </c>
      <c r="AU260" s="24" t="s">
        <v>81</v>
      </c>
      <c r="AY260" s="24" t="s">
        <v>151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4" t="s">
        <v>79</v>
      </c>
      <c r="BK260" s="193">
        <f>ROUND(I260*H260,2)</f>
        <v>0</v>
      </c>
      <c r="BL260" s="24" t="s">
        <v>259</v>
      </c>
      <c r="BM260" s="24" t="s">
        <v>529</v>
      </c>
    </row>
    <row r="261" spans="2:65" s="1" customFormat="1" ht="12">
      <c r="B261" s="41"/>
      <c r="D261" s="194" t="s">
        <v>161</v>
      </c>
      <c r="F261" s="195" t="s">
        <v>530</v>
      </c>
      <c r="I261" s="196"/>
      <c r="L261" s="41"/>
      <c r="M261" s="197"/>
      <c r="N261" s="42"/>
      <c r="O261" s="42"/>
      <c r="P261" s="42"/>
      <c r="Q261" s="42"/>
      <c r="R261" s="42"/>
      <c r="S261" s="42"/>
      <c r="T261" s="70"/>
      <c r="AT261" s="24" t="s">
        <v>161</v>
      </c>
      <c r="AU261" s="24" t="s">
        <v>81</v>
      </c>
    </row>
    <row r="262" spans="2:65" s="12" customFormat="1" ht="12">
      <c r="B262" s="198"/>
      <c r="D262" s="194" t="s">
        <v>163</v>
      </c>
      <c r="E262" s="199" t="s">
        <v>5</v>
      </c>
      <c r="F262" s="200" t="s">
        <v>531</v>
      </c>
      <c r="H262" s="201" t="s">
        <v>5</v>
      </c>
      <c r="I262" s="202"/>
      <c r="L262" s="198"/>
      <c r="M262" s="203"/>
      <c r="N262" s="204"/>
      <c r="O262" s="204"/>
      <c r="P262" s="204"/>
      <c r="Q262" s="204"/>
      <c r="R262" s="204"/>
      <c r="S262" s="204"/>
      <c r="T262" s="205"/>
      <c r="AT262" s="201" t="s">
        <v>163</v>
      </c>
      <c r="AU262" s="201" t="s">
        <v>81</v>
      </c>
      <c r="AV262" s="12" t="s">
        <v>79</v>
      </c>
      <c r="AW262" s="12" t="s">
        <v>35</v>
      </c>
      <c r="AX262" s="12" t="s">
        <v>72</v>
      </c>
      <c r="AY262" s="201" t="s">
        <v>151</v>
      </c>
    </row>
    <row r="263" spans="2:65" s="13" customFormat="1" ht="12">
      <c r="B263" s="206"/>
      <c r="D263" s="194" t="s">
        <v>163</v>
      </c>
      <c r="E263" s="215" t="s">
        <v>5</v>
      </c>
      <c r="F263" s="216" t="s">
        <v>610</v>
      </c>
      <c r="H263" s="217">
        <v>22</v>
      </c>
      <c r="I263" s="211"/>
      <c r="L263" s="206"/>
      <c r="M263" s="212"/>
      <c r="N263" s="213"/>
      <c r="O263" s="213"/>
      <c r="P263" s="213"/>
      <c r="Q263" s="213"/>
      <c r="R263" s="213"/>
      <c r="S263" s="213"/>
      <c r="T263" s="214"/>
      <c r="AT263" s="215" t="s">
        <v>163</v>
      </c>
      <c r="AU263" s="215" t="s">
        <v>81</v>
      </c>
      <c r="AV263" s="13" t="s">
        <v>81</v>
      </c>
      <c r="AW263" s="13" t="s">
        <v>35</v>
      </c>
      <c r="AX263" s="13" t="s">
        <v>72</v>
      </c>
      <c r="AY263" s="215" t="s">
        <v>151</v>
      </c>
    </row>
    <row r="264" spans="2:65" s="12" customFormat="1" ht="12">
      <c r="B264" s="198"/>
      <c r="D264" s="194" t="s">
        <v>163</v>
      </c>
      <c r="E264" s="199" t="s">
        <v>5</v>
      </c>
      <c r="F264" s="200" t="s">
        <v>533</v>
      </c>
      <c r="H264" s="201" t="s">
        <v>5</v>
      </c>
      <c r="I264" s="202"/>
      <c r="L264" s="198"/>
      <c r="M264" s="203"/>
      <c r="N264" s="204"/>
      <c r="O264" s="204"/>
      <c r="P264" s="204"/>
      <c r="Q264" s="204"/>
      <c r="R264" s="204"/>
      <c r="S264" s="204"/>
      <c r="T264" s="205"/>
      <c r="AT264" s="201" t="s">
        <v>163</v>
      </c>
      <c r="AU264" s="201" t="s">
        <v>81</v>
      </c>
      <c r="AV264" s="12" t="s">
        <v>79</v>
      </c>
      <c r="AW264" s="12" t="s">
        <v>35</v>
      </c>
      <c r="AX264" s="12" t="s">
        <v>72</v>
      </c>
      <c r="AY264" s="201" t="s">
        <v>151</v>
      </c>
    </row>
    <row r="265" spans="2:65" s="13" customFormat="1" ht="12">
      <c r="B265" s="206"/>
      <c r="D265" s="194" t="s">
        <v>163</v>
      </c>
      <c r="E265" s="215" t="s">
        <v>5</v>
      </c>
      <c r="F265" s="216" t="s">
        <v>622</v>
      </c>
      <c r="H265" s="217">
        <v>83.632999999999996</v>
      </c>
      <c r="I265" s="211"/>
      <c r="L265" s="206"/>
      <c r="M265" s="212"/>
      <c r="N265" s="213"/>
      <c r="O265" s="213"/>
      <c r="P265" s="213"/>
      <c r="Q265" s="213"/>
      <c r="R265" s="213"/>
      <c r="S265" s="213"/>
      <c r="T265" s="214"/>
      <c r="AT265" s="215" t="s">
        <v>163</v>
      </c>
      <c r="AU265" s="215" t="s">
        <v>81</v>
      </c>
      <c r="AV265" s="13" t="s">
        <v>81</v>
      </c>
      <c r="AW265" s="13" t="s">
        <v>35</v>
      </c>
      <c r="AX265" s="13" t="s">
        <v>72</v>
      </c>
      <c r="AY265" s="215" t="s">
        <v>151</v>
      </c>
    </row>
    <row r="266" spans="2:65" s="12" customFormat="1" ht="12">
      <c r="B266" s="198"/>
      <c r="D266" s="194" t="s">
        <v>163</v>
      </c>
      <c r="E266" s="199" t="s">
        <v>5</v>
      </c>
      <c r="F266" s="200" t="s">
        <v>537</v>
      </c>
      <c r="H266" s="201" t="s">
        <v>5</v>
      </c>
      <c r="I266" s="202"/>
      <c r="L266" s="198"/>
      <c r="M266" s="203"/>
      <c r="N266" s="204"/>
      <c r="O266" s="204"/>
      <c r="P266" s="204"/>
      <c r="Q266" s="204"/>
      <c r="R266" s="204"/>
      <c r="S266" s="204"/>
      <c r="T266" s="205"/>
      <c r="AT266" s="201" t="s">
        <v>163</v>
      </c>
      <c r="AU266" s="201" t="s">
        <v>81</v>
      </c>
      <c r="AV266" s="12" t="s">
        <v>79</v>
      </c>
      <c r="AW266" s="12" t="s">
        <v>35</v>
      </c>
      <c r="AX266" s="12" t="s">
        <v>72</v>
      </c>
      <c r="AY266" s="201" t="s">
        <v>151</v>
      </c>
    </row>
    <row r="267" spans="2:65" s="13" customFormat="1" ht="12">
      <c r="B267" s="206"/>
      <c r="D267" s="194" t="s">
        <v>163</v>
      </c>
      <c r="E267" s="215" t="s">
        <v>5</v>
      </c>
      <c r="F267" s="216" t="s">
        <v>538</v>
      </c>
      <c r="H267" s="217">
        <v>-8.64</v>
      </c>
      <c r="I267" s="211"/>
      <c r="L267" s="206"/>
      <c r="M267" s="212"/>
      <c r="N267" s="213"/>
      <c r="O267" s="213"/>
      <c r="P267" s="213"/>
      <c r="Q267" s="213"/>
      <c r="R267" s="213"/>
      <c r="S267" s="213"/>
      <c r="T267" s="214"/>
      <c r="AT267" s="215" t="s">
        <v>163</v>
      </c>
      <c r="AU267" s="215" t="s">
        <v>81</v>
      </c>
      <c r="AV267" s="13" t="s">
        <v>81</v>
      </c>
      <c r="AW267" s="13" t="s">
        <v>35</v>
      </c>
      <c r="AX267" s="13" t="s">
        <v>72</v>
      </c>
      <c r="AY267" s="215" t="s">
        <v>151</v>
      </c>
    </row>
    <row r="268" spans="2:65" s="12" customFormat="1" ht="12">
      <c r="B268" s="198"/>
      <c r="D268" s="194" t="s">
        <v>163</v>
      </c>
      <c r="E268" s="199" t="s">
        <v>5</v>
      </c>
      <c r="F268" s="200" t="s">
        <v>539</v>
      </c>
      <c r="H268" s="201" t="s">
        <v>5</v>
      </c>
      <c r="I268" s="202"/>
      <c r="L268" s="198"/>
      <c r="M268" s="203"/>
      <c r="N268" s="204"/>
      <c r="O268" s="204"/>
      <c r="P268" s="204"/>
      <c r="Q268" s="204"/>
      <c r="R268" s="204"/>
      <c r="S268" s="204"/>
      <c r="T268" s="205"/>
      <c r="AT268" s="201" t="s">
        <v>163</v>
      </c>
      <c r="AU268" s="201" t="s">
        <v>81</v>
      </c>
      <c r="AV268" s="12" t="s">
        <v>79</v>
      </c>
      <c r="AW268" s="12" t="s">
        <v>35</v>
      </c>
      <c r="AX268" s="12" t="s">
        <v>72</v>
      </c>
      <c r="AY268" s="201" t="s">
        <v>151</v>
      </c>
    </row>
    <row r="269" spans="2:65" s="13" customFormat="1" ht="12">
      <c r="B269" s="206"/>
      <c r="D269" s="207" t="s">
        <v>163</v>
      </c>
      <c r="E269" s="208" t="s">
        <v>5</v>
      </c>
      <c r="F269" s="209" t="s">
        <v>623</v>
      </c>
      <c r="H269" s="210">
        <v>-25.65</v>
      </c>
      <c r="I269" s="211"/>
      <c r="L269" s="206"/>
      <c r="M269" s="212"/>
      <c r="N269" s="213"/>
      <c r="O269" s="213"/>
      <c r="P269" s="213"/>
      <c r="Q269" s="213"/>
      <c r="R269" s="213"/>
      <c r="S269" s="213"/>
      <c r="T269" s="214"/>
      <c r="AT269" s="215" t="s">
        <v>163</v>
      </c>
      <c r="AU269" s="215" t="s">
        <v>81</v>
      </c>
      <c r="AV269" s="13" t="s">
        <v>81</v>
      </c>
      <c r="AW269" s="13" t="s">
        <v>35</v>
      </c>
      <c r="AX269" s="13" t="s">
        <v>72</v>
      </c>
      <c r="AY269" s="215" t="s">
        <v>151</v>
      </c>
    </row>
    <row r="270" spans="2:65" s="1" customFormat="1" ht="28.8" customHeight="1">
      <c r="B270" s="181"/>
      <c r="C270" s="182" t="s">
        <v>497</v>
      </c>
      <c r="D270" s="182" t="s">
        <v>154</v>
      </c>
      <c r="E270" s="183" t="s">
        <v>542</v>
      </c>
      <c r="F270" s="184" t="s">
        <v>543</v>
      </c>
      <c r="G270" s="185" t="s">
        <v>157</v>
      </c>
      <c r="H270" s="186">
        <v>71.343000000000004</v>
      </c>
      <c r="I270" s="187"/>
      <c r="J270" s="188">
        <f>ROUND(I270*H270,2)</f>
        <v>0</v>
      </c>
      <c r="K270" s="184" t="s">
        <v>158</v>
      </c>
      <c r="L270" s="41"/>
      <c r="M270" s="189" t="s">
        <v>5</v>
      </c>
      <c r="N270" s="190" t="s">
        <v>43</v>
      </c>
      <c r="O270" s="42"/>
      <c r="P270" s="191">
        <f>O270*H270</f>
        <v>0</v>
      </c>
      <c r="Q270" s="191">
        <v>3.1800000000000001E-3</v>
      </c>
      <c r="R270" s="191">
        <f>Q270*H270</f>
        <v>0.22687074000000002</v>
      </c>
      <c r="S270" s="191">
        <v>0</v>
      </c>
      <c r="T270" s="192">
        <f>S270*H270</f>
        <v>0</v>
      </c>
      <c r="AR270" s="24" t="s">
        <v>259</v>
      </c>
      <c r="AT270" s="24" t="s">
        <v>154</v>
      </c>
      <c r="AU270" s="24" t="s">
        <v>81</v>
      </c>
      <c r="AY270" s="24" t="s">
        <v>151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4" t="s">
        <v>79</v>
      </c>
      <c r="BK270" s="193">
        <f>ROUND(I270*H270,2)</f>
        <v>0</v>
      </c>
      <c r="BL270" s="24" t="s">
        <v>259</v>
      </c>
      <c r="BM270" s="24" t="s">
        <v>544</v>
      </c>
    </row>
    <row r="271" spans="2:65" s="1" customFormat="1" ht="24">
      <c r="B271" s="41"/>
      <c r="D271" s="207" t="s">
        <v>161</v>
      </c>
      <c r="F271" s="220" t="s">
        <v>545</v>
      </c>
      <c r="I271" s="196"/>
      <c r="L271" s="41"/>
      <c r="M271" s="197"/>
      <c r="N271" s="42"/>
      <c r="O271" s="42"/>
      <c r="P271" s="42"/>
      <c r="Q271" s="42"/>
      <c r="R271" s="42"/>
      <c r="S271" s="42"/>
      <c r="T271" s="70"/>
      <c r="AT271" s="24" t="s">
        <v>161</v>
      </c>
      <c r="AU271" s="24" t="s">
        <v>81</v>
      </c>
    </row>
    <row r="272" spans="2:65" s="1" customFormat="1" ht="28.8" customHeight="1">
      <c r="B272" s="181"/>
      <c r="C272" s="182" t="s">
        <v>504</v>
      </c>
      <c r="D272" s="182" t="s">
        <v>154</v>
      </c>
      <c r="E272" s="183" t="s">
        <v>547</v>
      </c>
      <c r="F272" s="184" t="s">
        <v>548</v>
      </c>
      <c r="G272" s="185" t="s">
        <v>157</v>
      </c>
      <c r="H272" s="186">
        <v>144.98599999999999</v>
      </c>
      <c r="I272" s="187"/>
      <c r="J272" s="188">
        <f>ROUND(I272*H272,2)</f>
        <v>0</v>
      </c>
      <c r="K272" s="184" t="s">
        <v>158</v>
      </c>
      <c r="L272" s="41"/>
      <c r="M272" s="189" t="s">
        <v>5</v>
      </c>
      <c r="N272" s="190" t="s">
        <v>43</v>
      </c>
      <c r="O272" s="42"/>
      <c r="P272" s="191">
        <f>O272*H272</f>
        <v>0</v>
      </c>
      <c r="Q272" s="191">
        <v>2.0000000000000001E-4</v>
      </c>
      <c r="R272" s="191">
        <f>Q272*H272</f>
        <v>2.8997200000000001E-2</v>
      </c>
      <c r="S272" s="191">
        <v>0</v>
      </c>
      <c r="T272" s="192">
        <f>S272*H272</f>
        <v>0</v>
      </c>
      <c r="AR272" s="24" t="s">
        <v>259</v>
      </c>
      <c r="AT272" s="24" t="s">
        <v>154</v>
      </c>
      <c r="AU272" s="24" t="s">
        <v>81</v>
      </c>
      <c r="AY272" s="24" t="s">
        <v>151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24" t="s">
        <v>79</v>
      </c>
      <c r="BK272" s="193">
        <f>ROUND(I272*H272,2)</f>
        <v>0</v>
      </c>
      <c r="BL272" s="24" t="s">
        <v>259</v>
      </c>
      <c r="BM272" s="24" t="s">
        <v>549</v>
      </c>
    </row>
    <row r="273" spans="2:65" s="1" customFormat="1" ht="12">
      <c r="B273" s="41"/>
      <c r="D273" s="194" t="s">
        <v>161</v>
      </c>
      <c r="F273" s="195" t="s">
        <v>550</v>
      </c>
      <c r="I273" s="196"/>
      <c r="L273" s="41"/>
      <c r="M273" s="197"/>
      <c r="N273" s="42"/>
      <c r="O273" s="42"/>
      <c r="P273" s="42"/>
      <c r="Q273" s="42"/>
      <c r="R273" s="42"/>
      <c r="S273" s="42"/>
      <c r="T273" s="70"/>
      <c r="AT273" s="24" t="s">
        <v>161</v>
      </c>
      <c r="AU273" s="24" t="s">
        <v>81</v>
      </c>
    </row>
    <row r="274" spans="2:65" s="13" customFormat="1" ht="12">
      <c r="B274" s="206"/>
      <c r="D274" s="194" t="s">
        <v>163</v>
      </c>
      <c r="E274" s="215" t="s">
        <v>5</v>
      </c>
      <c r="F274" s="216" t="s">
        <v>624</v>
      </c>
      <c r="H274" s="217">
        <v>71.343000000000004</v>
      </c>
      <c r="I274" s="211"/>
      <c r="L274" s="206"/>
      <c r="M274" s="212"/>
      <c r="N274" s="213"/>
      <c r="O274" s="213"/>
      <c r="P274" s="213"/>
      <c r="Q274" s="213"/>
      <c r="R274" s="213"/>
      <c r="S274" s="213"/>
      <c r="T274" s="214"/>
      <c r="AT274" s="215" t="s">
        <v>163</v>
      </c>
      <c r="AU274" s="215" t="s">
        <v>81</v>
      </c>
      <c r="AV274" s="13" t="s">
        <v>81</v>
      </c>
      <c r="AW274" s="13" t="s">
        <v>35</v>
      </c>
      <c r="AX274" s="13" t="s">
        <v>72</v>
      </c>
      <c r="AY274" s="215" t="s">
        <v>151</v>
      </c>
    </row>
    <row r="275" spans="2:65" s="13" customFormat="1" ht="12">
      <c r="B275" s="206"/>
      <c r="D275" s="207" t="s">
        <v>163</v>
      </c>
      <c r="E275" s="208" t="s">
        <v>5</v>
      </c>
      <c r="F275" s="209" t="s">
        <v>625</v>
      </c>
      <c r="H275" s="210">
        <v>73.643000000000001</v>
      </c>
      <c r="I275" s="211"/>
      <c r="L275" s="206"/>
      <c r="M275" s="212"/>
      <c r="N275" s="213"/>
      <c r="O275" s="213"/>
      <c r="P275" s="213"/>
      <c r="Q275" s="213"/>
      <c r="R275" s="213"/>
      <c r="S275" s="213"/>
      <c r="T275" s="214"/>
      <c r="AT275" s="215" t="s">
        <v>163</v>
      </c>
      <c r="AU275" s="215" t="s">
        <v>81</v>
      </c>
      <c r="AV275" s="13" t="s">
        <v>81</v>
      </c>
      <c r="AW275" s="13" t="s">
        <v>35</v>
      </c>
      <c r="AX275" s="13" t="s">
        <v>72</v>
      </c>
      <c r="AY275" s="215" t="s">
        <v>151</v>
      </c>
    </row>
    <row r="276" spans="2:65" s="1" customFormat="1" ht="28.8" customHeight="1">
      <c r="B276" s="181"/>
      <c r="C276" s="182" t="s">
        <v>509</v>
      </c>
      <c r="D276" s="182" t="s">
        <v>154</v>
      </c>
      <c r="E276" s="183" t="s">
        <v>554</v>
      </c>
      <c r="F276" s="184" t="s">
        <v>555</v>
      </c>
      <c r="G276" s="185" t="s">
        <v>157</v>
      </c>
      <c r="H276" s="186">
        <v>73.643000000000001</v>
      </c>
      <c r="I276" s="187"/>
      <c r="J276" s="188">
        <f>ROUND(I276*H276,2)</f>
        <v>0</v>
      </c>
      <c r="K276" s="184" t="s">
        <v>158</v>
      </c>
      <c r="L276" s="41"/>
      <c r="M276" s="189" t="s">
        <v>5</v>
      </c>
      <c r="N276" s="190" t="s">
        <v>43</v>
      </c>
      <c r="O276" s="42"/>
      <c r="P276" s="191">
        <f>O276*H276</f>
        <v>0</v>
      </c>
      <c r="Q276" s="191">
        <v>2.9E-4</v>
      </c>
      <c r="R276" s="191">
        <f>Q276*H276</f>
        <v>2.1356469999999999E-2</v>
      </c>
      <c r="S276" s="191">
        <v>0</v>
      </c>
      <c r="T276" s="192">
        <f>S276*H276</f>
        <v>0</v>
      </c>
      <c r="AR276" s="24" t="s">
        <v>259</v>
      </c>
      <c r="AT276" s="24" t="s">
        <v>154</v>
      </c>
      <c r="AU276" s="24" t="s">
        <v>81</v>
      </c>
      <c r="AY276" s="24" t="s">
        <v>151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4" t="s">
        <v>79</v>
      </c>
      <c r="BK276" s="193">
        <f>ROUND(I276*H276,2)</f>
        <v>0</v>
      </c>
      <c r="BL276" s="24" t="s">
        <v>259</v>
      </c>
      <c r="BM276" s="24" t="s">
        <v>556</v>
      </c>
    </row>
    <row r="277" spans="2:65" s="1" customFormat="1" ht="24">
      <c r="B277" s="41"/>
      <c r="D277" s="194" t="s">
        <v>161</v>
      </c>
      <c r="F277" s="195" t="s">
        <v>557</v>
      </c>
      <c r="I277" s="196"/>
      <c r="L277" s="41"/>
      <c r="M277" s="197"/>
      <c r="N277" s="42"/>
      <c r="O277" s="42"/>
      <c r="P277" s="42"/>
      <c r="Q277" s="42"/>
      <c r="R277" s="42"/>
      <c r="S277" s="42"/>
      <c r="T277" s="70"/>
      <c r="AT277" s="24" t="s">
        <v>161</v>
      </c>
      <c r="AU277" s="24" t="s">
        <v>81</v>
      </c>
    </row>
    <row r="278" spans="2:65" s="12" customFormat="1" ht="12">
      <c r="B278" s="198"/>
      <c r="D278" s="194" t="s">
        <v>163</v>
      </c>
      <c r="E278" s="199" t="s">
        <v>5</v>
      </c>
      <c r="F278" s="200" t="s">
        <v>531</v>
      </c>
      <c r="H278" s="201" t="s">
        <v>5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201" t="s">
        <v>163</v>
      </c>
      <c r="AU278" s="201" t="s">
        <v>81</v>
      </c>
      <c r="AV278" s="12" t="s">
        <v>79</v>
      </c>
      <c r="AW278" s="12" t="s">
        <v>35</v>
      </c>
      <c r="AX278" s="12" t="s">
        <v>72</v>
      </c>
      <c r="AY278" s="201" t="s">
        <v>151</v>
      </c>
    </row>
    <row r="279" spans="2:65" s="13" customFormat="1" ht="12">
      <c r="B279" s="206"/>
      <c r="D279" s="194" t="s">
        <v>163</v>
      </c>
      <c r="E279" s="215" t="s">
        <v>5</v>
      </c>
      <c r="F279" s="216" t="s">
        <v>610</v>
      </c>
      <c r="H279" s="217">
        <v>22</v>
      </c>
      <c r="I279" s="211"/>
      <c r="L279" s="206"/>
      <c r="M279" s="212"/>
      <c r="N279" s="213"/>
      <c r="O279" s="213"/>
      <c r="P279" s="213"/>
      <c r="Q279" s="213"/>
      <c r="R279" s="213"/>
      <c r="S279" s="213"/>
      <c r="T279" s="214"/>
      <c r="AT279" s="215" t="s">
        <v>163</v>
      </c>
      <c r="AU279" s="215" t="s">
        <v>81</v>
      </c>
      <c r="AV279" s="13" t="s">
        <v>81</v>
      </c>
      <c r="AW279" s="13" t="s">
        <v>35</v>
      </c>
      <c r="AX279" s="13" t="s">
        <v>72</v>
      </c>
      <c r="AY279" s="215" t="s">
        <v>151</v>
      </c>
    </row>
    <row r="280" spans="2:65" s="12" customFormat="1" ht="12">
      <c r="B280" s="198"/>
      <c r="D280" s="194" t="s">
        <v>163</v>
      </c>
      <c r="E280" s="199" t="s">
        <v>5</v>
      </c>
      <c r="F280" s="200" t="s">
        <v>533</v>
      </c>
      <c r="H280" s="201" t="s">
        <v>5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201" t="s">
        <v>163</v>
      </c>
      <c r="AU280" s="201" t="s">
        <v>81</v>
      </c>
      <c r="AV280" s="12" t="s">
        <v>79</v>
      </c>
      <c r="AW280" s="12" t="s">
        <v>35</v>
      </c>
      <c r="AX280" s="12" t="s">
        <v>72</v>
      </c>
      <c r="AY280" s="201" t="s">
        <v>151</v>
      </c>
    </row>
    <row r="281" spans="2:65" s="13" customFormat="1" ht="12">
      <c r="B281" s="206"/>
      <c r="D281" s="194" t="s">
        <v>163</v>
      </c>
      <c r="E281" s="215" t="s">
        <v>5</v>
      </c>
      <c r="F281" s="216" t="s">
        <v>626</v>
      </c>
      <c r="H281" s="217">
        <v>89.533000000000001</v>
      </c>
      <c r="I281" s="211"/>
      <c r="L281" s="206"/>
      <c r="M281" s="212"/>
      <c r="N281" s="213"/>
      <c r="O281" s="213"/>
      <c r="P281" s="213"/>
      <c r="Q281" s="213"/>
      <c r="R281" s="213"/>
      <c r="S281" s="213"/>
      <c r="T281" s="214"/>
      <c r="AT281" s="215" t="s">
        <v>163</v>
      </c>
      <c r="AU281" s="215" t="s">
        <v>81</v>
      </c>
      <c r="AV281" s="13" t="s">
        <v>81</v>
      </c>
      <c r="AW281" s="13" t="s">
        <v>35</v>
      </c>
      <c r="AX281" s="13" t="s">
        <v>72</v>
      </c>
      <c r="AY281" s="215" t="s">
        <v>151</v>
      </c>
    </row>
    <row r="282" spans="2:65" s="12" customFormat="1" ht="12">
      <c r="B282" s="198"/>
      <c r="D282" s="194" t="s">
        <v>163</v>
      </c>
      <c r="E282" s="199" t="s">
        <v>5</v>
      </c>
      <c r="F282" s="200" t="s">
        <v>537</v>
      </c>
      <c r="H282" s="201" t="s">
        <v>5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201" t="s">
        <v>163</v>
      </c>
      <c r="AU282" s="201" t="s">
        <v>81</v>
      </c>
      <c r="AV282" s="12" t="s">
        <v>79</v>
      </c>
      <c r="AW282" s="12" t="s">
        <v>35</v>
      </c>
      <c r="AX282" s="12" t="s">
        <v>72</v>
      </c>
      <c r="AY282" s="201" t="s">
        <v>151</v>
      </c>
    </row>
    <row r="283" spans="2:65" s="13" customFormat="1" ht="12">
      <c r="B283" s="206"/>
      <c r="D283" s="194" t="s">
        <v>163</v>
      </c>
      <c r="E283" s="215" t="s">
        <v>5</v>
      </c>
      <c r="F283" s="216" t="s">
        <v>538</v>
      </c>
      <c r="H283" s="217">
        <v>-8.64</v>
      </c>
      <c r="I283" s="211"/>
      <c r="L283" s="206"/>
      <c r="M283" s="212"/>
      <c r="N283" s="213"/>
      <c r="O283" s="213"/>
      <c r="P283" s="213"/>
      <c r="Q283" s="213"/>
      <c r="R283" s="213"/>
      <c r="S283" s="213"/>
      <c r="T283" s="214"/>
      <c r="AT283" s="215" t="s">
        <v>163</v>
      </c>
      <c r="AU283" s="215" t="s">
        <v>81</v>
      </c>
      <c r="AV283" s="13" t="s">
        <v>81</v>
      </c>
      <c r="AW283" s="13" t="s">
        <v>35</v>
      </c>
      <c r="AX283" s="13" t="s">
        <v>72</v>
      </c>
      <c r="AY283" s="215" t="s">
        <v>151</v>
      </c>
    </row>
    <row r="284" spans="2:65" s="12" customFormat="1" ht="12">
      <c r="B284" s="198"/>
      <c r="D284" s="194" t="s">
        <v>163</v>
      </c>
      <c r="E284" s="199" t="s">
        <v>5</v>
      </c>
      <c r="F284" s="200" t="s">
        <v>560</v>
      </c>
      <c r="H284" s="201" t="s">
        <v>5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201" t="s">
        <v>163</v>
      </c>
      <c r="AU284" s="201" t="s">
        <v>81</v>
      </c>
      <c r="AV284" s="12" t="s">
        <v>79</v>
      </c>
      <c r="AW284" s="12" t="s">
        <v>35</v>
      </c>
      <c r="AX284" s="12" t="s">
        <v>72</v>
      </c>
      <c r="AY284" s="201" t="s">
        <v>151</v>
      </c>
    </row>
    <row r="285" spans="2:65" s="13" customFormat="1" ht="12">
      <c r="B285" s="206"/>
      <c r="D285" s="207" t="s">
        <v>163</v>
      </c>
      <c r="E285" s="208" t="s">
        <v>5</v>
      </c>
      <c r="F285" s="209" t="s">
        <v>627</v>
      </c>
      <c r="H285" s="210">
        <v>-29.25</v>
      </c>
      <c r="I285" s="211"/>
      <c r="L285" s="206"/>
      <c r="M285" s="212"/>
      <c r="N285" s="213"/>
      <c r="O285" s="213"/>
      <c r="P285" s="213"/>
      <c r="Q285" s="213"/>
      <c r="R285" s="213"/>
      <c r="S285" s="213"/>
      <c r="T285" s="214"/>
      <c r="AT285" s="215" t="s">
        <v>163</v>
      </c>
      <c r="AU285" s="215" t="s">
        <v>81</v>
      </c>
      <c r="AV285" s="13" t="s">
        <v>81</v>
      </c>
      <c r="AW285" s="13" t="s">
        <v>35</v>
      </c>
      <c r="AX285" s="13" t="s">
        <v>72</v>
      </c>
      <c r="AY285" s="215" t="s">
        <v>151</v>
      </c>
    </row>
    <row r="286" spans="2:65" s="1" customFormat="1" ht="28.8" customHeight="1">
      <c r="B286" s="181"/>
      <c r="C286" s="182" t="s">
        <v>514</v>
      </c>
      <c r="D286" s="182" t="s">
        <v>154</v>
      </c>
      <c r="E286" s="183" t="s">
        <v>562</v>
      </c>
      <c r="F286" s="184" t="s">
        <v>563</v>
      </c>
      <c r="G286" s="185" t="s">
        <v>157</v>
      </c>
      <c r="H286" s="186">
        <v>73.643000000000001</v>
      </c>
      <c r="I286" s="187"/>
      <c r="J286" s="188">
        <f>ROUND(I286*H286,2)</f>
        <v>0</v>
      </c>
      <c r="K286" s="184" t="s">
        <v>158</v>
      </c>
      <c r="L286" s="41"/>
      <c r="M286" s="189" t="s">
        <v>5</v>
      </c>
      <c r="N286" s="190" t="s">
        <v>43</v>
      </c>
      <c r="O286" s="42"/>
      <c r="P286" s="191">
        <f>O286*H286</f>
        <v>0</v>
      </c>
      <c r="Q286" s="191">
        <v>1.0000000000000001E-5</v>
      </c>
      <c r="R286" s="191">
        <f>Q286*H286</f>
        <v>7.3643000000000005E-4</v>
      </c>
      <c r="S286" s="191">
        <v>0</v>
      </c>
      <c r="T286" s="192">
        <f>S286*H286</f>
        <v>0</v>
      </c>
      <c r="AR286" s="24" t="s">
        <v>259</v>
      </c>
      <c r="AT286" s="24" t="s">
        <v>154</v>
      </c>
      <c r="AU286" s="24" t="s">
        <v>81</v>
      </c>
      <c r="AY286" s="24" t="s">
        <v>151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24" t="s">
        <v>79</v>
      </c>
      <c r="BK286" s="193">
        <f>ROUND(I286*H286,2)</f>
        <v>0</v>
      </c>
      <c r="BL286" s="24" t="s">
        <v>259</v>
      </c>
      <c r="BM286" s="24" t="s">
        <v>564</v>
      </c>
    </row>
    <row r="287" spans="2:65" s="1" customFormat="1" ht="24">
      <c r="B287" s="41"/>
      <c r="D287" s="194" t="s">
        <v>161</v>
      </c>
      <c r="F287" s="195" t="s">
        <v>565</v>
      </c>
      <c r="I287" s="196"/>
      <c r="L287" s="41"/>
      <c r="M287" s="237"/>
      <c r="N287" s="238"/>
      <c r="O287" s="238"/>
      <c r="P287" s="238"/>
      <c r="Q287" s="238"/>
      <c r="R287" s="238"/>
      <c r="S287" s="238"/>
      <c r="T287" s="239"/>
      <c r="AT287" s="24" t="s">
        <v>161</v>
      </c>
      <c r="AU287" s="24" t="s">
        <v>81</v>
      </c>
    </row>
    <row r="288" spans="2:65" s="1" customFormat="1" ht="6.9" customHeight="1">
      <c r="B288" s="56"/>
      <c r="C288" s="57"/>
      <c r="D288" s="57"/>
      <c r="E288" s="57"/>
      <c r="F288" s="57"/>
      <c r="G288" s="57"/>
      <c r="H288" s="57"/>
      <c r="I288" s="134"/>
      <c r="J288" s="57"/>
      <c r="K288" s="57"/>
      <c r="L288" s="41"/>
    </row>
  </sheetData>
  <autoFilter ref="C97:K287"/>
  <mergeCells count="12">
    <mergeCell ref="G1:H1"/>
    <mergeCell ref="L2:V2"/>
    <mergeCell ref="E49:H49"/>
    <mergeCell ref="E51:H51"/>
    <mergeCell ref="E86:H86"/>
    <mergeCell ref="E88:H88"/>
    <mergeCell ref="E90:H9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8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6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102</v>
      </c>
      <c r="G1" s="376" t="s">
        <v>103</v>
      </c>
      <c r="H1" s="376"/>
      <c r="I1" s="110"/>
      <c r="J1" s="109" t="s">
        <v>104</v>
      </c>
      <c r="K1" s="108" t="s">
        <v>105</v>
      </c>
      <c r="L1" s="109" t="s">
        <v>106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67" t="s">
        <v>8</v>
      </c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92</v>
      </c>
    </row>
    <row r="3" spans="1:70" ht="6.9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81</v>
      </c>
    </row>
    <row r="4" spans="1:70" ht="36.9" customHeight="1">
      <c r="B4" s="28"/>
      <c r="C4" s="29"/>
      <c r="D4" s="30" t="s">
        <v>107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3.2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0.399999999999999" customHeight="1">
      <c r="B7" s="28"/>
      <c r="C7" s="29"/>
      <c r="D7" s="29"/>
      <c r="E7" s="369" t="str">
        <f>'Rekapitulace stavby'!K6</f>
        <v>Modernizace sociálního zařízení MŠ Bohatice</v>
      </c>
      <c r="F7" s="370"/>
      <c r="G7" s="370"/>
      <c r="H7" s="370"/>
      <c r="I7" s="112"/>
      <c r="J7" s="29"/>
      <c r="K7" s="31"/>
    </row>
    <row r="8" spans="1:70" ht="13.2">
      <c r="B8" s="28"/>
      <c r="C8" s="29"/>
      <c r="D8" s="37" t="s">
        <v>108</v>
      </c>
      <c r="E8" s="29"/>
      <c r="F8" s="29"/>
      <c r="G8" s="29"/>
      <c r="H8" s="29"/>
      <c r="I8" s="112"/>
      <c r="J8" s="29"/>
      <c r="K8" s="31"/>
    </row>
    <row r="9" spans="1:70" s="1" customFormat="1" ht="20.399999999999999" customHeight="1">
      <c r="B9" s="41"/>
      <c r="C9" s="42"/>
      <c r="D9" s="42"/>
      <c r="E9" s="369" t="s">
        <v>109</v>
      </c>
      <c r="F9" s="371"/>
      <c r="G9" s="371"/>
      <c r="H9" s="371"/>
      <c r="I9" s="113"/>
      <c r="J9" s="42"/>
      <c r="K9" s="45"/>
    </row>
    <row r="10" spans="1:70" s="1" customFormat="1" ht="13.2">
      <c r="B10" s="41"/>
      <c r="C10" s="42"/>
      <c r="D10" s="37" t="s">
        <v>110</v>
      </c>
      <c r="E10" s="42"/>
      <c r="F10" s="42"/>
      <c r="G10" s="42"/>
      <c r="H10" s="42"/>
      <c r="I10" s="113"/>
      <c r="J10" s="42"/>
      <c r="K10" s="45"/>
    </row>
    <row r="11" spans="1:70" s="1" customFormat="1" ht="36.9" customHeight="1">
      <c r="B11" s="41"/>
      <c r="C11" s="42"/>
      <c r="D11" s="42"/>
      <c r="E11" s="372" t="s">
        <v>628</v>
      </c>
      <c r="F11" s="371"/>
      <c r="G11" s="371"/>
      <c r="H11" s="371"/>
      <c r="I11" s="113"/>
      <c r="J11" s="42"/>
      <c r="K11" s="45"/>
    </row>
    <row r="12" spans="1:70" s="1" customFormat="1" ht="12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1:70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12.7.2018</v>
      </c>
      <c r="K14" s="45"/>
    </row>
    <row r="15" spans="1:70" s="1" customFormat="1" ht="10.8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29</v>
      </c>
      <c r="F17" s="42"/>
      <c r="G17" s="42"/>
      <c r="H17" s="42"/>
      <c r="I17" s="114" t="s">
        <v>30</v>
      </c>
      <c r="J17" s="35" t="s">
        <v>5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" customHeight="1">
      <c r="B19" s="41"/>
      <c r="C19" s="42"/>
      <c r="D19" s="37" t="s">
        <v>31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30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" customHeight="1">
      <c r="B22" s="41"/>
      <c r="C22" s="42"/>
      <c r="D22" s="37" t="s">
        <v>33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34</v>
      </c>
      <c r="F23" s="42"/>
      <c r="G23" s="42"/>
      <c r="H23" s="42"/>
      <c r="I23" s="114" t="s">
        <v>30</v>
      </c>
      <c r="J23" s="35" t="s">
        <v>5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" customHeight="1">
      <c r="B25" s="41"/>
      <c r="C25" s="42"/>
      <c r="D25" s="37" t="s">
        <v>36</v>
      </c>
      <c r="E25" s="42"/>
      <c r="F25" s="42"/>
      <c r="G25" s="42"/>
      <c r="H25" s="42"/>
      <c r="I25" s="113"/>
      <c r="J25" s="42"/>
      <c r="K25" s="45"/>
    </row>
    <row r="26" spans="2:11" s="7" customFormat="1" ht="157.19999999999999" customHeight="1">
      <c r="B26" s="116"/>
      <c r="C26" s="117"/>
      <c r="D26" s="117"/>
      <c r="E26" s="335" t="s">
        <v>37</v>
      </c>
      <c r="F26" s="335"/>
      <c r="G26" s="335"/>
      <c r="H26" s="335"/>
      <c r="I26" s="118"/>
      <c r="J26" s="117"/>
      <c r="K26" s="119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38</v>
      </c>
      <c r="E29" s="42"/>
      <c r="F29" s="42"/>
      <c r="G29" s="42"/>
      <c r="H29" s="42"/>
      <c r="I29" s="113"/>
      <c r="J29" s="123">
        <f>ROUND(J98,2)</f>
        <v>0</v>
      </c>
      <c r="K29" s="45"/>
    </row>
    <row r="30" spans="2:11" s="1" customFormat="1" ht="6.9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" customHeight="1">
      <c r="B31" s="41"/>
      <c r="C31" s="42"/>
      <c r="D31" s="42"/>
      <c r="E31" s="42"/>
      <c r="F31" s="46" t="s">
        <v>40</v>
      </c>
      <c r="G31" s="42"/>
      <c r="H31" s="42"/>
      <c r="I31" s="124" t="s">
        <v>39</v>
      </c>
      <c r="J31" s="46" t="s">
        <v>41</v>
      </c>
      <c r="K31" s="45"/>
    </row>
    <row r="32" spans="2:11" s="1" customFormat="1" ht="14.4" customHeight="1">
      <c r="B32" s="41"/>
      <c r="C32" s="42"/>
      <c r="D32" s="49" t="s">
        <v>42</v>
      </c>
      <c r="E32" s="49" t="s">
        <v>43</v>
      </c>
      <c r="F32" s="125">
        <f>ROUND(SUM(BE98:BE287), 2)</f>
        <v>0</v>
      </c>
      <c r="G32" s="42"/>
      <c r="H32" s="42"/>
      <c r="I32" s="126">
        <v>0.21</v>
      </c>
      <c r="J32" s="125">
        <f>ROUND(ROUND((SUM(BE98:BE287)), 2)*I32, 2)</f>
        <v>0</v>
      </c>
      <c r="K32" s="45"/>
    </row>
    <row r="33" spans="2:11" s="1" customFormat="1" ht="14.4" customHeight="1">
      <c r="B33" s="41"/>
      <c r="C33" s="42"/>
      <c r="D33" s="42"/>
      <c r="E33" s="49" t="s">
        <v>44</v>
      </c>
      <c r="F33" s="125">
        <f>ROUND(SUM(BF98:BF287), 2)</f>
        <v>0</v>
      </c>
      <c r="G33" s="42"/>
      <c r="H33" s="42"/>
      <c r="I33" s="126">
        <v>0.15</v>
      </c>
      <c r="J33" s="125">
        <f>ROUND(ROUND((SUM(BF98:BF287)), 2)*I33, 2)</f>
        <v>0</v>
      </c>
      <c r="K33" s="45"/>
    </row>
    <row r="34" spans="2:11" s="1" customFormat="1" ht="14.4" hidden="1" customHeight="1">
      <c r="B34" s="41"/>
      <c r="C34" s="42"/>
      <c r="D34" s="42"/>
      <c r="E34" s="49" t="s">
        <v>45</v>
      </c>
      <c r="F34" s="125">
        <f>ROUND(SUM(BG98:BG287),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" hidden="1" customHeight="1">
      <c r="B35" s="41"/>
      <c r="C35" s="42"/>
      <c r="D35" s="42"/>
      <c r="E35" s="49" t="s">
        <v>46</v>
      </c>
      <c r="F35" s="125">
        <f>ROUND(SUM(BH98:BH287),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" hidden="1" customHeight="1">
      <c r="B36" s="41"/>
      <c r="C36" s="42"/>
      <c r="D36" s="42"/>
      <c r="E36" s="49" t="s">
        <v>47</v>
      </c>
      <c r="F36" s="125">
        <f>ROUND(SUM(BI98:BI287),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48</v>
      </c>
      <c r="E38" s="71"/>
      <c r="F38" s="71"/>
      <c r="G38" s="129" t="s">
        <v>49</v>
      </c>
      <c r="H38" s="130" t="s">
        <v>50</v>
      </c>
      <c r="I38" s="131"/>
      <c r="J38" s="132">
        <f>SUM(J29:J36)</f>
        <v>0</v>
      </c>
      <c r="K38" s="133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" customHeight="1">
      <c r="B44" s="41"/>
      <c r="C44" s="30" t="s">
        <v>112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0.399999999999999" customHeight="1">
      <c r="B47" s="41"/>
      <c r="C47" s="42"/>
      <c r="D47" s="42"/>
      <c r="E47" s="369" t="str">
        <f>E7</f>
        <v>Modernizace sociálního zařízení MŠ Bohatice</v>
      </c>
      <c r="F47" s="370"/>
      <c r="G47" s="370"/>
      <c r="H47" s="370"/>
      <c r="I47" s="113"/>
      <c r="J47" s="42"/>
      <c r="K47" s="45"/>
    </row>
    <row r="48" spans="2:11" ht="13.2">
      <c r="B48" s="28"/>
      <c r="C48" s="37" t="s">
        <v>108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0.399999999999999" customHeight="1">
      <c r="B49" s="41"/>
      <c r="C49" s="42"/>
      <c r="D49" s="42"/>
      <c r="E49" s="369" t="s">
        <v>109</v>
      </c>
      <c r="F49" s="371"/>
      <c r="G49" s="371"/>
      <c r="H49" s="371"/>
      <c r="I49" s="113"/>
      <c r="J49" s="42"/>
      <c r="K49" s="45"/>
    </row>
    <row r="50" spans="2:47" s="1" customFormat="1" ht="14.4" customHeight="1">
      <c r="B50" s="41"/>
      <c r="C50" s="37" t="s">
        <v>110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2.2" customHeight="1">
      <c r="B51" s="41"/>
      <c r="C51" s="42"/>
      <c r="D51" s="42"/>
      <c r="E51" s="372" t="str">
        <f>E11</f>
        <v>koupelna 3 - 2.NP - levý pavilon</v>
      </c>
      <c r="F51" s="371"/>
      <c r="G51" s="371"/>
      <c r="H51" s="371"/>
      <c r="I51" s="113"/>
      <c r="J51" s="42"/>
      <c r="K51" s="45"/>
    </row>
    <row r="52" spans="2:47" s="1" customFormat="1" ht="6.9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>MŠ Bohatice, Karlovy Vary</v>
      </c>
      <c r="G53" s="42"/>
      <c r="H53" s="42"/>
      <c r="I53" s="114" t="s">
        <v>25</v>
      </c>
      <c r="J53" s="115" t="str">
        <f>IF(J14="","",J14)</f>
        <v>12.7.2018</v>
      </c>
      <c r="K53" s="45"/>
    </row>
    <row r="54" spans="2:47" s="1" customFormat="1" ht="6.9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3.2">
      <c r="B55" s="41"/>
      <c r="C55" s="37" t="s">
        <v>27</v>
      </c>
      <c r="D55" s="42"/>
      <c r="E55" s="42"/>
      <c r="F55" s="35" t="str">
        <f>E17</f>
        <v>MM Karlovy Vary, Moskevská 21, K.Vary</v>
      </c>
      <c r="G55" s="42"/>
      <c r="H55" s="42"/>
      <c r="I55" s="114" t="s">
        <v>33</v>
      </c>
      <c r="J55" s="35" t="str">
        <f>E23</f>
        <v>Ing. Karel Drahokoupil</v>
      </c>
      <c r="K55" s="45"/>
    </row>
    <row r="56" spans="2:47" s="1" customFormat="1" ht="14.4" customHeight="1">
      <c r="B56" s="41"/>
      <c r="C56" s="37" t="s">
        <v>31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113</v>
      </c>
      <c r="D58" s="127"/>
      <c r="E58" s="127"/>
      <c r="F58" s="127"/>
      <c r="G58" s="127"/>
      <c r="H58" s="127"/>
      <c r="I58" s="138"/>
      <c r="J58" s="139" t="s">
        <v>114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115</v>
      </c>
      <c r="D60" s="42"/>
      <c r="E60" s="42"/>
      <c r="F60" s="42"/>
      <c r="G60" s="42"/>
      <c r="H60" s="42"/>
      <c r="I60" s="113"/>
      <c r="J60" s="123">
        <f>J98</f>
        <v>0</v>
      </c>
      <c r="K60" s="45"/>
      <c r="AU60" s="24" t="s">
        <v>116</v>
      </c>
    </row>
    <row r="61" spans="2:47" s="8" customFormat="1" ht="24.9" customHeight="1">
      <c r="B61" s="142"/>
      <c r="C61" s="143"/>
      <c r="D61" s="144" t="s">
        <v>117</v>
      </c>
      <c r="E61" s="145"/>
      <c r="F61" s="145"/>
      <c r="G61" s="145"/>
      <c r="H61" s="145"/>
      <c r="I61" s="146"/>
      <c r="J61" s="147">
        <f>J99</f>
        <v>0</v>
      </c>
      <c r="K61" s="148"/>
    </row>
    <row r="62" spans="2:47" s="9" customFormat="1" ht="19.95" customHeight="1">
      <c r="B62" s="149"/>
      <c r="C62" s="150"/>
      <c r="D62" s="151" t="s">
        <v>118</v>
      </c>
      <c r="E62" s="152"/>
      <c r="F62" s="152"/>
      <c r="G62" s="152"/>
      <c r="H62" s="152"/>
      <c r="I62" s="153"/>
      <c r="J62" s="154">
        <f>J100</f>
        <v>0</v>
      </c>
      <c r="K62" s="155"/>
    </row>
    <row r="63" spans="2:47" s="9" customFormat="1" ht="19.95" customHeight="1">
      <c r="B63" s="149"/>
      <c r="C63" s="150"/>
      <c r="D63" s="151" t="s">
        <v>119</v>
      </c>
      <c r="E63" s="152"/>
      <c r="F63" s="152"/>
      <c r="G63" s="152"/>
      <c r="H63" s="152"/>
      <c r="I63" s="153"/>
      <c r="J63" s="154">
        <f>J106</f>
        <v>0</v>
      </c>
      <c r="K63" s="155"/>
    </row>
    <row r="64" spans="2:47" s="9" customFormat="1" ht="14.85" customHeight="1">
      <c r="B64" s="149"/>
      <c r="C64" s="150"/>
      <c r="D64" s="151" t="s">
        <v>120</v>
      </c>
      <c r="E64" s="152"/>
      <c r="F64" s="152"/>
      <c r="G64" s="152"/>
      <c r="H64" s="152"/>
      <c r="I64" s="153"/>
      <c r="J64" s="154">
        <f>J107</f>
        <v>0</v>
      </c>
      <c r="K64" s="155"/>
    </row>
    <row r="65" spans="2:11" s="9" customFormat="1" ht="19.95" customHeight="1">
      <c r="B65" s="149"/>
      <c r="C65" s="150"/>
      <c r="D65" s="151" t="s">
        <v>122</v>
      </c>
      <c r="E65" s="152"/>
      <c r="F65" s="152"/>
      <c r="G65" s="152"/>
      <c r="H65" s="152"/>
      <c r="I65" s="153"/>
      <c r="J65" s="154">
        <f>J119</f>
        <v>0</v>
      </c>
      <c r="K65" s="155"/>
    </row>
    <row r="66" spans="2:11" s="9" customFormat="1" ht="19.95" customHeight="1">
      <c r="B66" s="149"/>
      <c r="C66" s="150"/>
      <c r="D66" s="151" t="s">
        <v>123</v>
      </c>
      <c r="E66" s="152"/>
      <c r="F66" s="152"/>
      <c r="G66" s="152"/>
      <c r="H66" s="152"/>
      <c r="I66" s="153"/>
      <c r="J66" s="154">
        <f>J130</f>
        <v>0</v>
      </c>
      <c r="K66" s="155"/>
    </row>
    <row r="67" spans="2:11" s="9" customFormat="1" ht="19.95" customHeight="1">
      <c r="B67" s="149"/>
      <c r="C67" s="150"/>
      <c r="D67" s="151" t="s">
        <v>124</v>
      </c>
      <c r="E67" s="152"/>
      <c r="F67" s="152"/>
      <c r="G67" s="152"/>
      <c r="H67" s="152"/>
      <c r="I67" s="153"/>
      <c r="J67" s="154">
        <f>J141</f>
        <v>0</v>
      </c>
      <c r="K67" s="155"/>
    </row>
    <row r="68" spans="2:11" s="8" customFormat="1" ht="24.9" customHeight="1">
      <c r="B68" s="142"/>
      <c r="C68" s="143"/>
      <c r="D68" s="144" t="s">
        <v>125</v>
      </c>
      <c r="E68" s="145"/>
      <c r="F68" s="145"/>
      <c r="G68" s="145"/>
      <c r="H68" s="145"/>
      <c r="I68" s="146"/>
      <c r="J68" s="147">
        <f>J144</f>
        <v>0</v>
      </c>
      <c r="K68" s="148"/>
    </row>
    <row r="69" spans="2:11" s="9" customFormat="1" ht="19.95" customHeight="1">
      <c r="B69" s="149"/>
      <c r="C69" s="150"/>
      <c r="D69" s="151" t="s">
        <v>126</v>
      </c>
      <c r="E69" s="152"/>
      <c r="F69" s="152"/>
      <c r="G69" s="152"/>
      <c r="H69" s="152"/>
      <c r="I69" s="153"/>
      <c r="J69" s="154">
        <f>J145</f>
        <v>0</v>
      </c>
      <c r="K69" s="155"/>
    </row>
    <row r="70" spans="2:11" s="9" customFormat="1" ht="19.95" customHeight="1">
      <c r="B70" s="149"/>
      <c r="C70" s="150"/>
      <c r="D70" s="151" t="s">
        <v>127</v>
      </c>
      <c r="E70" s="152"/>
      <c r="F70" s="152"/>
      <c r="G70" s="152"/>
      <c r="H70" s="152"/>
      <c r="I70" s="153"/>
      <c r="J70" s="154">
        <f>J163</f>
        <v>0</v>
      </c>
      <c r="K70" s="155"/>
    </row>
    <row r="71" spans="2:11" s="9" customFormat="1" ht="19.95" customHeight="1">
      <c r="B71" s="149"/>
      <c r="C71" s="150"/>
      <c r="D71" s="151" t="s">
        <v>128</v>
      </c>
      <c r="E71" s="152"/>
      <c r="F71" s="152"/>
      <c r="G71" s="152"/>
      <c r="H71" s="152"/>
      <c r="I71" s="153"/>
      <c r="J71" s="154">
        <f>J168</f>
        <v>0</v>
      </c>
      <c r="K71" s="155"/>
    </row>
    <row r="72" spans="2:11" s="9" customFormat="1" ht="19.95" customHeight="1">
      <c r="B72" s="149"/>
      <c r="C72" s="150"/>
      <c r="D72" s="151" t="s">
        <v>129</v>
      </c>
      <c r="E72" s="152"/>
      <c r="F72" s="152"/>
      <c r="G72" s="152"/>
      <c r="H72" s="152"/>
      <c r="I72" s="153"/>
      <c r="J72" s="154">
        <f>J180</f>
        <v>0</v>
      </c>
      <c r="K72" s="155"/>
    </row>
    <row r="73" spans="2:11" s="9" customFormat="1" ht="19.95" customHeight="1">
      <c r="B73" s="149"/>
      <c r="C73" s="150"/>
      <c r="D73" s="151" t="s">
        <v>130</v>
      </c>
      <c r="E73" s="152"/>
      <c r="F73" s="152"/>
      <c r="G73" s="152"/>
      <c r="H73" s="152"/>
      <c r="I73" s="153"/>
      <c r="J73" s="154">
        <f>J187</f>
        <v>0</v>
      </c>
      <c r="K73" s="155"/>
    </row>
    <row r="74" spans="2:11" s="9" customFormat="1" ht="19.95" customHeight="1">
      <c r="B74" s="149"/>
      <c r="C74" s="150"/>
      <c r="D74" s="151" t="s">
        <v>131</v>
      </c>
      <c r="E74" s="152"/>
      <c r="F74" s="152"/>
      <c r="G74" s="152"/>
      <c r="H74" s="152"/>
      <c r="I74" s="153"/>
      <c r="J74" s="154">
        <f>J221</f>
        <v>0</v>
      </c>
      <c r="K74" s="155"/>
    </row>
    <row r="75" spans="2:11" s="9" customFormat="1" ht="19.95" customHeight="1">
      <c r="B75" s="149"/>
      <c r="C75" s="150"/>
      <c r="D75" s="151" t="s">
        <v>132</v>
      </c>
      <c r="E75" s="152"/>
      <c r="F75" s="152"/>
      <c r="G75" s="152"/>
      <c r="H75" s="152"/>
      <c r="I75" s="153"/>
      <c r="J75" s="154">
        <f>J246</f>
        <v>0</v>
      </c>
      <c r="K75" s="155"/>
    </row>
    <row r="76" spans="2:11" s="9" customFormat="1" ht="19.95" customHeight="1">
      <c r="B76" s="149"/>
      <c r="C76" s="150"/>
      <c r="D76" s="151" t="s">
        <v>133</v>
      </c>
      <c r="E76" s="152"/>
      <c r="F76" s="152"/>
      <c r="G76" s="152"/>
      <c r="H76" s="152"/>
      <c r="I76" s="153"/>
      <c r="J76" s="154">
        <f>J259</f>
        <v>0</v>
      </c>
      <c r="K76" s="155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13"/>
      <c r="J77" s="42"/>
      <c r="K77" s="45"/>
    </row>
    <row r="78" spans="2:11" s="1" customFormat="1" ht="6.9" customHeight="1">
      <c r="B78" s="56"/>
      <c r="C78" s="57"/>
      <c r="D78" s="57"/>
      <c r="E78" s="57"/>
      <c r="F78" s="57"/>
      <c r="G78" s="57"/>
      <c r="H78" s="57"/>
      <c r="I78" s="134"/>
      <c r="J78" s="57"/>
      <c r="K78" s="58"/>
    </row>
    <row r="82" spans="2:12" s="1" customFormat="1" ht="6.9" customHeight="1">
      <c r="B82" s="59"/>
      <c r="C82" s="60"/>
      <c r="D82" s="60"/>
      <c r="E82" s="60"/>
      <c r="F82" s="60"/>
      <c r="G82" s="60"/>
      <c r="H82" s="60"/>
      <c r="I82" s="135"/>
      <c r="J82" s="60"/>
      <c r="K82" s="60"/>
      <c r="L82" s="41"/>
    </row>
    <row r="83" spans="2:12" s="1" customFormat="1" ht="36.9" customHeight="1">
      <c r="B83" s="41"/>
      <c r="C83" s="61" t="s">
        <v>135</v>
      </c>
      <c r="L83" s="41"/>
    </row>
    <row r="84" spans="2:12" s="1" customFormat="1" ht="6.9" customHeight="1">
      <c r="B84" s="41"/>
      <c r="L84" s="41"/>
    </row>
    <row r="85" spans="2:12" s="1" customFormat="1" ht="14.4" customHeight="1">
      <c r="B85" s="41"/>
      <c r="C85" s="63" t="s">
        <v>19</v>
      </c>
      <c r="L85" s="41"/>
    </row>
    <row r="86" spans="2:12" s="1" customFormat="1" ht="20.399999999999999" customHeight="1">
      <c r="B86" s="41"/>
      <c r="E86" s="373" t="str">
        <f>E7</f>
        <v>Modernizace sociálního zařízení MŠ Bohatice</v>
      </c>
      <c r="F86" s="374"/>
      <c r="G86" s="374"/>
      <c r="H86" s="374"/>
      <c r="L86" s="41"/>
    </row>
    <row r="87" spans="2:12" ht="13.2">
      <c r="B87" s="28"/>
      <c r="C87" s="63" t="s">
        <v>108</v>
      </c>
      <c r="L87" s="28"/>
    </row>
    <row r="88" spans="2:12" s="1" customFormat="1" ht="20.399999999999999" customHeight="1">
      <c r="B88" s="41"/>
      <c r="E88" s="373" t="s">
        <v>109</v>
      </c>
      <c r="F88" s="375"/>
      <c r="G88" s="375"/>
      <c r="H88" s="375"/>
      <c r="L88" s="41"/>
    </row>
    <row r="89" spans="2:12" s="1" customFormat="1" ht="14.4" customHeight="1">
      <c r="B89" s="41"/>
      <c r="C89" s="63" t="s">
        <v>110</v>
      </c>
      <c r="L89" s="41"/>
    </row>
    <row r="90" spans="2:12" s="1" customFormat="1" ht="22.2" customHeight="1">
      <c r="B90" s="41"/>
      <c r="E90" s="346" t="str">
        <f>E11</f>
        <v>koupelna 3 - 2.NP - levý pavilon</v>
      </c>
      <c r="F90" s="375"/>
      <c r="G90" s="375"/>
      <c r="H90" s="375"/>
      <c r="L90" s="41"/>
    </row>
    <row r="91" spans="2:12" s="1" customFormat="1" ht="6.9" customHeight="1">
      <c r="B91" s="41"/>
      <c r="L91" s="41"/>
    </row>
    <row r="92" spans="2:12" s="1" customFormat="1" ht="18" customHeight="1">
      <c r="B92" s="41"/>
      <c r="C92" s="63" t="s">
        <v>23</v>
      </c>
      <c r="F92" s="156" t="str">
        <f>F14</f>
        <v>MŠ Bohatice, Karlovy Vary</v>
      </c>
      <c r="I92" s="157" t="s">
        <v>25</v>
      </c>
      <c r="J92" s="67" t="str">
        <f>IF(J14="","",J14)</f>
        <v>12.7.2018</v>
      </c>
      <c r="L92" s="41"/>
    </row>
    <row r="93" spans="2:12" s="1" customFormat="1" ht="6.9" customHeight="1">
      <c r="B93" s="41"/>
      <c r="L93" s="41"/>
    </row>
    <row r="94" spans="2:12" s="1" customFormat="1" ht="13.2">
      <c r="B94" s="41"/>
      <c r="C94" s="63" t="s">
        <v>27</v>
      </c>
      <c r="F94" s="156" t="str">
        <f>E17</f>
        <v>MM Karlovy Vary, Moskevská 21, K.Vary</v>
      </c>
      <c r="I94" s="157" t="s">
        <v>33</v>
      </c>
      <c r="J94" s="156" t="str">
        <f>E23</f>
        <v>Ing. Karel Drahokoupil</v>
      </c>
      <c r="L94" s="41"/>
    </row>
    <row r="95" spans="2:12" s="1" customFormat="1" ht="14.4" customHeight="1">
      <c r="B95" s="41"/>
      <c r="C95" s="63" t="s">
        <v>31</v>
      </c>
      <c r="F95" s="156" t="str">
        <f>IF(E20="","",E20)</f>
        <v/>
      </c>
      <c r="L95" s="41"/>
    </row>
    <row r="96" spans="2:12" s="1" customFormat="1" ht="10.35" customHeight="1">
      <c r="B96" s="41"/>
      <c r="L96" s="41"/>
    </row>
    <row r="97" spans="2:65" s="10" customFormat="1" ht="29.25" customHeight="1">
      <c r="B97" s="158"/>
      <c r="C97" s="159" t="s">
        <v>136</v>
      </c>
      <c r="D97" s="160" t="s">
        <v>57</v>
      </c>
      <c r="E97" s="160" t="s">
        <v>53</v>
      </c>
      <c r="F97" s="160" t="s">
        <v>137</v>
      </c>
      <c r="G97" s="160" t="s">
        <v>138</v>
      </c>
      <c r="H97" s="160" t="s">
        <v>139</v>
      </c>
      <c r="I97" s="161" t="s">
        <v>140</v>
      </c>
      <c r="J97" s="160" t="s">
        <v>114</v>
      </c>
      <c r="K97" s="162" t="s">
        <v>141</v>
      </c>
      <c r="L97" s="158"/>
      <c r="M97" s="73" t="s">
        <v>142</v>
      </c>
      <c r="N97" s="74" t="s">
        <v>42</v>
      </c>
      <c r="O97" s="74" t="s">
        <v>143</v>
      </c>
      <c r="P97" s="74" t="s">
        <v>144</v>
      </c>
      <c r="Q97" s="74" t="s">
        <v>145</v>
      </c>
      <c r="R97" s="74" t="s">
        <v>146</v>
      </c>
      <c r="S97" s="74" t="s">
        <v>147</v>
      </c>
      <c r="T97" s="75" t="s">
        <v>148</v>
      </c>
    </row>
    <row r="98" spans="2:65" s="1" customFormat="1" ht="29.25" customHeight="1">
      <c r="B98" s="41"/>
      <c r="C98" s="77" t="s">
        <v>115</v>
      </c>
      <c r="J98" s="163">
        <f>BK98</f>
        <v>0</v>
      </c>
      <c r="L98" s="41"/>
      <c r="M98" s="76"/>
      <c r="N98" s="68"/>
      <c r="O98" s="68"/>
      <c r="P98" s="164">
        <f>P99+P144</f>
        <v>0</v>
      </c>
      <c r="Q98" s="68"/>
      <c r="R98" s="164">
        <f>R99+R144</f>
        <v>2.29515665</v>
      </c>
      <c r="S98" s="68"/>
      <c r="T98" s="165">
        <f>T99+T144</f>
        <v>2.7475747500000001</v>
      </c>
      <c r="AT98" s="24" t="s">
        <v>71</v>
      </c>
      <c r="AU98" s="24" t="s">
        <v>116</v>
      </c>
      <c r="BK98" s="166">
        <f>BK99+BK144</f>
        <v>0</v>
      </c>
    </row>
    <row r="99" spans="2:65" s="11" customFormat="1" ht="37.35" customHeight="1">
      <c r="B99" s="167"/>
      <c r="D99" s="168" t="s">
        <v>71</v>
      </c>
      <c r="E99" s="169" t="s">
        <v>149</v>
      </c>
      <c r="F99" s="169" t="s">
        <v>150</v>
      </c>
      <c r="I99" s="170"/>
      <c r="J99" s="171">
        <f>BK99</f>
        <v>0</v>
      </c>
      <c r="L99" s="167"/>
      <c r="M99" s="172"/>
      <c r="N99" s="173"/>
      <c r="O99" s="173"/>
      <c r="P99" s="174">
        <f>P100+P106+P119+P130+P141</f>
        <v>0</v>
      </c>
      <c r="Q99" s="173"/>
      <c r="R99" s="174">
        <f>R100+R106+R119+R130+R141</f>
        <v>0.24774260000000001</v>
      </c>
      <c r="S99" s="173"/>
      <c r="T99" s="175">
        <f>T100+T106+T119+T130+T141</f>
        <v>1.8059400000000001</v>
      </c>
      <c r="AR99" s="168" t="s">
        <v>79</v>
      </c>
      <c r="AT99" s="176" t="s">
        <v>71</v>
      </c>
      <c r="AU99" s="176" t="s">
        <v>72</v>
      </c>
      <c r="AY99" s="168" t="s">
        <v>151</v>
      </c>
      <c r="BK99" s="177">
        <f>BK100+BK106+BK119+BK130+BK141</f>
        <v>0</v>
      </c>
    </row>
    <row r="100" spans="2:65" s="11" customFormat="1" ht="19.95" customHeight="1">
      <c r="B100" s="167"/>
      <c r="D100" s="178" t="s">
        <v>71</v>
      </c>
      <c r="E100" s="179" t="s">
        <v>152</v>
      </c>
      <c r="F100" s="179" t="s">
        <v>153</v>
      </c>
      <c r="I100" s="170"/>
      <c r="J100" s="180">
        <f>BK100</f>
        <v>0</v>
      </c>
      <c r="L100" s="167"/>
      <c r="M100" s="172"/>
      <c r="N100" s="173"/>
      <c r="O100" s="173"/>
      <c r="P100" s="174">
        <f>SUM(P101:P105)</f>
        <v>0</v>
      </c>
      <c r="Q100" s="173"/>
      <c r="R100" s="174">
        <f>SUM(R101:R105)</f>
        <v>0.20638199999999998</v>
      </c>
      <c r="S100" s="173"/>
      <c r="T100" s="175">
        <f>SUM(T101:T105)</f>
        <v>0</v>
      </c>
      <c r="AR100" s="168" t="s">
        <v>79</v>
      </c>
      <c r="AT100" s="176" t="s">
        <v>71</v>
      </c>
      <c r="AU100" s="176" t="s">
        <v>79</v>
      </c>
      <c r="AY100" s="168" t="s">
        <v>151</v>
      </c>
      <c r="BK100" s="177">
        <f>SUM(BK101:BK105)</f>
        <v>0</v>
      </c>
    </row>
    <row r="101" spans="2:65" s="1" customFormat="1" ht="28.8" customHeight="1">
      <c r="B101" s="181"/>
      <c r="C101" s="182" t="s">
        <v>79</v>
      </c>
      <c r="D101" s="182" t="s">
        <v>154</v>
      </c>
      <c r="E101" s="183" t="s">
        <v>583</v>
      </c>
      <c r="F101" s="184" t="s">
        <v>584</v>
      </c>
      <c r="G101" s="185" t="s">
        <v>157</v>
      </c>
      <c r="H101" s="186">
        <v>2.95</v>
      </c>
      <c r="I101" s="187"/>
      <c r="J101" s="188">
        <f>ROUND(I101*H101,2)</f>
        <v>0</v>
      </c>
      <c r="K101" s="184" t="s">
        <v>158</v>
      </c>
      <c r="L101" s="41"/>
      <c r="M101" s="189" t="s">
        <v>5</v>
      </c>
      <c r="N101" s="190" t="s">
        <v>43</v>
      </c>
      <c r="O101" s="42"/>
      <c r="P101" s="191">
        <f>O101*H101</f>
        <v>0</v>
      </c>
      <c r="Q101" s="191">
        <v>6.9819999999999993E-2</v>
      </c>
      <c r="R101" s="191">
        <f>Q101*H101</f>
        <v>0.20596899999999999</v>
      </c>
      <c r="S101" s="191">
        <v>0</v>
      </c>
      <c r="T101" s="192">
        <f>S101*H101</f>
        <v>0</v>
      </c>
      <c r="AR101" s="24" t="s">
        <v>159</v>
      </c>
      <c r="AT101" s="24" t="s">
        <v>154</v>
      </c>
      <c r="AU101" s="24" t="s">
        <v>81</v>
      </c>
      <c r="AY101" s="24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79</v>
      </c>
      <c r="BK101" s="193">
        <f>ROUND(I101*H101,2)</f>
        <v>0</v>
      </c>
      <c r="BL101" s="24" t="s">
        <v>159</v>
      </c>
      <c r="BM101" s="24" t="s">
        <v>585</v>
      </c>
    </row>
    <row r="102" spans="2:65" s="1" customFormat="1" ht="24">
      <c r="B102" s="41"/>
      <c r="D102" s="194" t="s">
        <v>161</v>
      </c>
      <c r="F102" s="195" t="s">
        <v>586</v>
      </c>
      <c r="I102" s="196"/>
      <c r="L102" s="41"/>
      <c r="M102" s="197"/>
      <c r="N102" s="42"/>
      <c r="O102" s="42"/>
      <c r="P102" s="42"/>
      <c r="Q102" s="42"/>
      <c r="R102" s="42"/>
      <c r="S102" s="42"/>
      <c r="T102" s="70"/>
      <c r="AT102" s="24" t="s">
        <v>161</v>
      </c>
      <c r="AU102" s="24" t="s">
        <v>81</v>
      </c>
    </row>
    <row r="103" spans="2:65" s="13" customFormat="1" ht="12">
      <c r="B103" s="206"/>
      <c r="D103" s="207" t="s">
        <v>163</v>
      </c>
      <c r="E103" s="208" t="s">
        <v>5</v>
      </c>
      <c r="F103" s="209" t="s">
        <v>587</v>
      </c>
      <c r="H103" s="210">
        <v>2.95</v>
      </c>
      <c r="I103" s="211"/>
      <c r="L103" s="206"/>
      <c r="M103" s="212"/>
      <c r="N103" s="213"/>
      <c r="O103" s="213"/>
      <c r="P103" s="213"/>
      <c r="Q103" s="213"/>
      <c r="R103" s="213"/>
      <c r="S103" s="213"/>
      <c r="T103" s="214"/>
      <c r="AT103" s="215" t="s">
        <v>163</v>
      </c>
      <c r="AU103" s="215" t="s">
        <v>81</v>
      </c>
      <c r="AV103" s="13" t="s">
        <v>81</v>
      </c>
      <c r="AW103" s="13" t="s">
        <v>35</v>
      </c>
      <c r="AX103" s="13" t="s">
        <v>72</v>
      </c>
      <c r="AY103" s="215" t="s">
        <v>151</v>
      </c>
    </row>
    <row r="104" spans="2:65" s="1" customFormat="1" ht="20.399999999999999" customHeight="1">
      <c r="B104" s="181"/>
      <c r="C104" s="182" t="s">
        <v>81</v>
      </c>
      <c r="D104" s="182" t="s">
        <v>154</v>
      </c>
      <c r="E104" s="183" t="s">
        <v>177</v>
      </c>
      <c r="F104" s="184" t="s">
        <v>178</v>
      </c>
      <c r="G104" s="185" t="s">
        <v>179</v>
      </c>
      <c r="H104" s="186">
        <v>2.95</v>
      </c>
      <c r="I104" s="187"/>
      <c r="J104" s="188">
        <f>ROUND(I104*H104,2)</f>
        <v>0</v>
      </c>
      <c r="K104" s="184" t="s">
        <v>158</v>
      </c>
      <c r="L104" s="41"/>
      <c r="M104" s="189" t="s">
        <v>5</v>
      </c>
      <c r="N104" s="190" t="s">
        <v>43</v>
      </c>
      <c r="O104" s="42"/>
      <c r="P104" s="191">
        <f>O104*H104</f>
        <v>0</v>
      </c>
      <c r="Q104" s="191">
        <v>1.3999999999999999E-4</v>
      </c>
      <c r="R104" s="191">
        <f>Q104*H104</f>
        <v>4.1300000000000001E-4</v>
      </c>
      <c r="S104" s="191">
        <v>0</v>
      </c>
      <c r="T104" s="192">
        <f>S104*H104</f>
        <v>0</v>
      </c>
      <c r="AR104" s="24" t="s">
        <v>159</v>
      </c>
      <c r="AT104" s="24" t="s">
        <v>154</v>
      </c>
      <c r="AU104" s="24" t="s">
        <v>81</v>
      </c>
      <c r="AY104" s="24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79</v>
      </c>
      <c r="BK104" s="193">
        <f>ROUND(I104*H104,2)</f>
        <v>0</v>
      </c>
      <c r="BL104" s="24" t="s">
        <v>159</v>
      </c>
      <c r="BM104" s="24" t="s">
        <v>180</v>
      </c>
    </row>
    <row r="105" spans="2:65" s="1" customFormat="1" ht="12">
      <c r="B105" s="41"/>
      <c r="D105" s="194" t="s">
        <v>161</v>
      </c>
      <c r="F105" s="195" t="s">
        <v>181</v>
      </c>
      <c r="I105" s="196"/>
      <c r="L105" s="41"/>
      <c r="M105" s="197"/>
      <c r="N105" s="42"/>
      <c r="O105" s="42"/>
      <c r="P105" s="42"/>
      <c r="Q105" s="42"/>
      <c r="R105" s="42"/>
      <c r="S105" s="42"/>
      <c r="T105" s="70"/>
      <c r="AT105" s="24" t="s">
        <v>161</v>
      </c>
      <c r="AU105" s="24" t="s">
        <v>81</v>
      </c>
    </row>
    <row r="106" spans="2:65" s="11" customFormat="1" ht="29.85" customHeight="1">
      <c r="B106" s="167"/>
      <c r="D106" s="168" t="s">
        <v>71</v>
      </c>
      <c r="E106" s="218" t="s">
        <v>183</v>
      </c>
      <c r="F106" s="218" t="s">
        <v>184</v>
      </c>
      <c r="I106" s="170"/>
      <c r="J106" s="219">
        <f>BK106</f>
        <v>0</v>
      </c>
      <c r="L106" s="167"/>
      <c r="M106" s="172"/>
      <c r="N106" s="173"/>
      <c r="O106" s="173"/>
      <c r="P106" s="174">
        <f>P107</f>
        <v>0</v>
      </c>
      <c r="Q106" s="173"/>
      <c r="R106" s="174">
        <f>R107</f>
        <v>3.7824600000000007E-2</v>
      </c>
      <c r="S106" s="173"/>
      <c r="T106" s="175">
        <f>T107</f>
        <v>0</v>
      </c>
      <c r="AR106" s="168" t="s">
        <v>79</v>
      </c>
      <c r="AT106" s="176" t="s">
        <v>71</v>
      </c>
      <c r="AU106" s="176" t="s">
        <v>79</v>
      </c>
      <c r="AY106" s="168" t="s">
        <v>151</v>
      </c>
      <c r="BK106" s="177">
        <f>BK107</f>
        <v>0</v>
      </c>
    </row>
    <row r="107" spans="2:65" s="11" customFormat="1" ht="14.85" customHeight="1">
      <c r="B107" s="167"/>
      <c r="D107" s="178" t="s">
        <v>71</v>
      </c>
      <c r="E107" s="179" t="s">
        <v>185</v>
      </c>
      <c r="F107" s="179" t="s">
        <v>186</v>
      </c>
      <c r="I107" s="170"/>
      <c r="J107" s="180">
        <f>BK107</f>
        <v>0</v>
      </c>
      <c r="L107" s="167"/>
      <c r="M107" s="172"/>
      <c r="N107" s="173"/>
      <c r="O107" s="173"/>
      <c r="P107" s="174">
        <f>SUM(P108:P118)</f>
        <v>0</v>
      </c>
      <c r="Q107" s="173"/>
      <c r="R107" s="174">
        <f>SUM(R108:R118)</f>
        <v>3.7824600000000007E-2</v>
      </c>
      <c r="S107" s="173"/>
      <c r="T107" s="175">
        <f>SUM(T108:T118)</f>
        <v>0</v>
      </c>
      <c r="AR107" s="168" t="s">
        <v>79</v>
      </c>
      <c r="AT107" s="176" t="s">
        <v>71</v>
      </c>
      <c r="AU107" s="176" t="s">
        <v>81</v>
      </c>
      <c r="AY107" s="168" t="s">
        <v>151</v>
      </c>
      <c r="BK107" s="177">
        <f>SUM(BK108:BK118)</f>
        <v>0</v>
      </c>
    </row>
    <row r="108" spans="2:65" s="1" customFormat="1" ht="28.8" customHeight="1">
      <c r="B108" s="181"/>
      <c r="C108" s="182" t="s">
        <v>152</v>
      </c>
      <c r="D108" s="182" t="s">
        <v>154</v>
      </c>
      <c r="E108" s="183" t="s">
        <v>188</v>
      </c>
      <c r="F108" s="184" t="s">
        <v>189</v>
      </c>
      <c r="G108" s="185" t="s">
        <v>157</v>
      </c>
      <c r="H108" s="186">
        <v>5.9</v>
      </c>
      <c r="I108" s="187"/>
      <c r="J108" s="188">
        <f>ROUND(I108*H108,2)</f>
        <v>0</v>
      </c>
      <c r="K108" s="184" t="s">
        <v>158</v>
      </c>
      <c r="L108" s="41"/>
      <c r="M108" s="189" t="s">
        <v>5</v>
      </c>
      <c r="N108" s="190" t="s">
        <v>43</v>
      </c>
      <c r="O108" s="42"/>
      <c r="P108" s="191">
        <f>O108*H108</f>
        <v>0</v>
      </c>
      <c r="Q108" s="191">
        <v>4.8900000000000002E-3</v>
      </c>
      <c r="R108" s="191">
        <f>Q108*H108</f>
        <v>2.8851000000000002E-2</v>
      </c>
      <c r="S108" s="191">
        <v>0</v>
      </c>
      <c r="T108" s="192">
        <f>S108*H108</f>
        <v>0</v>
      </c>
      <c r="AR108" s="24" t="s">
        <v>159</v>
      </c>
      <c r="AT108" s="24" t="s">
        <v>154</v>
      </c>
      <c r="AU108" s="24" t="s">
        <v>152</v>
      </c>
      <c r="AY108" s="24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79</v>
      </c>
      <c r="BK108" s="193">
        <f>ROUND(I108*H108,2)</f>
        <v>0</v>
      </c>
      <c r="BL108" s="24" t="s">
        <v>159</v>
      </c>
      <c r="BM108" s="24" t="s">
        <v>190</v>
      </c>
    </row>
    <row r="109" spans="2:65" s="1" customFormat="1" ht="24">
      <c r="B109" s="41"/>
      <c r="D109" s="194" t="s">
        <v>161</v>
      </c>
      <c r="F109" s="195" t="s">
        <v>191</v>
      </c>
      <c r="I109" s="196"/>
      <c r="L109" s="41"/>
      <c r="M109" s="197"/>
      <c r="N109" s="42"/>
      <c r="O109" s="42"/>
      <c r="P109" s="42"/>
      <c r="Q109" s="42"/>
      <c r="R109" s="42"/>
      <c r="S109" s="42"/>
      <c r="T109" s="70"/>
      <c r="AT109" s="24" t="s">
        <v>161</v>
      </c>
      <c r="AU109" s="24" t="s">
        <v>152</v>
      </c>
    </row>
    <row r="110" spans="2:65" s="12" customFormat="1" ht="12">
      <c r="B110" s="198"/>
      <c r="D110" s="194" t="s">
        <v>163</v>
      </c>
      <c r="E110" s="199" t="s">
        <v>5</v>
      </c>
      <c r="F110" s="200" t="s">
        <v>192</v>
      </c>
      <c r="H110" s="201" t="s">
        <v>5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201" t="s">
        <v>163</v>
      </c>
      <c r="AU110" s="201" t="s">
        <v>152</v>
      </c>
      <c r="AV110" s="12" t="s">
        <v>79</v>
      </c>
      <c r="AW110" s="12" t="s">
        <v>35</v>
      </c>
      <c r="AX110" s="12" t="s">
        <v>72</v>
      </c>
      <c r="AY110" s="201" t="s">
        <v>151</v>
      </c>
    </row>
    <row r="111" spans="2:65" s="13" customFormat="1" ht="12">
      <c r="B111" s="206"/>
      <c r="D111" s="207" t="s">
        <v>163</v>
      </c>
      <c r="E111" s="208" t="s">
        <v>5</v>
      </c>
      <c r="F111" s="209" t="s">
        <v>588</v>
      </c>
      <c r="H111" s="210">
        <v>5.9</v>
      </c>
      <c r="I111" s="211"/>
      <c r="L111" s="206"/>
      <c r="M111" s="212"/>
      <c r="N111" s="213"/>
      <c r="O111" s="213"/>
      <c r="P111" s="213"/>
      <c r="Q111" s="213"/>
      <c r="R111" s="213"/>
      <c r="S111" s="213"/>
      <c r="T111" s="214"/>
      <c r="AT111" s="215" t="s">
        <v>163</v>
      </c>
      <c r="AU111" s="215" t="s">
        <v>152</v>
      </c>
      <c r="AV111" s="13" t="s">
        <v>81</v>
      </c>
      <c r="AW111" s="13" t="s">
        <v>35</v>
      </c>
      <c r="AX111" s="13" t="s">
        <v>72</v>
      </c>
      <c r="AY111" s="215" t="s">
        <v>151</v>
      </c>
    </row>
    <row r="112" spans="2:65" s="1" customFormat="1" ht="20.399999999999999" customHeight="1">
      <c r="B112" s="181"/>
      <c r="C112" s="182" t="s">
        <v>159</v>
      </c>
      <c r="D112" s="182" t="s">
        <v>154</v>
      </c>
      <c r="E112" s="183" t="s">
        <v>194</v>
      </c>
      <c r="F112" s="184" t="s">
        <v>195</v>
      </c>
      <c r="G112" s="185" t="s">
        <v>157</v>
      </c>
      <c r="H112" s="186">
        <v>2.2999999999999998</v>
      </c>
      <c r="I112" s="187"/>
      <c r="J112" s="188">
        <f>ROUND(I112*H112,2)</f>
        <v>0</v>
      </c>
      <c r="K112" s="184" t="s">
        <v>158</v>
      </c>
      <c r="L112" s="41"/>
      <c r="M112" s="189" t="s">
        <v>5</v>
      </c>
      <c r="N112" s="190" t="s">
        <v>43</v>
      </c>
      <c r="O112" s="42"/>
      <c r="P112" s="191">
        <f>O112*H112</f>
        <v>0</v>
      </c>
      <c r="Q112" s="191">
        <v>3.0000000000000001E-3</v>
      </c>
      <c r="R112" s="191">
        <f>Q112*H112</f>
        <v>6.8999999999999999E-3</v>
      </c>
      <c r="S112" s="191">
        <v>0</v>
      </c>
      <c r="T112" s="192">
        <f>S112*H112</f>
        <v>0</v>
      </c>
      <c r="AR112" s="24" t="s">
        <v>159</v>
      </c>
      <c r="AT112" s="24" t="s">
        <v>154</v>
      </c>
      <c r="AU112" s="24" t="s">
        <v>152</v>
      </c>
      <c r="AY112" s="24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79</v>
      </c>
      <c r="BK112" s="193">
        <f>ROUND(I112*H112,2)</f>
        <v>0</v>
      </c>
      <c r="BL112" s="24" t="s">
        <v>159</v>
      </c>
      <c r="BM112" s="24" t="s">
        <v>629</v>
      </c>
    </row>
    <row r="113" spans="2:65" s="1" customFormat="1" ht="12">
      <c r="B113" s="41"/>
      <c r="D113" s="194" t="s">
        <v>161</v>
      </c>
      <c r="F113" s="195" t="s">
        <v>197</v>
      </c>
      <c r="I113" s="196"/>
      <c r="L113" s="41"/>
      <c r="M113" s="197"/>
      <c r="N113" s="42"/>
      <c r="O113" s="42"/>
      <c r="P113" s="42"/>
      <c r="Q113" s="42"/>
      <c r="R113" s="42"/>
      <c r="S113" s="42"/>
      <c r="T113" s="70"/>
      <c r="AT113" s="24" t="s">
        <v>161</v>
      </c>
      <c r="AU113" s="24" t="s">
        <v>152</v>
      </c>
    </row>
    <row r="114" spans="2:65" s="12" customFormat="1" ht="12">
      <c r="B114" s="198"/>
      <c r="D114" s="194" t="s">
        <v>163</v>
      </c>
      <c r="E114" s="199" t="s">
        <v>5</v>
      </c>
      <c r="F114" s="200" t="s">
        <v>192</v>
      </c>
      <c r="H114" s="201" t="s">
        <v>5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201" t="s">
        <v>163</v>
      </c>
      <c r="AU114" s="201" t="s">
        <v>152</v>
      </c>
      <c r="AV114" s="12" t="s">
        <v>79</v>
      </c>
      <c r="AW114" s="12" t="s">
        <v>35</v>
      </c>
      <c r="AX114" s="12" t="s">
        <v>72</v>
      </c>
      <c r="AY114" s="201" t="s">
        <v>151</v>
      </c>
    </row>
    <row r="115" spans="2:65" s="13" customFormat="1" ht="12">
      <c r="B115" s="206"/>
      <c r="D115" s="207" t="s">
        <v>163</v>
      </c>
      <c r="E115" s="208" t="s">
        <v>5</v>
      </c>
      <c r="F115" s="209" t="s">
        <v>590</v>
      </c>
      <c r="H115" s="210">
        <v>2.2999999999999998</v>
      </c>
      <c r="I115" s="211"/>
      <c r="L115" s="206"/>
      <c r="M115" s="212"/>
      <c r="N115" s="213"/>
      <c r="O115" s="213"/>
      <c r="P115" s="213"/>
      <c r="Q115" s="213"/>
      <c r="R115" s="213"/>
      <c r="S115" s="213"/>
      <c r="T115" s="214"/>
      <c r="AT115" s="215" t="s">
        <v>163</v>
      </c>
      <c r="AU115" s="215" t="s">
        <v>152</v>
      </c>
      <c r="AV115" s="13" t="s">
        <v>81</v>
      </c>
      <c r="AW115" s="13" t="s">
        <v>35</v>
      </c>
      <c r="AX115" s="13" t="s">
        <v>72</v>
      </c>
      <c r="AY115" s="215" t="s">
        <v>151</v>
      </c>
    </row>
    <row r="116" spans="2:65" s="1" customFormat="1" ht="20.399999999999999" customHeight="1">
      <c r="B116" s="181"/>
      <c r="C116" s="182" t="s">
        <v>187</v>
      </c>
      <c r="D116" s="182" t="s">
        <v>154</v>
      </c>
      <c r="E116" s="183" t="s">
        <v>201</v>
      </c>
      <c r="F116" s="184" t="s">
        <v>202</v>
      </c>
      <c r="G116" s="185" t="s">
        <v>157</v>
      </c>
      <c r="H116" s="186">
        <v>8.64</v>
      </c>
      <c r="I116" s="187"/>
      <c r="J116" s="188">
        <f>ROUND(I116*H116,2)</f>
        <v>0</v>
      </c>
      <c r="K116" s="184" t="s">
        <v>158</v>
      </c>
      <c r="L116" s="41"/>
      <c r="M116" s="189" t="s">
        <v>5</v>
      </c>
      <c r="N116" s="190" t="s">
        <v>43</v>
      </c>
      <c r="O116" s="42"/>
      <c r="P116" s="191">
        <f>O116*H116</f>
        <v>0</v>
      </c>
      <c r="Q116" s="191">
        <v>2.4000000000000001E-4</v>
      </c>
      <c r="R116" s="191">
        <f>Q116*H116</f>
        <v>2.0736000000000001E-3</v>
      </c>
      <c r="S116" s="191">
        <v>0</v>
      </c>
      <c r="T116" s="192">
        <f>S116*H116</f>
        <v>0</v>
      </c>
      <c r="AR116" s="24" t="s">
        <v>159</v>
      </c>
      <c r="AT116" s="24" t="s">
        <v>154</v>
      </c>
      <c r="AU116" s="24" t="s">
        <v>152</v>
      </c>
      <c r="AY116" s="24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79</v>
      </c>
      <c r="BK116" s="193">
        <f>ROUND(I116*H116,2)</f>
        <v>0</v>
      </c>
      <c r="BL116" s="24" t="s">
        <v>159</v>
      </c>
      <c r="BM116" s="24" t="s">
        <v>203</v>
      </c>
    </row>
    <row r="117" spans="2:65" s="1" customFormat="1" ht="24">
      <c r="B117" s="41"/>
      <c r="D117" s="194" t="s">
        <v>161</v>
      </c>
      <c r="F117" s="195" t="s">
        <v>204</v>
      </c>
      <c r="I117" s="196"/>
      <c r="L117" s="41"/>
      <c r="M117" s="197"/>
      <c r="N117" s="42"/>
      <c r="O117" s="42"/>
      <c r="P117" s="42"/>
      <c r="Q117" s="42"/>
      <c r="R117" s="42"/>
      <c r="S117" s="42"/>
      <c r="T117" s="70"/>
      <c r="AT117" s="24" t="s">
        <v>161</v>
      </c>
      <c r="AU117" s="24" t="s">
        <v>152</v>
      </c>
    </row>
    <row r="118" spans="2:65" s="13" customFormat="1" ht="12">
      <c r="B118" s="206"/>
      <c r="D118" s="194" t="s">
        <v>163</v>
      </c>
      <c r="E118" s="215" t="s">
        <v>5</v>
      </c>
      <c r="F118" s="216" t="s">
        <v>205</v>
      </c>
      <c r="H118" s="217">
        <v>8.64</v>
      </c>
      <c r="I118" s="211"/>
      <c r="L118" s="206"/>
      <c r="M118" s="212"/>
      <c r="N118" s="213"/>
      <c r="O118" s="213"/>
      <c r="P118" s="213"/>
      <c r="Q118" s="213"/>
      <c r="R118" s="213"/>
      <c r="S118" s="213"/>
      <c r="T118" s="214"/>
      <c r="AT118" s="215" t="s">
        <v>163</v>
      </c>
      <c r="AU118" s="215" t="s">
        <v>152</v>
      </c>
      <c r="AV118" s="13" t="s">
        <v>81</v>
      </c>
      <c r="AW118" s="13" t="s">
        <v>35</v>
      </c>
      <c r="AX118" s="13" t="s">
        <v>72</v>
      </c>
      <c r="AY118" s="215" t="s">
        <v>151</v>
      </c>
    </row>
    <row r="119" spans="2:65" s="11" customFormat="1" ht="29.85" customHeight="1">
      <c r="B119" s="167"/>
      <c r="D119" s="178" t="s">
        <v>71</v>
      </c>
      <c r="E119" s="179" t="s">
        <v>216</v>
      </c>
      <c r="F119" s="179" t="s">
        <v>230</v>
      </c>
      <c r="I119" s="170"/>
      <c r="J119" s="180">
        <f>BK119</f>
        <v>0</v>
      </c>
      <c r="L119" s="167"/>
      <c r="M119" s="172"/>
      <c r="N119" s="173"/>
      <c r="O119" s="173"/>
      <c r="P119" s="174">
        <f>SUM(P120:P129)</f>
        <v>0</v>
      </c>
      <c r="Q119" s="173"/>
      <c r="R119" s="174">
        <f>SUM(R120:R129)</f>
        <v>3.5360000000000001E-3</v>
      </c>
      <c r="S119" s="173"/>
      <c r="T119" s="175">
        <f>SUM(T120:T129)</f>
        <v>1.8059400000000001</v>
      </c>
      <c r="AR119" s="168" t="s">
        <v>79</v>
      </c>
      <c r="AT119" s="176" t="s">
        <v>71</v>
      </c>
      <c r="AU119" s="176" t="s">
        <v>79</v>
      </c>
      <c r="AY119" s="168" t="s">
        <v>151</v>
      </c>
      <c r="BK119" s="177">
        <f>SUM(BK120:BK129)</f>
        <v>0</v>
      </c>
    </row>
    <row r="120" spans="2:65" s="1" customFormat="1" ht="28.8" customHeight="1">
      <c r="B120" s="181"/>
      <c r="C120" s="182" t="s">
        <v>183</v>
      </c>
      <c r="D120" s="182" t="s">
        <v>154</v>
      </c>
      <c r="E120" s="183" t="s">
        <v>232</v>
      </c>
      <c r="F120" s="184" t="s">
        <v>233</v>
      </c>
      <c r="G120" s="185" t="s">
        <v>157</v>
      </c>
      <c r="H120" s="186">
        <v>20.8</v>
      </c>
      <c r="I120" s="187"/>
      <c r="J120" s="188">
        <f>ROUND(I120*H120,2)</f>
        <v>0</v>
      </c>
      <c r="K120" s="184" t="s">
        <v>158</v>
      </c>
      <c r="L120" s="41"/>
      <c r="M120" s="189" t="s">
        <v>5</v>
      </c>
      <c r="N120" s="190" t="s">
        <v>43</v>
      </c>
      <c r="O120" s="42"/>
      <c r="P120" s="191">
        <f>O120*H120</f>
        <v>0</v>
      </c>
      <c r="Q120" s="191">
        <v>1.2999999999999999E-4</v>
      </c>
      <c r="R120" s="191">
        <f>Q120*H120</f>
        <v>2.7039999999999998E-3</v>
      </c>
      <c r="S120" s="191">
        <v>0</v>
      </c>
      <c r="T120" s="192">
        <f>S120*H120</f>
        <v>0</v>
      </c>
      <c r="AR120" s="24" t="s">
        <v>159</v>
      </c>
      <c r="AT120" s="24" t="s">
        <v>154</v>
      </c>
      <c r="AU120" s="24" t="s">
        <v>81</v>
      </c>
      <c r="AY120" s="24" t="s">
        <v>151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79</v>
      </c>
      <c r="BK120" s="193">
        <f>ROUND(I120*H120,2)</f>
        <v>0</v>
      </c>
      <c r="BL120" s="24" t="s">
        <v>159</v>
      </c>
      <c r="BM120" s="24" t="s">
        <v>234</v>
      </c>
    </row>
    <row r="121" spans="2:65" s="1" customFormat="1" ht="24">
      <c r="B121" s="41"/>
      <c r="D121" s="207" t="s">
        <v>161</v>
      </c>
      <c r="F121" s="220" t="s">
        <v>235</v>
      </c>
      <c r="I121" s="196"/>
      <c r="L121" s="41"/>
      <c r="M121" s="197"/>
      <c r="N121" s="42"/>
      <c r="O121" s="42"/>
      <c r="P121" s="42"/>
      <c r="Q121" s="42"/>
      <c r="R121" s="42"/>
      <c r="S121" s="42"/>
      <c r="T121" s="70"/>
      <c r="AT121" s="24" t="s">
        <v>161</v>
      </c>
      <c r="AU121" s="24" t="s">
        <v>81</v>
      </c>
    </row>
    <row r="122" spans="2:65" s="1" customFormat="1" ht="20.399999999999999" customHeight="1">
      <c r="B122" s="181"/>
      <c r="C122" s="182" t="s">
        <v>200</v>
      </c>
      <c r="D122" s="182" t="s">
        <v>154</v>
      </c>
      <c r="E122" s="183" t="s">
        <v>238</v>
      </c>
      <c r="F122" s="184" t="s">
        <v>239</v>
      </c>
      <c r="G122" s="185" t="s">
        <v>157</v>
      </c>
      <c r="H122" s="186">
        <v>20.8</v>
      </c>
      <c r="I122" s="187"/>
      <c r="J122" s="188">
        <f>ROUND(I122*H122,2)</f>
        <v>0</v>
      </c>
      <c r="K122" s="184" t="s">
        <v>158</v>
      </c>
      <c r="L122" s="41"/>
      <c r="M122" s="189" t="s">
        <v>5</v>
      </c>
      <c r="N122" s="190" t="s">
        <v>43</v>
      </c>
      <c r="O122" s="42"/>
      <c r="P122" s="191">
        <f>O122*H122</f>
        <v>0</v>
      </c>
      <c r="Q122" s="191">
        <v>4.0000000000000003E-5</v>
      </c>
      <c r="R122" s="191">
        <f>Q122*H122</f>
        <v>8.3200000000000006E-4</v>
      </c>
      <c r="S122" s="191">
        <v>0</v>
      </c>
      <c r="T122" s="192">
        <f>S122*H122</f>
        <v>0</v>
      </c>
      <c r="AR122" s="24" t="s">
        <v>159</v>
      </c>
      <c r="AT122" s="24" t="s">
        <v>154</v>
      </c>
      <c r="AU122" s="24" t="s">
        <v>81</v>
      </c>
      <c r="AY122" s="24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4" t="s">
        <v>79</v>
      </c>
      <c r="BK122" s="193">
        <f>ROUND(I122*H122,2)</f>
        <v>0</v>
      </c>
      <c r="BL122" s="24" t="s">
        <v>159</v>
      </c>
      <c r="BM122" s="24" t="s">
        <v>240</v>
      </c>
    </row>
    <row r="123" spans="2:65" s="1" customFormat="1" ht="60">
      <c r="B123" s="41"/>
      <c r="D123" s="207" t="s">
        <v>161</v>
      </c>
      <c r="F123" s="220" t="s">
        <v>241</v>
      </c>
      <c r="I123" s="196"/>
      <c r="L123" s="41"/>
      <c r="M123" s="197"/>
      <c r="N123" s="42"/>
      <c r="O123" s="42"/>
      <c r="P123" s="42"/>
      <c r="Q123" s="42"/>
      <c r="R123" s="42"/>
      <c r="S123" s="42"/>
      <c r="T123" s="70"/>
      <c r="AT123" s="24" t="s">
        <v>161</v>
      </c>
      <c r="AU123" s="24" t="s">
        <v>81</v>
      </c>
    </row>
    <row r="124" spans="2:65" s="1" customFormat="1" ht="20.399999999999999" customHeight="1">
      <c r="B124" s="181"/>
      <c r="C124" s="182" t="s">
        <v>208</v>
      </c>
      <c r="D124" s="182" t="s">
        <v>154</v>
      </c>
      <c r="E124" s="183" t="s">
        <v>254</v>
      </c>
      <c r="F124" s="184" t="s">
        <v>255</v>
      </c>
      <c r="G124" s="185" t="s">
        <v>179</v>
      </c>
      <c r="H124" s="186">
        <v>1.2</v>
      </c>
      <c r="I124" s="187"/>
      <c r="J124" s="188">
        <f>ROUND(I124*H124,2)</f>
        <v>0</v>
      </c>
      <c r="K124" s="184" t="s">
        <v>158</v>
      </c>
      <c r="L124" s="41"/>
      <c r="M124" s="189" t="s">
        <v>5</v>
      </c>
      <c r="N124" s="190" t="s">
        <v>43</v>
      </c>
      <c r="O124" s="42"/>
      <c r="P124" s="191">
        <f>O124*H124</f>
        <v>0</v>
      </c>
      <c r="Q124" s="191">
        <v>0</v>
      </c>
      <c r="R124" s="191">
        <f>Q124*H124</f>
        <v>0</v>
      </c>
      <c r="S124" s="191">
        <v>3.0000000000000001E-3</v>
      </c>
      <c r="T124" s="192">
        <f>S124*H124</f>
        <v>3.5999999999999999E-3</v>
      </c>
      <c r="AR124" s="24" t="s">
        <v>159</v>
      </c>
      <c r="AT124" s="24" t="s">
        <v>154</v>
      </c>
      <c r="AU124" s="24" t="s">
        <v>81</v>
      </c>
      <c r="AY124" s="24" t="s">
        <v>151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4" t="s">
        <v>79</v>
      </c>
      <c r="BK124" s="193">
        <f>ROUND(I124*H124,2)</f>
        <v>0</v>
      </c>
      <c r="BL124" s="24" t="s">
        <v>159</v>
      </c>
      <c r="BM124" s="24" t="s">
        <v>256</v>
      </c>
    </row>
    <row r="125" spans="2:65" s="1" customFormat="1" ht="24">
      <c r="B125" s="41"/>
      <c r="D125" s="194" t="s">
        <v>161</v>
      </c>
      <c r="F125" s="195" t="s">
        <v>257</v>
      </c>
      <c r="I125" s="196"/>
      <c r="L125" s="41"/>
      <c r="M125" s="197"/>
      <c r="N125" s="42"/>
      <c r="O125" s="42"/>
      <c r="P125" s="42"/>
      <c r="Q125" s="42"/>
      <c r="R125" s="42"/>
      <c r="S125" s="42"/>
      <c r="T125" s="70"/>
      <c r="AT125" s="24" t="s">
        <v>161</v>
      </c>
      <c r="AU125" s="24" t="s">
        <v>81</v>
      </c>
    </row>
    <row r="126" spans="2:65" s="13" customFormat="1" ht="12">
      <c r="B126" s="206"/>
      <c r="D126" s="207" t="s">
        <v>163</v>
      </c>
      <c r="E126" s="208" t="s">
        <v>5</v>
      </c>
      <c r="F126" s="209" t="s">
        <v>591</v>
      </c>
      <c r="H126" s="210">
        <v>1.2</v>
      </c>
      <c r="I126" s="211"/>
      <c r="L126" s="206"/>
      <c r="M126" s="212"/>
      <c r="N126" s="213"/>
      <c r="O126" s="213"/>
      <c r="P126" s="213"/>
      <c r="Q126" s="213"/>
      <c r="R126" s="213"/>
      <c r="S126" s="213"/>
      <c r="T126" s="214"/>
      <c r="AT126" s="215" t="s">
        <v>163</v>
      </c>
      <c r="AU126" s="215" t="s">
        <v>81</v>
      </c>
      <c r="AV126" s="13" t="s">
        <v>81</v>
      </c>
      <c r="AW126" s="13" t="s">
        <v>35</v>
      </c>
      <c r="AX126" s="13" t="s">
        <v>72</v>
      </c>
      <c r="AY126" s="215" t="s">
        <v>151</v>
      </c>
    </row>
    <row r="127" spans="2:65" s="1" customFormat="1" ht="20.399999999999999" customHeight="1">
      <c r="B127" s="181"/>
      <c r="C127" s="182" t="s">
        <v>216</v>
      </c>
      <c r="D127" s="182" t="s">
        <v>154</v>
      </c>
      <c r="E127" s="183" t="s">
        <v>260</v>
      </c>
      <c r="F127" s="184" t="s">
        <v>261</v>
      </c>
      <c r="G127" s="185" t="s">
        <v>157</v>
      </c>
      <c r="H127" s="186">
        <v>26.504999999999999</v>
      </c>
      <c r="I127" s="187"/>
      <c r="J127" s="188">
        <f>ROUND(I127*H127,2)</f>
        <v>0</v>
      </c>
      <c r="K127" s="184" t="s">
        <v>158</v>
      </c>
      <c r="L127" s="41"/>
      <c r="M127" s="189" t="s">
        <v>5</v>
      </c>
      <c r="N127" s="190" t="s">
        <v>43</v>
      </c>
      <c r="O127" s="42"/>
      <c r="P127" s="191">
        <f>O127*H127</f>
        <v>0</v>
      </c>
      <c r="Q127" s="191">
        <v>0</v>
      </c>
      <c r="R127" s="191">
        <f>Q127*H127</f>
        <v>0</v>
      </c>
      <c r="S127" s="191">
        <v>6.8000000000000005E-2</v>
      </c>
      <c r="T127" s="192">
        <f>S127*H127</f>
        <v>1.8023400000000001</v>
      </c>
      <c r="AR127" s="24" t="s">
        <v>159</v>
      </c>
      <c r="AT127" s="24" t="s">
        <v>154</v>
      </c>
      <c r="AU127" s="24" t="s">
        <v>81</v>
      </c>
      <c r="AY127" s="24" t="s">
        <v>151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4" t="s">
        <v>79</v>
      </c>
      <c r="BK127" s="193">
        <f>ROUND(I127*H127,2)</f>
        <v>0</v>
      </c>
      <c r="BL127" s="24" t="s">
        <v>159</v>
      </c>
      <c r="BM127" s="24" t="s">
        <v>262</v>
      </c>
    </row>
    <row r="128" spans="2:65" s="1" customFormat="1" ht="24">
      <c r="B128" s="41"/>
      <c r="D128" s="194" t="s">
        <v>161</v>
      </c>
      <c r="F128" s="195" t="s">
        <v>263</v>
      </c>
      <c r="I128" s="196"/>
      <c r="L128" s="41"/>
      <c r="M128" s="197"/>
      <c r="N128" s="42"/>
      <c r="O128" s="42"/>
      <c r="P128" s="42"/>
      <c r="Q128" s="42"/>
      <c r="R128" s="42"/>
      <c r="S128" s="42"/>
      <c r="T128" s="70"/>
      <c r="AT128" s="24" t="s">
        <v>161</v>
      </c>
      <c r="AU128" s="24" t="s">
        <v>81</v>
      </c>
    </row>
    <row r="129" spans="2:65" s="13" customFormat="1" ht="24">
      <c r="B129" s="206"/>
      <c r="D129" s="194" t="s">
        <v>163</v>
      </c>
      <c r="E129" s="215" t="s">
        <v>5</v>
      </c>
      <c r="F129" s="216" t="s">
        <v>630</v>
      </c>
      <c r="H129" s="217">
        <v>26.504999999999999</v>
      </c>
      <c r="I129" s="211"/>
      <c r="L129" s="206"/>
      <c r="M129" s="212"/>
      <c r="N129" s="213"/>
      <c r="O129" s="213"/>
      <c r="P129" s="213"/>
      <c r="Q129" s="213"/>
      <c r="R129" s="213"/>
      <c r="S129" s="213"/>
      <c r="T129" s="214"/>
      <c r="AT129" s="215" t="s">
        <v>163</v>
      </c>
      <c r="AU129" s="215" t="s">
        <v>81</v>
      </c>
      <c r="AV129" s="13" t="s">
        <v>81</v>
      </c>
      <c r="AW129" s="13" t="s">
        <v>35</v>
      </c>
      <c r="AX129" s="13" t="s">
        <v>72</v>
      </c>
      <c r="AY129" s="215" t="s">
        <v>151</v>
      </c>
    </row>
    <row r="130" spans="2:65" s="11" customFormat="1" ht="29.85" customHeight="1">
      <c r="B130" s="167"/>
      <c r="D130" s="178" t="s">
        <v>71</v>
      </c>
      <c r="E130" s="179" t="s">
        <v>265</v>
      </c>
      <c r="F130" s="179" t="s">
        <v>266</v>
      </c>
      <c r="I130" s="170"/>
      <c r="J130" s="180">
        <f>BK130</f>
        <v>0</v>
      </c>
      <c r="L130" s="167"/>
      <c r="M130" s="172"/>
      <c r="N130" s="173"/>
      <c r="O130" s="173"/>
      <c r="P130" s="174">
        <f>SUM(P131:P140)</f>
        <v>0</v>
      </c>
      <c r="Q130" s="173"/>
      <c r="R130" s="174">
        <f>SUM(R131:R140)</f>
        <v>0</v>
      </c>
      <c r="S130" s="173"/>
      <c r="T130" s="175">
        <f>SUM(T131:T140)</f>
        <v>0</v>
      </c>
      <c r="AR130" s="168" t="s">
        <v>79</v>
      </c>
      <c r="AT130" s="176" t="s">
        <v>71</v>
      </c>
      <c r="AU130" s="176" t="s">
        <v>79</v>
      </c>
      <c r="AY130" s="168" t="s">
        <v>151</v>
      </c>
      <c r="BK130" s="177">
        <f>SUM(BK131:BK140)</f>
        <v>0</v>
      </c>
    </row>
    <row r="131" spans="2:65" s="1" customFormat="1" ht="28.8" customHeight="1">
      <c r="B131" s="181"/>
      <c r="C131" s="182" t="s">
        <v>223</v>
      </c>
      <c r="D131" s="182" t="s">
        <v>154</v>
      </c>
      <c r="E131" s="183" t="s">
        <v>268</v>
      </c>
      <c r="F131" s="184" t="s">
        <v>269</v>
      </c>
      <c r="G131" s="185" t="s">
        <v>270</v>
      </c>
      <c r="H131" s="186">
        <v>2.7480000000000002</v>
      </c>
      <c r="I131" s="187"/>
      <c r="J131" s="188">
        <f>ROUND(I131*H131,2)</f>
        <v>0</v>
      </c>
      <c r="K131" s="184" t="s">
        <v>158</v>
      </c>
      <c r="L131" s="41"/>
      <c r="M131" s="189" t="s">
        <v>5</v>
      </c>
      <c r="N131" s="190" t="s">
        <v>43</v>
      </c>
      <c r="O131" s="42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24" t="s">
        <v>159</v>
      </c>
      <c r="AT131" s="24" t="s">
        <v>154</v>
      </c>
      <c r="AU131" s="24" t="s">
        <v>81</v>
      </c>
      <c r="AY131" s="24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4" t="s">
        <v>79</v>
      </c>
      <c r="BK131" s="193">
        <f>ROUND(I131*H131,2)</f>
        <v>0</v>
      </c>
      <c r="BL131" s="24" t="s">
        <v>159</v>
      </c>
      <c r="BM131" s="24" t="s">
        <v>271</v>
      </c>
    </row>
    <row r="132" spans="2:65" s="1" customFormat="1" ht="24">
      <c r="B132" s="41"/>
      <c r="D132" s="207" t="s">
        <v>161</v>
      </c>
      <c r="F132" s="220" t="s">
        <v>272</v>
      </c>
      <c r="I132" s="196"/>
      <c r="L132" s="41"/>
      <c r="M132" s="197"/>
      <c r="N132" s="42"/>
      <c r="O132" s="42"/>
      <c r="P132" s="42"/>
      <c r="Q132" s="42"/>
      <c r="R132" s="42"/>
      <c r="S132" s="42"/>
      <c r="T132" s="70"/>
      <c r="AT132" s="24" t="s">
        <v>161</v>
      </c>
      <c r="AU132" s="24" t="s">
        <v>81</v>
      </c>
    </row>
    <row r="133" spans="2:65" s="1" customFormat="1" ht="28.8" customHeight="1">
      <c r="B133" s="181"/>
      <c r="C133" s="182" t="s">
        <v>231</v>
      </c>
      <c r="D133" s="182" t="s">
        <v>154</v>
      </c>
      <c r="E133" s="183" t="s">
        <v>274</v>
      </c>
      <c r="F133" s="184" t="s">
        <v>275</v>
      </c>
      <c r="G133" s="185" t="s">
        <v>270</v>
      </c>
      <c r="H133" s="186">
        <v>2.7480000000000002</v>
      </c>
      <c r="I133" s="187"/>
      <c r="J133" s="188">
        <f>ROUND(I133*H133,2)</f>
        <v>0</v>
      </c>
      <c r="K133" s="184" t="s">
        <v>158</v>
      </c>
      <c r="L133" s="41"/>
      <c r="M133" s="189" t="s">
        <v>5</v>
      </c>
      <c r="N133" s="190" t="s">
        <v>43</v>
      </c>
      <c r="O133" s="42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24" t="s">
        <v>159</v>
      </c>
      <c r="AT133" s="24" t="s">
        <v>154</v>
      </c>
      <c r="AU133" s="24" t="s">
        <v>81</v>
      </c>
      <c r="AY133" s="24" t="s">
        <v>151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4" t="s">
        <v>79</v>
      </c>
      <c r="BK133" s="193">
        <f>ROUND(I133*H133,2)</f>
        <v>0</v>
      </c>
      <c r="BL133" s="24" t="s">
        <v>159</v>
      </c>
      <c r="BM133" s="24" t="s">
        <v>276</v>
      </c>
    </row>
    <row r="134" spans="2:65" s="1" customFormat="1" ht="24">
      <c r="B134" s="41"/>
      <c r="D134" s="207" t="s">
        <v>161</v>
      </c>
      <c r="F134" s="220" t="s">
        <v>277</v>
      </c>
      <c r="I134" s="196"/>
      <c r="L134" s="41"/>
      <c r="M134" s="197"/>
      <c r="N134" s="42"/>
      <c r="O134" s="42"/>
      <c r="P134" s="42"/>
      <c r="Q134" s="42"/>
      <c r="R134" s="42"/>
      <c r="S134" s="42"/>
      <c r="T134" s="70"/>
      <c r="AT134" s="24" t="s">
        <v>161</v>
      </c>
      <c r="AU134" s="24" t="s">
        <v>81</v>
      </c>
    </row>
    <row r="135" spans="2:65" s="1" customFormat="1" ht="20.399999999999999" customHeight="1">
      <c r="B135" s="181"/>
      <c r="C135" s="182" t="s">
        <v>237</v>
      </c>
      <c r="D135" s="182" t="s">
        <v>154</v>
      </c>
      <c r="E135" s="183" t="s">
        <v>279</v>
      </c>
      <c r="F135" s="184" t="s">
        <v>280</v>
      </c>
      <c r="G135" s="185" t="s">
        <v>270</v>
      </c>
      <c r="H135" s="186">
        <v>38.472000000000001</v>
      </c>
      <c r="I135" s="187"/>
      <c r="J135" s="188">
        <f>ROUND(I135*H135,2)</f>
        <v>0</v>
      </c>
      <c r="K135" s="184" t="s">
        <v>158</v>
      </c>
      <c r="L135" s="41"/>
      <c r="M135" s="189" t="s">
        <v>5</v>
      </c>
      <c r="N135" s="190" t="s">
        <v>43</v>
      </c>
      <c r="O135" s="42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24" t="s">
        <v>159</v>
      </c>
      <c r="AT135" s="24" t="s">
        <v>154</v>
      </c>
      <c r="AU135" s="24" t="s">
        <v>81</v>
      </c>
      <c r="AY135" s="24" t="s">
        <v>151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79</v>
      </c>
      <c r="BK135" s="193">
        <f>ROUND(I135*H135,2)</f>
        <v>0</v>
      </c>
      <c r="BL135" s="24" t="s">
        <v>159</v>
      </c>
      <c r="BM135" s="24" t="s">
        <v>281</v>
      </c>
    </row>
    <row r="136" spans="2:65" s="1" customFormat="1" ht="24">
      <c r="B136" s="41"/>
      <c r="D136" s="194" t="s">
        <v>161</v>
      </c>
      <c r="F136" s="195" t="s">
        <v>282</v>
      </c>
      <c r="I136" s="196"/>
      <c r="L136" s="41"/>
      <c r="M136" s="197"/>
      <c r="N136" s="42"/>
      <c r="O136" s="42"/>
      <c r="P136" s="42"/>
      <c r="Q136" s="42"/>
      <c r="R136" s="42"/>
      <c r="S136" s="42"/>
      <c r="T136" s="70"/>
      <c r="AT136" s="24" t="s">
        <v>161</v>
      </c>
      <c r="AU136" s="24" t="s">
        <v>81</v>
      </c>
    </row>
    <row r="137" spans="2:65" s="1" customFormat="1" ht="24">
      <c r="B137" s="41"/>
      <c r="D137" s="194" t="s">
        <v>283</v>
      </c>
      <c r="F137" s="221" t="s">
        <v>284</v>
      </c>
      <c r="I137" s="196"/>
      <c r="L137" s="41"/>
      <c r="M137" s="197"/>
      <c r="N137" s="42"/>
      <c r="O137" s="42"/>
      <c r="P137" s="42"/>
      <c r="Q137" s="42"/>
      <c r="R137" s="42"/>
      <c r="S137" s="42"/>
      <c r="T137" s="70"/>
      <c r="AT137" s="24" t="s">
        <v>283</v>
      </c>
      <c r="AU137" s="24" t="s">
        <v>81</v>
      </c>
    </row>
    <row r="138" spans="2:65" s="13" customFormat="1" ht="12">
      <c r="B138" s="206"/>
      <c r="D138" s="207" t="s">
        <v>163</v>
      </c>
      <c r="F138" s="209" t="s">
        <v>631</v>
      </c>
      <c r="H138" s="210">
        <v>38.472000000000001</v>
      </c>
      <c r="I138" s="211"/>
      <c r="L138" s="206"/>
      <c r="M138" s="212"/>
      <c r="N138" s="213"/>
      <c r="O138" s="213"/>
      <c r="P138" s="213"/>
      <c r="Q138" s="213"/>
      <c r="R138" s="213"/>
      <c r="S138" s="213"/>
      <c r="T138" s="214"/>
      <c r="AT138" s="215" t="s">
        <v>163</v>
      </c>
      <c r="AU138" s="215" t="s">
        <v>81</v>
      </c>
      <c r="AV138" s="13" t="s">
        <v>81</v>
      </c>
      <c r="AW138" s="13" t="s">
        <v>6</v>
      </c>
      <c r="AX138" s="13" t="s">
        <v>79</v>
      </c>
      <c r="AY138" s="215" t="s">
        <v>151</v>
      </c>
    </row>
    <row r="139" spans="2:65" s="1" customFormat="1" ht="20.399999999999999" customHeight="1">
      <c r="B139" s="181"/>
      <c r="C139" s="182" t="s">
        <v>242</v>
      </c>
      <c r="D139" s="182" t="s">
        <v>154</v>
      </c>
      <c r="E139" s="183" t="s">
        <v>287</v>
      </c>
      <c r="F139" s="184" t="s">
        <v>288</v>
      </c>
      <c r="G139" s="185" t="s">
        <v>270</v>
      </c>
      <c r="H139" s="186">
        <v>2.7480000000000002</v>
      </c>
      <c r="I139" s="187"/>
      <c r="J139" s="188">
        <f>ROUND(I139*H139,2)</f>
        <v>0</v>
      </c>
      <c r="K139" s="184" t="s">
        <v>158</v>
      </c>
      <c r="L139" s="41"/>
      <c r="M139" s="189" t="s">
        <v>5</v>
      </c>
      <c r="N139" s="190" t="s">
        <v>43</v>
      </c>
      <c r="O139" s="42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24" t="s">
        <v>159</v>
      </c>
      <c r="AT139" s="24" t="s">
        <v>154</v>
      </c>
      <c r="AU139" s="24" t="s">
        <v>81</v>
      </c>
      <c r="AY139" s="24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4" t="s">
        <v>79</v>
      </c>
      <c r="BK139" s="193">
        <f>ROUND(I139*H139,2)</f>
        <v>0</v>
      </c>
      <c r="BL139" s="24" t="s">
        <v>159</v>
      </c>
      <c r="BM139" s="24" t="s">
        <v>289</v>
      </c>
    </row>
    <row r="140" spans="2:65" s="1" customFormat="1" ht="12">
      <c r="B140" s="41"/>
      <c r="D140" s="194" t="s">
        <v>161</v>
      </c>
      <c r="F140" s="195" t="s">
        <v>290</v>
      </c>
      <c r="I140" s="196"/>
      <c r="L140" s="41"/>
      <c r="M140" s="197"/>
      <c r="N140" s="42"/>
      <c r="O140" s="42"/>
      <c r="P140" s="42"/>
      <c r="Q140" s="42"/>
      <c r="R140" s="42"/>
      <c r="S140" s="42"/>
      <c r="T140" s="70"/>
      <c r="AT140" s="24" t="s">
        <v>161</v>
      </c>
      <c r="AU140" s="24" t="s">
        <v>81</v>
      </c>
    </row>
    <row r="141" spans="2:65" s="11" customFormat="1" ht="29.85" customHeight="1">
      <c r="B141" s="167"/>
      <c r="D141" s="178" t="s">
        <v>71</v>
      </c>
      <c r="E141" s="179" t="s">
        <v>291</v>
      </c>
      <c r="F141" s="179" t="s">
        <v>292</v>
      </c>
      <c r="I141" s="170"/>
      <c r="J141" s="180">
        <f>BK141</f>
        <v>0</v>
      </c>
      <c r="L141" s="167"/>
      <c r="M141" s="172"/>
      <c r="N141" s="173"/>
      <c r="O141" s="173"/>
      <c r="P141" s="174">
        <f>SUM(P142:P143)</f>
        <v>0</v>
      </c>
      <c r="Q141" s="173"/>
      <c r="R141" s="174">
        <f>SUM(R142:R143)</f>
        <v>0</v>
      </c>
      <c r="S141" s="173"/>
      <c r="T141" s="175">
        <f>SUM(T142:T143)</f>
        <v>0</v>
      </c>
      <c r="AR141" s="168" t="s">
        <v>79</v>
      </c>
      <c r="AT141" s="176" t="s">
        <v>71</v>
      </c>
      <c r="AU141" s="176" t="s">
        <v>79</v>
      </c>
      <c r="AY141" s="168" t="s">
        <v>151</v>
      </c>
      <c r="BK141" s="177">
        <f>SUM(BK142:BK143)</f>
        <v>0</v>
      </c>
    </row>
    <row r="142" spans="2:65" s="1" customFormat="1" ht="20.399999999999999" customHeight="1">
      <c r="B142" s="181"/>
      <c r="C142" s="182" t="s">
        <v>248</v>
      </c>
      <c r="D142" s="182" t="s">
        <v>154</v>
      </c>
      <c r="E142" s="183" t="s">
        <v>293</v>
      </c>
      <c r="F142" s="184" t="s">
        <v>294</v>
      </c>
      <c r="G142" s="185" t="s">
        <v>270</v>
      </c>
      <c r="H142" s="186">
        <v>0.248</v>
      </c>
      <c r="I142" s="187"/>
      <c r="J142" s="188">
        <f>ROUND(I142*H142,2)</f>
        <v>0</v>
      </c>
      <c r="K142" s="184" t="s">
        <v>158</v>
      </c>
      <c r="L142" s="41"/>
      <c r="M142" s="189" t="s">
        <v>5</v>
      </c>
      <c r="N142" s="190" t="s">
        <v>43</v>
      </c>
      <c r="O142" s="42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24" t="s">
        <v>159</v>
      </c>
      <c r="AT142" s="24" t="s">
        <v>154</v>
      </c>
      <c r="AU142" s="24" t="s">
        <v>81</v>
      </c>
      <c r="AY142" s="24" t="s">
        <v>151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4" t="s">
        <v>79</v>
      </c>
      <c r="BK142" s="193">
        <f>ROUND(I142*H142,2)</f>
        <v>0</v>
      </c>
      <c r="BL142" s="24" t="s">
        <v>159</v>
      </c>
      <c r="BM142" s="24" t="s">
        <v>295</v>
      </c>
    </row>
    <row r="143" spans="2:65" s="1" customFormat="1" ht="36">
      <c r="B143" s="41"/>
      <c r="D143" s="194" t="s">
        <v>161</v>
      </c>
      <c r="F143" s="195" t="s">
        <v>296</v>
      </c>
      <c r="I143" s="196"/>
      <c r="L143" s="41"/>
      <c r="M143" s="197"/>
      <c r="N143" s="42"/>
      <c r="O143" s="42"/>
      <c r="P143" s="42"/>
      <c r="Q143" s="42"/>
      <c r="R143" s="42"/>
      <c r="S143" s="42"/>
      <c r="T143" s="70"/>
      <c r="AT143" s="24" t="s">
        <v>161</v>
      </c>
      <c r="AU143" s="24" t="s">
        <v>81</v>
      </c>
    </row>
    <row r="144" spans="2:65" s="11" customFormat="1" ht="37.35" customHeight="1">
      <c r="B144" s="167"/>
      <c r="D144" s="168" t="s">
        <v>71</v>
      </c>
      <c r="E144" s="169" t="s">
        <v>297</v>
      </c>
      <c r="F144" s="169" t="s">
        <v>298</v>
      </c>
      <c r="I144" s="170"/>
      <c r="J144" s="171">
        <f>BK144</f>
        <v>0</v>
      </c>
      <c r="L144" s="167"/>
      <c r="M144" s="172"/>
      <c r="N144" s="173"/>
      <c r="O144" s="173"/>
      <c r="P144" s="174">
        <f>P145+P163+P168+P180+P187+P221+P246+P259</f>
        <v>0</v>
      </c>
      <c r="Q144" s="173"/>
      <c r="R144" s="174">
        <f>R145+R163+R168+R180+R187+R221+R246+R259</f>
        <v>2.04741405</v>
      </c>
      <c r="S144" s="173"/>
      <c r="T144" s="175">
        <f>T145+T163+T168+T180+T187+T221+T246+T259</f>
        <v>0.94163474999999996</v>
      </c>
      <c r="AR144" s="168" t="s">
        <v>81</v>
      </c>
      <c r="AT144" s="176" t="s">
        <v>71</v>
      </c>
      <c r="AU144" s="176" t="s">
        <v>72</v>
      </c>
      <c r="AY144" s="168" t="s">
        <v>151</v>
      </c>
      <c r="BK144" s="177">
        <f>BK145+BK163+BK168+BK180+BK187+BK221+BK246+BK259</f>
        <v>0</v>
      </c>
    </row>
    <row r="145" spans="2:65" s="11" customFormat="1" ht="19.95" customHeight="1">
      <c r="B145" s="167"/>
      <c r="D145" s="178" t="s">
        <v>71</v>
      </c>
      <c r="E145" s="179" t="s">
        <v>299</v>
      </c>
      <c r="F145" s="179" t="s">
        <v>300</v>
      </c>
      <c r="I145" s="170"/>
      <c r="J145" s="180">
        <f>BK145</f>
        <v>0</v>
      </c>
      <c r="L145" s="167"/>
      <c r="M145" s="172"/>
      <c r="N145" s="173"/>
      <c r="O145" s="173"/>
      <c r="P145" s="174">
        <f>SUM(P146:P162)</f>
        <v>0</v>
      </c>
      <c r="Q145" s="173"/>
      <c r="R145" s="174">
        <f>SUM(R146:R162)</f>
        <v>0.12638950000000002</v>
      </c>
      <c r="S145" s="173"/>
      <c r="T145" s="175">
        <f>SUM(T146:T162)</f>
        <v>0</v>
      </c>
      <c r="AR145" s="168" t="s">
        <v>81</v>
      </c>
      <c r="AT145" s="176" t="s">
        <v>71</v>
      </c>
      <c r="AU145" s="176" t="s">
        <v>79</v>
      </c>
      <c r="AY145" s="168" t="s">
        <v>151</v>
      </c>
      <c r="BK145" s="177">
        <f>SUM(BK146:BK162)</f>
        <v>0</v>
      </c>
    </row>
    <row r="146" spans="2:65" s="1" customFormat="1" ht="28.8" customHeight="1">
      <c r="B146" s="181"/>
      <c r="C146" s="182" t="s">
        <v>11</v>
      </c>
      <c r="D146" s="182" t="s">
        <v>154</v>
      </c>
      <c r="E146" s="183" t="s">
        <v>302</v>
      </c>
      <c r="F146" s="184" t="s">
        <v>303</v>
      </c>
      <c r="G146" s="185" t="s">
        <v>157</v>
      </c>
      <c r="H146" s="186">
        <v>19.573</v>
      </c>
      <c r="I146" s="187"/>
      <c r="J146" s="188">
        <f>ROUND(I146*H146,2)</f>
        <v>0</v>
      </c>
      <c r="K146" s="184" t="s">
        <v>158</v>
      </c>
      <c r="L146" s="41"/>
      <c r="M146" s="189" t="s">
        <v>5</v>
      </c>
      <c r="N146" s="190" t="s">
        <v>43</v>
      </c>
      <c r="O146" s="42"/>
      <c r="P146" s="191">
        <f>O146*H146</f>
        <v>0</v>
      </c>
      <c r="Q146" s="191">
        <v>3.0000000000000001E-3</v>
      </c>
      <c r="R146" s="191">
        <f>Q146*H146</f>
        <v>5.8719E-2</v>
      </c>
      <c r="S146" s="191">
        <v>0</v>
      </c>
      <c r="T146" s="192">
        <f>S146*H146</f>
        <v>0</v>
      </c>
      <c r="AR146" s="24" t="s">
        <v>259</v>
      </c>
      <c r="AT146" s="24" t="s">
        <v>154</v>
      </c>
      <c r="AU146" s="24" t="s">
        <v>81</v>
      </c>
      <c r="AY146" s="24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79</v>
      </c>
      <c r="BK146" s="193">
        <f>ROUND(I146*H146,2)</f>
        <v>0</v>
      </c>
      <c r="BL146" s="24" t="s">
        <v>259</v>
      </c>
      <c r="BM146" s="24" t="s">
        <v>304</v>
      </c>
    </row>
    <row r="147" spans="2:65" s="1" customFormat="1" ht="36">
      <c r="B147" s="41"/>
      <c r="D147" s="194" t="s">
        <v>161</v>
      </c>
      <c r="F147" s="195" t="s">
        <v>305</v>
      </c>
      <c r="I147" s="196"/>
      <c r="L147" s="41"/>
      <c r="M147" s="197"/>
      <c r="N147" s="42"/>
      <c r="O147" s="42"/>
      <c r="P147" s="42"/>
      <c r="Q147" s="42"/>
      <c r="R147" s="42"/>
      <c r="S147" s="42"/>
      <c r="T147" s="70"/>
      <c r="AT147" s="24" t="s">
        <v>161</v>
      </c>
      <c r="AU147" s="24" t="s">
        <v>81</v>
      </c>
    </row>
    <row r="148" spans="2:65" s="13" customFormat="1" ht="12">
      <c r="B148" s="206"/>
      <c r="D148" s="207" t="s">
        <v>163</v>
      </c>
      <c r="E148" s="208" t="s">
        <v>5</v>
      </c>
      <c r="F148" s="209" t="s">
        <v>632</v>
      </c>
      <c r="H148" s="210">
        <v>19.573</v>
      </c>
      <c r="I148" s="211"/>
      <c r="L148" s="206"/>
      <c r="M148" s="212"/>
      <c r="N148" s="213"/>
      <c r="O148" s="213"/>
      <c r="P148" s="213"/>
      <c r="Q148" s="213"/>
      <c r="R148" s="213"/>
      <c r="S148" s="213"/>
      <c r="T148" s="214"/>
      <c r="AT148" s="215" t="s">
        <v>163</v>
      </c>
      <c r="AU148" s="215" t="s">
        <v>81</v>
      </c>
      <c r="AV148" s="13" t="s">
        <v>81</v>
      </c>
      <c r="AW148" s="13" t="s">
        <v>35</v>
      </c>
      <c r="AX148" s="13" t="s">
        <v>72</v>
      </c>
      <c r="AY148" s="215" t="s">
        <v>151</v>
      </c>
    </row>
    <row r="149" spans="2:65" s="1" customFormat="1" ht="28.8" customHeight="1">
      <c r="B149" s="181"/>
      <c r="C149" s="182" t="s">
        <v>259</v>
      </c>
      <c r="D149" s="182" t="s">
        <v>154</v>
      </c>
      <c r="E149" s="183" t="s">
        <v>308</v>
      </c>
      <c r="F149" s="184" t="s">
        <v>309</v>
      </c>
      <c r="G149" s="185" t="s">
        <v>157</v>
      </c>
      <c r="H149" s="186">
        <v>12.03</v>
      </c>
      <c r="I149" s="187"/>
      <c r="J149" s="188">
        <f>ROUND(I149*H149,2)</f>
        <v>0</v>
      </c>
      <c r="K149" s="184" t="s">
        <v>158</v>
      </c>
      <c r="L149" s="41"/>
      <c r="M149" s="189" t="s">
        <v>5</v>
      </c>
      <c r="N149" s="190" t="s">
        <v>43</v>
      </c>
      <c r="O149" s="42"/>
      <c r="P149" s="191">
        <f>O149*H149</f>
        <v>0</v>
      </c>
      <c r="Q149" s="191">
        <v>3.0000000000000001E-3</v>
      </c>
      <c r="R149" s="191">
        <f>Q149*H149</f>
        <v>3.6089999999999997E-2</v>
      </c>
      <c r="S149" s="191">
        <v>0</v>
      </c>
      <c r="T149" s="192">
        <f>S149*H149</f>
        <v>0</v>
      </c>
      <c r="AR149" s="24" t="s">
        <v>259</v>
      </c>
      <c r="AT149" s="24" t="s">
        <v>154</v>
      </c>
      <c r="AU149" s="24" t="s">
        <v>81</v>
      </c>
      <c r="AY149" s="24" t="s">
        <v>151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4" t="s">
        <v>79</v>
      </c>
      <c r="BK149" s="193">
        <f>ROUND(I149*H149,2)</f>
        <v>0</v>
      </c>
      <c r="BL149" s="24" t="s">
        <v>259</v>
      </c>
      <c r="BM149" s="24" t="s">
        <v>310</v>
      </c>
    </row>
    <row r="150" spans="2:65" s="1" customFormat="1" ht="24">
      <c r="B150" s="41"/>
      <c r="D150" s="194" t="s">
        <v>161</v>
      </c>
      <c r="F150" s="195" t="s">
        <v>311</v>
      </c>
      <c r="I150" s="196"/>
      <c r="L150" s="41"/>
      <c r="M150" s="197"/>
      <c r="N150" s="42"/>
      <c r="O150" s="42"/>
      <c r="P150" s="42"/>
      <c r="Q150" s="42"/>
      <c r="R150" s="42"/>
      <c r="S150" s="42"/>
      <c r="T150" s="70"/>
      <c r="AT150" s="24" t="s">
        <v>161</v>
      </c>
      <c r="AU150" s="24" t="s">
        <v>81</v>
      </c>
    </row>
    <row r="151" spans="2:65" s="12" customFormat="1" ht="12">
      <c r="B151" s="198"/>
      <c r="D151" s="194" t="s">
        <v>163</v>
      </c>
      <c r="E151" s="199" t="s">
        <v>5</v>
      </c>
      <c r="F151" s="200" t="s">
        <v>312</v>
      </c>
      <c r="H151" s="201" t="s">
        <v>5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201" t="s">
        <v>163</v>
      </c>
      <c r="AU151" s="201" t="s">
        <v>81</v>
      </c>
      <c r="AV151" s="12" t="s">
        <v>79</v>
      </c>
      <c r="AW151" s="12" t="s">
        <v>35</v>
      </c>
      <c r="AX151" s="12" t="s">
        <v>72</v>
      </c>
      <c r="AY151" s="201" t="s">
        <v>151</v>
      </c>
    </row>
    <row r="152" spans="2:65" s="13" customFormat="1" ht="12">
      <c r="B152" s="206"/>
      <c r="D152" s="207" t="s">
        <v>163</v>
      </c>
      <c r="E152" s="208" t="s">
        <v>5</v>
      </c>
      <c r="F152" s="209" t="s">
        <v>595</v>
      </c>
      <c r="H152" s="210">
        <v>12.03</v>
      </c>
      <c r="I152" s="211"/>
      <c r="L152" s="206"/>
      <c r="M152" s="212"/>
      <c r="N152" s="213"/>
      <c r="O152" s="213"/>
      <c r="P152" s="213"/>
      <c r="Q152" s="213"/>
      <c r="R152" s="213"/>
      <c r="S152" s="213"/>
      <c r="T152" s="214"/>
      <c r="AT152" s="215" t="s">
        <v>163</v>
      </c>
      <c r="AU152" s="215" t="s">
        <v>81</v>
      </c>
      <c r="AV152" s="13" t="s">
        <v>81</v>
      </c>
      <c r="AW152" s="13" t="s">
        <v>35</v>
      </c>
      <c r="AX152" s="13" t="s">
        <v>72</v>
      </c>
      <c r="AY152" s="215" t="s">
        <v>151</v>
      </c>
    </row>
    <row r="153" spans="2:65" s="1" customFormat="1" ht="20.399999999999999" customHeight="1">
      <c r="B153" s="181"/>
      <c r="C153" s="182" t="s">
        <v>267</v>
      </c>
      <c r="D153" s="182" t="s">
        <v>154</v>
      </c>
      <c r="E153" s="183" t="s">
        <v>315</v>
      </c>
      <c r="F153" s="184" t="s">
        <v>316</v>
      </c>
      <c r="G153" s="185" t="s">
        <v>157</v>
      </c>
      <c r="H153" s="186">
        <v>1.3280000000000001</v>
      </c>
      <c r="I153" s="187"/>
      <c r="J153" s="188">
        <f>ROUND(I153*H153,2)</f>
        <v>0</v>
      </c>
      <c r="K153" s="184" t="s">
        <v>158</v>
      </c>
      <c r="L153" s="41"/>
      <c r="M153" s="189" t="s">
        <v>5</v>
      </c>
      <c r="N153" s="190" t="s">
        <v>43</v>
      </c>
      <c r="O153" s="42"/>
      <c r="P153" s="191">
        <f>O153*H153</f>
        <v>0</v>
      </c>
      <c r="Q153" s="191">
        <v>3.5000000000000001E-3</v>
      </c>
      <c r="R153" s="191">
        <f>Q153*H153</f>
        <v>4.6480000000000002E-3</v>
      </c>
      <c r="S153" s="191">
        <v>0</v>
      </c>
      <c r="T153" s="192">
        <f>S153*H153</f>
        <v>0</v>
      </c>
      <c r="AR153" s="24" t="s">
        <v>259</v>
      </c>
      <c r="AT153" s="24" t="s">
        <v>154</v>
      </c>
      <c r="AU153" s="24" t="s">
        <v>81</v>
      </c>
      <c r="AY153" s="24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4" t="s">
        <v>79</v>
      </c>
      <c r="BK153" s="193">
        <f>ROUND(I153*H153,2)</f>
        <v>0</v>
      </c>
      <c r="BL153" s="24" t="s">
        <v>259</v>
      </c>
      <c r="BM153" s="24" t="s">
        <v>317</v>
      </c>
    </row>
    <row r="154" spans="2:65" s="1" customFormat="1" ht="24">
      <c r="B154" s="41"/>
      <c r="D154" s="194" t="s">
        <v>161</v>
      </c>
      <c r="F154" s="195" t="s">
        <v>318</v>
      </c>
      <c r="I154" s="196"/>
      <c r="L154" s="41"/>
      <c r="M154" s="197"/>
      <c r="N154" s="42"/>
      <c r="O154" s="42"/>
      <c r="P154" s="42"/>
      <c r="Q154" s="42"/>
      <c r="R154" s="42"/>
      <c r="S154" s="42"/>
      <c r="T154" s="70"/>
      <c r="AT154" s="24" t="s">
        <v>161</v>
      </c>
      <c r="AU154" s="24" t="s">
        <v>81</v>
      </c>
    </row>
    <row r="155" spans="2:65" s="12" customFormat="1" ht="12">
      <c r="B155" s="198"/>
      <c r="D155" s="194" t="s">
        <v>163</v>
      </c>
      <c r="E155" s="199" t="s">
        <v>5</v>
      </c>
      <c r="F155" s="200" t="s">
        <v>319</v>
      </c>
      <c r="H155" s="201" t="s">
        <v>5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201" t="s">
        <v>163</v>
      </c>
      <c r="AU155" s="201" t="s">
        <v>81</v>
      </c>
      <c r="AV155" s="12" t="s">
        <v>79</v>
      </c>
      <c r="AW155" s="12" t="s">
        <v>35</v>
      </c>
      <c r="AX155" s="12" t="s">
        <v>72</v>
      </c>
      <c r="AY155" s="201" t="s">
        <v>151</v>
      </c>
    </row>
    <row r="156" spans="2:65" s="13" customFormat="1" ht="12">
      <c r="B156" s="206"/>
      <c r="D156" s="207" t="s">
        <v>163</v>
      </c>
      <c r="E156" s="208" t="s">
        <v>5</v>
      </c>
      <c r="F156" s="209" t="s">
        <v>596</v>
      </c>
      <c r="H156" s="210">
        <v>1.3280000000000001</v>
      </c>
      <c r="I156" s="211"/>
      <c r="L156" s="206"/>
      <c r="M156" s="212"/>
      <c r="N156" s="213"/>
      <c r="O156" s="213"/>
      <c r="P156" s="213"/>
      <c r="Q156" s="213"/>
      <c r="R156" s="213"/>
      <c r="S156" s="213"/>
      <c r="T156" s="214"/>
      <c r="AT156" s="215" t="s">
        <v>163</v>
      </c>
      <c r="AU156" s="215" t="s">
        <v>81</v>
      </c>
      <c r="AV156" s="13" t="s">
        <v>81</v>
      </c>
      <c r="AW156" s="13" t="s">
        <v>35</v>
      </c>
      <c r="AX156" s="13" t="s">
        <v>72</v>
      </c>
      <c r="AY156" s="215" t="s">
        <v>151</v>
      </c>
    </row>
    <row r="157" spans="2:65" s="1" customFormat="1" ht="20.399999999999999" customHeight="1">
      <c r="B157" s="181"/>
      <c r="C157" s="182" t="s">
        <v>273</v>
      </c>
      <c r="D157" s="182" t="s">
        <v>154</v>
      </c>
      <c r="E157" s="183" t="s">
        <v>322</v>
      </c>
      <c r="F157" s="184" t="s">
        <v>323</v>
      </c>
      <c r="G157" s="185" t="s">
        <v>157</v>
      </c>
      <c r="H157" s="186">
        <v>7.6950000000000003</v>
      </c>
      <c r="I157" s="187"/>
      <c r="J157" s="188">
        <f>ROUND(I157*H157,2)</f>
        <v>0</v>
      </c>
      <c r="K157" s="184" t="s">
        <v>158</v>
      </c>
      <c r="L157" s="41"/>
      <c r="M157" s="189" t="s">
        <v>5</v>
      </c>
      <c r="N157" s="190" t="s">
        <v>43</v>
      </c>
      <c r="O157" s="42"/>
      <c r="P157" s="191">
        <f>O157*H157</f>
        <v>0</v>
      </c>
      <c r="Q157" s="191">
        <v>3.5000000000000001E-3</v>
      </c>
      <c r="R157" s="191">
        <f>Q157*H157</f>
        <v>2.6932500000000002E-2</v>
      </c>
      <c r="S157" s="191">
        <v>0</v>
      </c>
      <c r="T157" s="192">
        <f>S157*H157</f>
        <v>0</v>
      </c>
      <c r="AR157" s="24" t="s">
        <v>259</v>
      </c>
      <c r="AT157" s="24" t="s">
        <v>154</v>
      </c>
      <c r="AU157" s="24" t="s">
        <v>81</v>
      </c>
      <c r="AY157" s="24" t="s">
        <v>151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4" t="s">
        <v>79</v>
      </c>
      <c r="BK157" s="193">
        <f>ROUND(I157*H157,2)</f>
        <v>0</v>
      </c>
      <c r="BL157" s="24" t="s">
        <v>259</v>
      </c>
      <c r="BM157" s="24" t="s">
        <v>324</v>
      </c>
    </row>
    <row r="158" spans="2:65" s="1" customFormat="1" ht="24">
      <c r="B158" s="41"/>
      <c r="D158" s="194" t="s">
        <v>161</v>
      </c>
      <c r="F158" s="195" t="s">
        <v>325</v>
      </c>
      <c r="I158" s="196"/>
      <c r="L158" s="41"/>
      <c r="M158" s="197"/>
      <c r="N158" s="42"/>
      <c r="O158" s="42"/>
      <c r="P158" s="42"/>
      <c r="Q158" s="42"/>
      <c r="R158" s="42"/>
      <c r="S158" s="42"/>
      <c r="T158" s="70"/>
      <c r="AT158" s="24" t="s">
        <v>161</v>
      </c>
      <c r="AU158" s="24" t="s">
        <v>81</v>
      </c>
    </row>
    <row r="159" spans="2:65" s="12" customFormat="1" ht="12">
      <c r="B159" s="198"/>
      <c r="D159" s="194" t="s">
        <v>163</v>
      </c>
      <c r="E159" s="199" t="s">
        <v>5</v>
      </c>
      <c r="F159" s="200" t="s">
        <v>319</v>
      </c>
      <c r="H159" s="201" t="s">
        <v>5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201" t="s">
        <v>163</v>
      </c>
      <c r="AU159" s="201" t="s">
        <v>81</v>
      </c>
      <c r="AV159" s="12" t="s">
        <v>79</v>
      </c>
      <c r="AW159" s="12" t="s">
        <v>35</v>
      </c>
      <c r="AX159" s="12" t="s">
        <v>72</v>
      </c>
      <c r="AY159" s="201" t="s">
        <v>151</v>
      </c>
    </row>
    <row r="160" spans="2:65" s="13" customFormat="1" ht="12">
      <c r="B160" s="206"/>
      <c r="D160" s="207" t="s">
        <v>163</v>
      </c>
      <c r="E160" s="208" t="s">
        <v>5</v>
      </c>
      <c r="F160" s="209" t="s">
        <v>597</v>
      </c>
      <c r="H160" s="210">
        <v>7.6950000000000003</v>
      </c>
      <c r="I160" s="211"/>
      <c r="L160" s="206"/>
      <c r="M160" s="212"/>
      <c r="N160" s="213"/>
      <c r="O160" s="213"/>
      <c r="P160" s="213"/>
      <c r="Q160" s="213"/>
      <c r="R160" s="213"/>
      <c r="S160" s="213"/>
      <c r="T160" s="214"/>
      <c r="AT160" s="215" t="s">
        <v>163</v>
      </c>
      <c r="AU160" s="215" t="s">
        <v>81</v>
      </c>
      <c r="AV160" s="13" t="s">
        <v>81</v>
      </c>
      <c r="AW160" s="13" t="s">
        <v>35</v>
      </c>
      <c r="AX160" s="13" t="s">
        <v>72</v>
      </c>
      <c r="AY160" s="215" t="s">
        <v>151</v>
      </c>
    </row>
    <row r="161" spans="2:65" s="1" customFormat="1" ht="28.8" customHeight="1">
      <c r="B161" s="181"/>
      <c r="C161" s="182" t="s">
        <v>278</v>
      </c>
      <c r="D161" s="182" t="s">
        <v>154</v>
      </c>
      <c r="E161" s="183" t="s">
        <v>328</v>
      </c>
      <c r="F161" s="184" t="s">
        <v>329</v>
      </c>
      <c r="G161" s="185" t="s">
        <v>270</v>
      </c>
      <c r="H161" s="186">
        <v>0.126</v>
      </c>
      <c r="I161" s="187"/>
      <c r="J161" s="188">
        <f>ROUND(I161*H161,2)</f>
        <v>0</v>
      </c>
      <c r="K161" s="184" t="s">
        <v>158</v>
      </c>
      <c r="L161" s="41"/>
      <c r="M161" s="189" t="s">
        <v>5</v>
      </c>
      <c r="N161" s="190" t="s">
        <v>43</v>
      </c>
      <c r="O161" s="42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24" t="s">
        <v>259</v>
      </c>
      <c r="AT161" s="24" t="s">
        <v>154</v>
      </c>
      <c r="AU161" s="24" t="s">
        <v>81</v>
      </c>
      <c r="AY161" s="24" t="s">
        <v>151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4" t="s">
        <v>79</v>
      </c>
      <c r="BK161" s="193">
        <f>ROUND(I161*H161,2)</f>
        <v>0</v>
      </c>
      <c r="BL161" s="24" t="s">
        <v>259</v>
      </c>
      <c r="BM161" s="24" t="s">
        <v>330</v>
      </c>
    </row>
    <row r="162" spans="2:65" s="1" customFormat="1" ht="36">
      <c r="B162" s="41"/>
      <c r="D162" s="194" t="s">
        <v>161</v>
      </c>
      <c r="F162" s="195" t="s">
        <v>331</v>
      </c>
      <c r="I162" s="196"/>
      <c r="L162" s="41"/>
      <c r="M162" s="197"/>
      <c r="N162" s="42"/>
      <c r="O162" s="42"/>
      <c r="P162" s="42"/>
      <c r="Q162" s="42"/>
      <c r="R162" s="42"/>
      <c r="S162" s="42"/>
      <c r="T162" s="70"/>
      <c r="AT162" s="24" t="s">
        <v>161</v>
      </c>
      <c r="AU162" s="24" t="s">
        <v>81</v>
      </c>
    </row>
    <row r="163" spans="2:65" s="11" customFormat="1" ht="29.85" customHeight="1">
      <c r="B163" s="167"/>
      <c r="D163" s="178" t="s">
        <v>71</v>
      </c>
      <c r="E163" s="179" t="s">
        <v>332</v>
      </c>
      <c r="F163" s="179" t="s">
        <v>333</v>
      </c>
      <c r="I163" s="170"/>
      <c r="J163" s="180">
        <f>BK163</f>
        <v>0</v>
      </c>
      <c r="L163" s="167"/>
      <c r="M163" s="172"/>
      <c r="N163" s="173"/>
      <c r="O163" s="173"/>
      <c r="P163" s="174">
        <f>SUM(P164:P167)</f>
        <v>0</v>
      </c>
      <c r="Q163" s="173"/>
      <c r="R163" s="174">
        <f>SUM(R164:R167)</f>
        <v>1.1000000000000001E-3</v>
      </c>
      <c r="S163" s="173"/>
      <c r="T163" s="175">
        <f>SUM(T164:T167)</f>
        <v>0</v>
      </c>
      <c r="AR163" s="168" t="s">
        <v>81</v>
      </c>
      <c r="AT163" s="176" t="s">
        <v>71</v>
      </c>
      <c r="AU163" s="176" t="s">
        <v>79</v>
      </c>
      <c r="AY163" s="168" t="s">
        <v>151</v>
      </c>
      <c r="BK163" s="177">
        <f>SUM(BK164:BK167)</f>
        <v>0</v>
      </c>
    </row>
    <row r="164" spans="2:65" s="1" customFormat="1" ht="28.8" customHeight="1">
      <c r="B164" s="181"/>
      <c r="C164" s="182" t="s">
        <v>286</v>
      </c>
      <c r="D164" s="182" t="s">
        <v>154</v>
      </c>
      <c r="E164" s="183" t="s">
        <v>335</v>
      </c>
      <c r="F164" s="184" t="s">
        <v>336</v>
      </c>
      <c r="G164" s="185" t="s">
        <v>337</v>
      </c>
      <c r="H164" s="186">
        <v>1</v>
      </c>
      <c r="I164" s="187"/>
      <c r="J164" s="188">
        <f>ROUND(I164*H164,2)</f>
        <v>0</v>
      </c>
      <c r="K164" s="184" t="s">
        <v>158</v>
      </c>
      <c r="L164" s="41"/>
      <c r="M164" s="189" t="s">
        <v>5</v>
      </c>
      <c r="N164" s="190" t="s">
        <v>43</v>
      </c>
      <c r="O164" s="42"/>
      <c r="P164" s="191">
        <f>O164*H164</f>
        <v>0</v>
      </c>
      <c r="Q164" s="191">
        <v>1.1000000000000001E-3</v>
      </c>
      <c r="R164" s="191">
        <f>Q164*H164</f>
        <v>1.1000000000000001E-3</v>
      </c>
      <c r="S164" s="191">
        <v>0</v>
      </c>
      <c r="T164" s="192">
        <f>S164*H164</f>
        <v>0</v>
      </c>
      <c r="AR164" s="24" t="s">
        <v>259</v>
      </c>
      <c r="AT164" s="24" t="s">
        <v>154</v>
      </c>
      <c r="AU164" s="24" t="s">
        <v>81</v>
      </c>
      <c r="AY164" s="24" t="s">
        <v>151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4" t="s">
        <v>79</v>
      </c>
      <c r="BK164" s="193">
        <f>ROUND(I164*H164,2)</f>
        <v>0</v>
      </c>
      <c r="BL164" s="24" t="s">
        <v>259</v>
      </c>
      <c r="BM164" s="24" t="s">
        <v>598</v>
      </c>
    </row>
    <row r="165" spans="2:65" s="1" customFormat="1" ht="12">
      <c r="B165" s="41"/>
      <c r="D165" s="207" t="s">
        <v>161</v>
      </c>
      <c r="F165" s="220" t="s">
        <v>336</v>
      </c>
      <c r="I165" s="196"/>
      <c r="L165" s="41"/>
      <c r="M165" s="197"/>
      <c r="N165" s="42"/>
      <c r="O165" s="42"/>
      <c r="P165" s="42"/>
      <c r="Q165" s="42"/>
      <c r="R165" s="42"/>
      <c r="S165" s="42"/>
      <c r="T165" s="70"/>
      <c r="AT165" s="24" t="s">
        <v>161</v>
      </c>
      <c r="AU165" s="24" t="s">
        <v>81</v>
      </c>
    </row>
    <row r="166" spans="2:65" s="1" customFormat="1" ht="20.399999999999999" customHeight="1">
      <c r="B166" s="181"/>
      <c r="C166" s="182" t="s">
        <v>10</v>
      </c>
      <c r="D166" s="182" t="s">
        <v>154</v>
      </c>
      <c r="E166" s="183" t="s">
        <v>340</v>
      </c>
      <c r="F166" s="184" t="s">
        <v>341</v>
      </c>
      <c r="G166" s="185" t="s">
        <v>270</v>
      </c>
      <c r="H166" s="186">
        <v>1E-3</v>
      </c>
      <c r="I166" s="187"/>
      <c r="J166" s="188">
        <f>ROUND(I166*H166,2)</f>
        <v>0</v>
      </c>
      <c r="K166" s="184" t="s">
        <v>158</v>
      </c>
      <c r="L166" s="41"/>
      <c r="M166" s="189" t="s">
        <v>5</v>
      </c>
      <c r="N166" s="190" t="s">
        <v>43</v>
      </c>
      <c r="O166" s="42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24" t="s">
        <v>259</v>
      </c>
      <c r="AT166" s="24" t="s">
        <v>154</v>
      </c>
      <c r="AU166" s="24" t="s">
        <v>81</v>
      </c>
      <c r="AY166" s="24" t="s">
        <v>151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4" t="s">
        <v>79</v>
      </c>
      <c r="BK166" s="193">
        <f>ROUND(I166*H166,2)</f>
        <v>0</v>
      </c>
      <c r="BL166" s="24" t="s">
        <v>259</v>
      </c>
      <c r="BM166" s="24" t="s">
        <v>342</v>
      </c>
    </row>
    <row r="167" spans="2:65" s="1" customFormat="1" ht="24">
      <c r="B167" s="41"/>
      <c r="D167" s="194" t="s">
        <v>161</v>
      </c>
      <c r="F167" s="195" t="s">
        <v>343</v>
      </c>
      <c r="I167" s="196"/>
      <c r="L167" s="41"/>
      <c r="M167" s="197"/>
      <c r="N167" s="42"/>
      <c r="O167" s="42"/>
      <c r="P167" s="42"/>
      <c r="Q167" s="42"/>
      <c r="R167" s="42"/>
      <c r="S167" s="42"/>
      <c r="T167" s="70"/>
      <c r="AT167" s="24" t="s">
        <v>161</v>
      </c>
      <c r="AU167" s="24" t="s">
        <v>81</v>
      </c>
    </row>
    <row r="168" spans="2:65" s="11" customFormat="1" ht="29.85" customHeight="1">
      <c r="B168" s="167"/>
      <c r="D168" s="178" t="s">
        <v>71</v>
      </c>
      <c r="E168" s="179" t="s">
        <v>344</v>
      </c>
      <c r="F168" s="179" t="s">
        <v>345</v>
      </c>
      <c r="I168" s="170"/>
      <c r="J168" s="180">
        <f>BK168</f>
        <v>0</v>
      </c>
      <c r="L168" s="167"/>
      <c r="M168" s="172"/>
      <c r="N168" s="173"/>
      <c r="O168" s="173"/>
      <c r="P168" s="174">
        <f>SUM(P169:P179)</f>
        <v>0</v>
      </c>
      <c r="Q168" s="173"/>
      <c r="R168" s="174">
        <f>SUM(R169:R179)</f>
        <v>0.18277889999999999</v>
      </c>
      <c r="S168" s="173"/>
      <c r="T168" s="175">
        <f>SUM(T169:T179)</f>
        <v>0.22</v>
      </c>
      <c r="AR168" s="168" t="s">
        <v>81</v>
      </c>
      <c r="AT168" s="176" t="s">
        <v>71</v>
      </c>
      <c r="AU168" s="176" t="s">
        <v>79</v>
      </c>
      <c r="AY168" s="168" t="s">
        <v>151</v>
      </c>
      <c r="BK168" s="177">
        <f>SUM(BK169:BK179)</f>
        <v>0</v>
      </c>
    </row>
    <row r="169" spans="2:65" s="1" customFormat="1" ht="20.399999999999999" customHeight="1">
      <c r="B169" s="181"/>
      <c r="C169" s="182" t="s">
        <v>301</v>
      </c>
      <c r="D169" s="182" t="s">
        <v>154</v>
      </c>
      <c r="E169" s="183" t="s">
        <v>599</v>
      </c>
      <c r="F169" s="184" t="s">
        <v>600</v>
      </c>
      <c r="G169" s="185" t="s">
        <v>157</v>
      </c>
      <c r="H169" s="186">
        <v>8</v>
      </c>
      <c r="I169" s="187"/>
      <c r="J169" s="188">
        <f>ROUND(I169*H169,2)</f>
        <v>0</v>
      </c>
      <c r="K169" s="184" t="s">
        <v>158</v>
      </c>
      <c r="L169" s="41"/>
      <c r="M169" s="189" t="s">
        <v>5</v>
      </c>
      <c r="N169" s="190" t="s">
        <v>43</v>
      </c>
      <c r="O169" s="42"/>
      <c r="P169" s="191">
        <f>O169*H169</f>
        <v>0</v>
      </c>
      <c r="Q169" s="191">
        <v>0</v>
      </c>
      <c r="R169" s="191">
        <f>Q169*H169</f>
        <v>0</v>
      </c>
      <c r="S169" s="191">
        <v>2.75E-2</v>
      </c>
      <c r="T169" s="192">
        <f>S169*H169</f>
        <v>0.22</v>
      </c>
      <c r="AR169" s="24" t="s">
        <v>259</v>
      </c>
      <c r="AT169" s="24" t="s">
        <v>154</v>
      </c>
      <c r="AU169" s="24" t="s">
        <v>81</v>
      </c>
      <c r="AY169" s="24" t="s">
        <v>151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4" t="s">
        <v>79</v>
      </c>
      <c r="BK169" s="193">
        <f>ROUND(I169*H169,2)</f>
        <v>0</v>
      </c>
      <c r="BL169" s="24" t="s">
        <v>259</v>
      </c>
      <c r="BM169" s="24" t="s">
        <v>601</v>
      </c>
    </row>
    <row r="170" spans="2:65" s="1" customFormat="1" ht="24">
      <c r="B170" s="41"/>
      <c r="D170" s="194" t="s">
        <v>161</v>
      </c>
      <c r="F170" s="195" t="s">
        <v>602</v>
      </c>
      <c r="I170" s="196"/>
      <c r="L170" s="41"/>
      <c r="M170" s="197"/>
      <c r="N170" s="42"/>
      <c r="O170" s="42"/>
      <c r="P170" s="42"/>
      <c r="Q170" s="42"/>
      <c r="R170" s="42"/>
      <c r="S170" s="42"/>
      <c r="T170" s="70"/>
      <c r="AT170" s="24" t="s">
        <v>161</v>
      </c>
      <c r="AU170" s="24" t="s">
        <v>81</v>
      </c>
    </row>
    <row r="171" spans="2:65" s="13" customFormat="1" ht="12">
      <c r="B171" s="206"/>
      <c r="D171" s="207" t="s">
        <v>163</v>
      </c>
      <c r="E171" s="208" t="s">
        <v>5</v>
      </c>
      <c r="F171" s="209" t="s">
        <v>603</v>
      </c>
      <c r="H171" s="210">
        <v>8</v>
      </c>
      <c r="I171" s="211"/>
      <c r="L171" s="206"/>
      <c r="M171" s="212"/>
      <c r="N171" s="213"/>
      <c r="O171" s="213"/>
      <c r="P171" s="213"/>
      <c r="Q171" s="213"/>
      <c r="R171" s="213"/>
      <c r="S171" s="213"/>
      <c r="T171" s="214"/>
      <c r="AT171" s="215" t="s">
        <v>163</v>
      </c>
      <c r="AU171" s="215" t="s">
        <v>81</v>
      </c>
      <c r="AV171" s="13" t="s">
        <v>81</v>
      </c>
      <c r="AW171" s="13" t="s">
        <v>35</v>
      </c>
      <c r="AX171" s="13" t="s">
        <v>72</v>
      </c>
      <c r="AY171" s="215" t="s">
        <v>151</v>
      </c>
    </row>
    <row r="172" spans="2:65" s="1" customFormat="1" ht="28.8" customHeight="1">
      <c r="B172" s="181"/>
      <c r="C172" s="182" t="s">
        <v>307</v>
      </c>
      <c r="D172" s="182" t="s">
        <v>154</v>
      </c>
      <c r="E172" s="183" t="s">
        <v>347</v>
      </c>
      <c r="F172" s="184" t="s">
        <v>348</v>
      </c>
      <c r="G172" s="185" t="s">
        <v>157</v>
      </c>
      <c r="H172" s="186">
        <v>3.93</v>
      </c>
      <c r="I172" s="187"/>
      <c r="J172" s="188">
        <f>ROUND(I172*H172,2)</f>
        <v>0</v>
      </c>
      <c r="K172" s="184" t="s">
        <v>158</v>
      </c>
      <c r="L172" s="41"/>
      <c r="M172" s="189" t="s">
        <v>5</v>
      </c>
      <c r="N172" s="190" t="s">
        <v>43</v>
      </c>
      <c r="O172" s="42"/>
      <c r="P172" s="191">
        <f>O172*H172</f>
        <v>0</v>
      </c>
      <c r="Q172" s="191">
        <v>1.5730000000000001E-2</v>
      </c>
      <c r="R172" s="191">
        <f>Q172*H172</f>
        <v>6.1818900000000003E-2</v>
      </c>
      <c r="S172" s="191">
        <v>0</v>
      </c>
      <c r="T172" s="192">
        <f>S172*H172</f>
        <v>0</v>
      </c>
      <c r="AR172" s="24" t="s">
        <v>259</v>
      </c>
      <c r="AT172" s="24" t="s">
        <v>154</v>
      </c>
      <c r="AU172" s="24" t="s">
        <v>81</v>
      </c>
      <c r="AY172" s="24" t="s">
        <v>151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79</v>
      </c>
      <c r="BK172" s="193">
        <f>ROUND(I172*H172,2)</f>
        <v>0</v>
      </c>
      <c r="BL172" s="24" t="s">
        <v>259</v>
      </c>
      <c r="BM172" s="24" t="s">
        <v>349</v>
      </c>
    </row>
    <row r="173" spans="2:65" s="1" customFormat="1" ht="36">
      <c r="B173" s="41"/>
      <c r="D173" s="194" t="s">
        <v>161</v>
      </c>
      <c r="F173" s="195" t="s">
        <v>350</v>
      </c>
      <c r="I173" s="196"/>
      <c r="L173" s="41"/>
      <c r="M173" s="197"/>
      <c r="N173" s="42"/>
      <c r="O173" s="42"/>
      <c r="P173" s="42"/>
      <c r="Q173" s="42"/>
      <c r="R173" s="42"/>
      <c r="S173" s="42"/>
      <c r="T173" s="70"/>
      <c r="AT173" s="24" t="s">
        <v>161</v>
      </c>
      <c r="AU173" s="24" t="s">
        <v>81</v>
      </c>
    </row>
    <row r="174" spans="2:65" s="13" customFormat="1" ht="12">
      <c r="B174" s="206"/>
      <c r="D174" s="207" t="s">
        <v>163</v>
      </c>
      <c r="E174" s="208" t="s">
        <v>5</v>
      </c>
      <c r="F174" s="209" t="s">
        <v>633</v>
      </c>
      <c r="H174" s="210">
        <v>3.93</v>
      </c>
      <c r="I174" s="211"/>
      <c r="L174" s="206"/>
      <c r="M174" s="212"/>
      <c r="N174" s="213"/>
      <c r="O174" s="213"/>
      <c r="P174" s="213"/>
      <c r="Q174" s="213"/>
      <c r="R174" s="213"/>
      <c r="S174" s="213"/>
      <c r="T174" s="214"/>
      <c r="AT174" s="215" t="s">
        <v>163</v>
      </c>
      <c r="AU174" s="215" t="s">
        <v>81</v>
      </c>
      <c r="AV174" s="13" t="s">
        <v>81</v>
      </c>
      <c r="AW174" s="13" t="s">
        <v>35</v>
      </c>
      <c r="AX174" s="13" t="s">
        <v>72</v>
      </c>
      <c r="AY174" s="215" t="s">
        <v>151</v>
      </c>
    </row>
    <row r="175" spans="2:65" s="1" customFormat="1" ht="20.399999999999999" customHeight="1">
      <c r="B175" s="181"/>
      <c r="C175" s="182" t="s">
        <v>314</v>
      </c>
      <c r="D175" s="182" t="s">
        <v>154</v>
      </c>
      <c r="E175" s="183" t="s">
        <v>353</v>
      </c>
      <c r="F175" s="184" t="s">
        <v>354</v>
      </c>
      <c r="G175" s="185" t="s">
        <v>157</v>
      </c>
      <c r="H175" s="186">
        <v>2.56</v>
      </c>
      <c r="I175" s="187"/>
      <c r="J175" s="188">
        <f>ROUND(I175*H175,2)</f>
        <v>0</v>
      </c>
      <c r="K175" s="184" t="s">
        <v>5</v>
      </c>
      <c r="L175" s="41"/>
      <c r="M175" s="189" t="s">
        <v>5</v>
      </c>
      <c r="N175" s="190" t="s">
        <v>43</v>
      </c>
      <c r="O175" s="42"/>
      <c r="P175" s="191">
        <f>O175*H175</f>
        <v>0</v>
      </c>
      <c r="Q175" s="191">
        <v>4.725E-2</v>
      </c>
      <c r="R175" s="191">
        <f>Q175*H175</f>
        <v>0.12096</v>
      </c>
      <c r="S175" s="191">
        <v>0</v>
      </c>
      <c r="T175" s="192">
        <f>S175*H175</f>
        <v>0</v>
      </c>
      <c r="AR175" s="24" t="s">
        <v>259</v>
      </c>
      <c r="AT175" s="24" t="s">
        <v>154</v>
      </c>
      <c r="AU175" s="24" t="s">
        <v>81</v>
      </c>
      <c r="AY175" s="24" t="s">
        <v>151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4" t="s">
        <v>79</v>
      </c>
      <c r="BK175" s="193">
        <f>ROUND(I175*H175,2)</f>
        <v>0</v>
      </c>
      <c r="BL175" s="24" t="s">
        <v>259</v>
      </c>
      <c r="BM175" s="24" t="s">
        <v>355</v>
      </c>
    </row>
    <row r="176" spans="2:65" s="1" customFormat="1" ht="24">
      <c r="B176" s="41"/>
      <c r="D176" s="194" t="s">
        <v>161</v>
      </c>
      <c r="F176" s="195" t="s">
        <v>356</v>
      </c>
      <c r="I176" s="196"/>
      <c r="L176" s="41"/>
      <c r="M176" s="197"/>
      <c r="N176" s="42"/>
      <c r="O176" s="42"/>
      <c r="P176" s="42"/>
      <c r="Q176" s="42"/>
      <c r="R176" s="42"/>
      <c r="S176" s="42"/>
      <c r="T176" s="70"/>
      <c r="AT176" s="24" t="s">
        <v>161</v>
      </c>
      <c r="AU176" s="24" t="s">
        <v>81</v>
      </c>
    </row>
    <row r="177" spans="2:65" s="13" customFormat="1" ht="12">
      <c r="B177" s="206"/>
      <c r="D177" s="207" t="s">
        <v>163</v>
      </c>
      <c r="E177" s="208" t="s">
        <v>5</v>
      </c>
      <c r="F177" s="209" t="s">
        <v>605</v>
      </c>
      <c r="H177" s="210">
        <v>2.56</v>
      </c>
      <c r="I177" s="211"/>
      <c r="L177" s="206"/>
      <c r="M177" s="212"/>
      <c r="N177" s="213"/>
      <c r="O177" s="213"/>
      <c r="P177" s="213"/>
      <c r="Q177" s="213"/>
      <c r="R177" s="213"/>
      <c r="S177" s="213"/>
      <c r="T177" s="214"/>
      <c r="AT177" s="215" t="s">
        <v>163</v>
      </c>
      <c r="AU177" s="215" t="s">
        <v>81</v>
      </c>
      <c r="AV177" s="13" t="s">
        <v>81</v>
      </c>
      <c r="AW177" s="13" t="s">
        <v>35</v>
      </c>
      <c r="AX177" s="13" t="s">
        <v>72</v>
      </c>
      <c r="AY177" s="215" t="s">
        <v>151</v>
      </c>
    </row>
    <row r="178" spans="2:65" s="1" customFormat="1" ht="20.399999999999999" customHeight="1">
      <c r="B178" s="181"/>
      <c r="C178" s="182" t="s">
        <v>321</v>
      </c>
      <c r="D178" s="182" t="s">
        <v>154</v>
      </c>
      <c r="E178" s="183" t="s">
        <v>359</v>
      </c>
      <c r="F178" s="184" t="s">
        <v>360</v>
      </c>
      <c r="G178" s="185" t="s">
        <v>270</v>
      </c>
      <c r="H178" s="186">
        <v>0.183</v>
      </c>
      <c r="I178" s="187"/>
      <c r="J178" s="188">
        <f>ROUND(I178*H178,2)</f>
        <v>0</v>
      </c>
      <c r="K178" s="184" t="s">
        <v>158</v>
      </c>
      <c r="L178" s="41"/>
      <c r="M178" s="189" t="s">
        <v>5</v>
      </c>
      <c r="N178" s="190" t="s">
        <v>43</v>
      </c>
      <c r="O178" s="42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24" t="s">
        <v>259</v>
      </c>
      <c r="AT178" s="24" t="s">
        <v>154</v>
      </c>
      <c r="AU178" s="24" t="s">
        <v>81</v>
      </c>
      <c r="AY178" s="24" t="s">
        <v>151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4" t="s">
        <v>79</v>
      </c>
      <c r="BK178" s="193">
        <f>ROUND(I178*H178,2)</f>
        <v>0</v>
      </c>
      <c r="BL178" s="24" t="s">
        <v>259</v>
      </c>
      <c r="BM178" s="24" t="s">
        <v>361</v>
      </c>
    </row>
    <row r="179" spans="2:65" s="1" customFormat="1" ht="24">
      <c r="B179" s="41"/>
      <c r="D179" s="194" t="s">
        <v>161</v>
      </c>
      <c r="F179" s="195" t="s">
        <v>362</v>
      </c>
      <c r="I179" s="196"/>
      <c r="L179" s="41"/>
      <c r="M179" s="197"/>
      <c r="N179" s="42"/>
      <c r="O179" s="42"/>
      <c r="P179" s="42"/>
      <c r="Q179" s="42"/>
      <c r="R179" s="42"/>
      <c r="S179" s="42"/>
      <c r="T179" s="70"/>
      <c r="AT179" s="24" t="s">
        <v>161</v>
      </c>
      <c r="AU179" s="24" t="s">
        <v>81</v>
      </c>
    </row>
    <row r="180" spans="2:65" s="11" customFormat="1" ht="29.85" customHeight="1">
      <c r="B180" s="167"/>
      <c r="D180" s="178" t="s">
        <v>71</v>
      </c>
      <c r="E180" s="179" t="s">
        <v>363</v>
      </c>
      <c r="F180" s="179" t="s">
        <v>364</v>
      </c>
      <c r="I180" s="170"/>
      <c r="J180" s="180">
        <f>BK180</f>
        <v>0</v>
      </c>
      <c r="L180" s="167"/>
      <c r="M180" s="172"/>
      <c r="N180" s="173"/>
      <c r="O180" s="173"/>
      <c r="P180" s="174">
        <f>SUM(P181:P186)</f>
        <v>0</v>
      </c>
      <c r="Q180" s="173"/>
      <c r="R180" s="174">
        <f>SUM(R181:R186)</f>
        <v>0</v>
      </c>
      <c r="S180" s="173"/>
      <c r="T180" s="175">
        <f>SUM(T181:T186)</f>
        <v>9.6000000000000002E-2</v>
      </c>
      <c r="AR180" s="168" t="s">
        <v>81</v>
      </c>
      <c r="AT180" s="176" t="s">
        <v>71</v>
      </c>
      <c r="AU180" s="176" t="s">
        <v>79</v>
      </c>
      <c r="AY180" s="168" t="s">
        <v>151</v>
      </c>
      <c r="BK180" s="177">
        <f>SUM(BK181:BK186)</f>
        <v>0</v>
      </c>
    </row>
    <row r="181" spans="2:65" s="1" customFormat="1" ht="20.399999999999999" customHeight="1">
      <c r="B181" s="181"/>
      <c r="C181" s="182" t="s">
        <v>327</v>
      </c>
      <c r="D181" s="182" t="s">
        <v>154</v>
      </c>
      <c r="E181" s="183" t="s">
        <v>366</v>
      </c>
      <c r="F181" s="184" t="s">
        <v>367</v>
      </c>
      <c r="G181" s="185" t="s">
        <v>368</v>
      </c>
      <c r="H181" s="186">
        <v>4</v>
      </c>
      <c r="I181" s="187"/>
      <c r="J181" s="188">
        <f>ROUND(I181*H181,2)</f>
        <v>0</v>
      </c>
      <c r="K181" s="184" t="s">
        <v>158</v>
      </c>
      <c r="L181" s="41"/>
      <c r="M181" s="189" t="s">
        <v>5</v>
      </c>
      <c r="N181" s="190" t="s">
        <v>43</v>
      </c>
      <c r="O181" s="42"/>
      <c r="P181" s="191">
        <f>O181*H181</f>
        <v>0</v>
      </c>
      <c r="Q181" s="191">
        <v>0</v>
      </c>
      <c r="R181" s="191">
        <f>Q181*H181</f>
        <v>0</v>
      </c>
      <c r="S181" s="191">
        <v>2.4E-2</v>
      </c>
      <c r="T181" s="192">
        <f>S181*H181</f>
        <v>9.6000000000000002E-2</v>
      </c>
      <c r="AR181" s="24" t="s">
        <v>259</v>
      </c>
      <c r="AT181" s="24" t="s">
        <v>154</v>
      </c>
      <c r="AU181" s="24" t="s">
        <v>81</v>
      </c>
      <c r="AY181" s="24" t="s">
        <v>151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4" t="s">
        <v>79</v>
      </c>
      <c r="BK181" s="193">
        <f>ROUND(I181*H181,2)</f>
        <v>0</v>
      </c>
      <c r="BL181" s="24" t="s">
        <v>259</v>
      </c>
      <c r="BM181" s="24" t="s">
        <v>369</v>
      </c>
    </row>
    <row r="182" spans="2:65" s="1" customFormat="1" ht="36">
      <c r="B182" s="41"/>
      <c r="D182" s="194" t="s">
        <v>161</v>
      </c>
      <c r="F182" s="195" t="s">
        <v>370</v>
      </c>
      <c r="I182" s="196"/>
      <c r="L182" s="41"/>
      <c r="M182" s="197"/>
      <c r="N182" s="42"/>
      <c r="O182" s="42"/>
      <c r="P182" s="42"/>
      <c r="Q182" s="42"/>
      <c r="R182" s="42"/>
      <c r="S182" s="42"/>
      <c r="T182" s="70"/>
      <c r="AT182" s="24" t="s">
        <v>161</v>
      </c>
      <c r="AU182" s="24" t="s">
        <v>81</v>
      </c>
    </row>
    <row r="183" spans="2:65" s="12" customFormat="1" ht="12">
      <c r="B183" s="198"/>
      <c r="D183" s="194" t="s">
        <v>163</v>
      </c>
      <c r="E183" s="199" t="s">
        <v>5</v>
      </c>
      <c r="F183" s="200" t="s">
        <v>371</v>
      </c>
      <c r="H183" s="201" t="s">
        <v>5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201" t="s">
        <v>163</v>
      </c>
      <c r="AU183" s="201" t="s">
        <v>81</v>
      </c>
      <c r="AV183" s="12" t="s">
        <v>79</v>
      </c>
      <c r="AW183" s="12" t="s">
        <v>35</v>
      </c>
      <c r="AX183" s="12" t="s">
        <v>72</v>
      </c>
      <c r="AY183" s="201" t="s">
        <v>151</v>
      </c>
    </row>
    <row r="184" spans="2:65" s="13" customFormat="1" ht="12">
      <c r="B184" s="206"/>
      <c r="D184" s="207" t="s">
        <v>163</v>
      </c>
      <c r="E184" s="208" t="s">
        <v>5</v>
      </c>
      <c r="F184" s="209" t="s">
        <v>606</v>
      </c>
      <c r="H184" s="210">
        <v>4</v>
      </c>
      <c r="I184" s="211"/>
      <c r="L184" s="206"/>
      <c r="M184" s="212"/>
      <c r="N184" s="213"/>
      <c r="O184" s="213"/>
      <c r="P184" s="213"/>
      <c r="Q184" s="213"/>
      <c r="R184" s="213"/>
      <c r="S184" s="213"/>
      <c r="T184" s="214"/>
      <c r="AT184" s="215" t="s">
        <v>163</v>
      </c>
      <c r="AU184" s="215" t="s">
        <v>81</v>
      </c>
      <c r="AV184" s="13" t="s">
        <v>81</v>
      </c>
      <c r="AW184" s="13" t="s">
        <v>35</v>
      </c>
      <c r="AX184" s="13" t="s">
        <v>72</v>
      </c>
      <c r="AY184" s="215" t="s">
        <v>151</v>
      </c>
    </row>
    <row r="185" spans="2:65" s="1" customFormat="1" ht="20.399999999999999" customHeight="1">
      <c r="B185" s="181"/>
      <c r="C185" s="182" t="s">
        <v>334</v>
      </c>
      <c r="D185" s="182" t="s">
        <v>154</v>
      </c>
      <c r="E185" s="183" t="s">
        <v>374</v>
      </c>
      <c r="F185" s="184" t="s">
        <v>375</v>
      </c>
      <c r="G185" s="185" t="s">
        <v>270</v>
      </c>
      <c r="H185" s="186">
        <v>1E-3</v>
      </c>
      <c r="I185" s="187"/>
      <c r="J185" s="188">
        <f>ROUND(I185*H185,2)</f>
        <v>0</v>
      </c>
      <c r="K185" s="184" t="s">
        <v>158</v>
      </c>
      <c r="L185" s="41"/>
      <c r="M185" s="189" t="s">
        <v>5</v>
      </c>
      <c r="N185" s="190" t="s">
        <v>43</v>
      </c>
      <c r="O185" s="42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24" t="s">
        <v>259</v>
      </c>
      <c r="AT185" s="24" t="s">
        <v>154</v>
      </c>
      <c r="AU185" s="24" t="s">
        <v>81</v>
      </c>
      <c r="AY185" s="24" t="s">
        <v>151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4" t="s">
        <v>79</v>
      </c>
      <c r="BK185" s="193">
        <f>ROUND(I185*H185,2)</f>
        <v>0</v>
      </c>
      <c r="BL185" s="24" t="s">
        <v>259</v>
      </c>
      <c r="BM185" s="24" t="s">
        <v>376</v>
      </c>
    </row>
    <row r="186" spans="2:65" s="1" customFormat="1" ht="36">
      <c r="B186" s="41"/>
      <c r="D186" s="194" t="s">
        <v>161</v>
      </c>
      <c r="F186" s="195" t="s">
        <v>377</v>
      </c>
      <c r="I186" s="196"/>
      <c r="L186" s="41"/>
      <c r="M186" s="197"/>
      <c r="N186" s="42"/>
      <c r="O186" s="42"/>
      <c r="P186" s="42"/>
      <c r="Q186" s="42"/>
      <c r="R186" s="42"/>
      <c r="S186" s="42"/>
      <c r="T186" s="70"/>
      <c r="AT186" s="24" t="s">
        <v>161</v>
      </c>
      <c r="AU186" s="24" t="s">
        <v>81</v>
      </c>
    </row>
    <row r="187" spans="2:65" s="11" customFormat="1" ht="29.85" customHeight="1">
      <c r="B187" s="167"/>
      <c r="D187" s="178" t="s">
        <v>71</v>
      </c>
      <c r="E187" s="179" t="s">
        <v>378</v>
      </c>
      <c r="F187" s="179" t="s">
        <v>379</v>
      </c>
      <c r="I187" s="170"/>
      <c r="J187" s="180">
        <f>BK187</f>
        <v>0</v>
      </c>
      <c r="L187" s="167"/>
      <c r="M187" s="172"/>
      <c r="N187" s="173"/>
      <c r="O187" s="173"/>
      <c r="P187" s="174">
        <f>SUM(P188:P220)</f>
        <v>0</v>
      </c>
      <c r="Q187" s="173"/>
      <c r="R187" s="174">
        <f>SUM(R188:R220)</f>
        <v>0.69341419999999998</v>
      </c>
      <c r="S187" s="173"/>
      <c r="T187" s="175">
        <f>SUM(T188:T220)</f>
        <v>0.60481050000000003</v>
      </c>
      <c r="AR187" s="168" t="s">
        <v>81</v>
      </c>
      <c r="AT187" s="176" t="s">
        <v>71</v>
      </c>
      <c r="AU187" s="176" t="s">
        <v>79</v>
      </c>
      <c r="AY187" s="168" t="s">
        <v>151</v>
      </c>
      <c r="BK187" s="177">
        <f>SUM(BK188:BK220)</f>
        <v>0</v>
      </c>
    </row>
    <row r="188" spans="2:65" s="1" customFormat="1" ht="20.399999999999999" customHeight="1">
      <c r="B188" s="181"/>
      <c r="C188" s="182" t="s">
        <v>339</v>
      </c>
      <c r="D188" s="182" t="s">
        <v>154</v>
      </c>
      <c r="E188" s="183" t="s">
        <v>381</v>
      </c>
      <c r="F188" s="184" t="s">
        <v>382</v>
      </c>
      <c r="G188" s="185" t="s">
        <v>179</v>
      </c>
      <c r="H188" s="186">
        <v>11.05</v>
      </c>
      <c r="I188" s="187"/>
      <c r="J188" s="188">
        <f>ROUND(I188*H188,2)</f>
        <v>0</v>
      </c>
      <c r="K188" s="184" t="s">
        <v>158</v>
      </c>
      <c r="L188" s="41"/>
      <c r="M188" s="189" t="s">
        <v>5</v>
      </c>
      <c r="N188" s="190" t="s">
        <v>43</v>
      </c>
      <c r="O188" s="42"/>
      <c r="P188" s="191">
        <f>O188*H188</f>
        <v>0</v>
      </c>
      <c r="Q188" s="191">
        <v>0</v>
      </c>
      <c r="R188" s="191">
        <f>Q188*H188</f>
        <v>0</v>
      </c>
      <c r="S188" s="191">
        <v>3.2499999999999999E-3</v>
      </c>
      <c r="T188" s="192">
        <f>S188*H188</f>
        <v>3.59125E-2</v>
      </c>
      <c r="AR188" s="24" t="s">
        <v>259</v>
      </c>
      <c r="AT188" s="24" t="s">
        <v>154</v>
      </c>
      <c r="AU188" s="24" t="s">
        <v>81</v>
      </c>
      <c r="AY188" s="24" t="s">
        <v>151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4" t="s">
        <v>79</v>
      </c>
      <c r="BK188" s="193">
        <f>ROUND(I188*H188,2)</f>
        <v>0</v>
      </c>
      <c r="BL188" s="24" t="s">
        <v>259</v>
      </c>
      <c r="BM188" s="24" t="s">
        <v>383</v>
      </c>
    </row>
    <row r="189" spans="2:65" s="1" customFormat="1" ht="12">
      <c r="B189" s="41"/>
      <c r="D189" s="194" t="s">
        <v>161</v>
      </c>
      <c r="F189" s="195" t="s">
        <v>382</v>
      </c>
      <c r="I189" s="196"/>
      <c r="L189" s="41"/>
      <c r="M189" s="197"/>
      <c r="N189" s="42"/>
      <c r="O189" s="42"/>
      <c r="P189" s="42"/>
      <c r="Q189" s="42"/>
      <c r="R189" s="42"/>
      <c r="S189" s="42"/>
      <c r="T189" s="70"/>
      <c r="AT189" s="24" t="s">
        <v>161</v>
      </c>
      <c r="AU189" s="24" t="s">
        <v>81</v>
      </c>
    </row>
    <row r="190" spans="2:65" s="13" customFormat="1" ht="12">
      <c r="B190" s="206"/>
      <c r="D190" s="207" t="s">
        <v>163</v>
      </c>
      <c r="E190" s="208" t="s">
        <v>5</v>
      </c>
      <c r="F190" s="209" t="s">
        <v>634</v>
      </c>
      <c r="H190" s="210">
        <v>11.05</v>
      </c>
      <c r="I190" s="211"/>
      <c r="L190" s="206"/>
      <c r="M190" s="212"/>
      <c r="N190" s="213"/>
      <c r="O190" s="213"/>
      <c r="P190" s="213"/>
      <c r="Q190" s="213"/>
      <c r="R190" s="213"/>
      <c r="S190" s="213"/>
      <c r="T190" s="214"/>
      <c r="AT190" s="215" t="s">
        <v>163</v>
      </c>
      <c r="AU190" s="215" t="s">
        <v>81</v>
      </c>
      <c r="AV190" s="13" t="s">
        <v>81</v>
      </c>
      <c r="AW190" s="13" t="s">
        <v>35</v>
      </c>
      <c r="AX190" s="13" t="s">
        <v>72</v>
      </c>
      <c r="AY190" s="215" t="s">
        <v>151</v>
      </c>
    </row>
    <row r="191" spans="2:65" s="1" customFormat="1" ht="20.399999999999999" customHeight="1">
      <c r="B191" s="181"/>
      <c r="C191" s="182" t="s">
        <v>346</v>
      </c>
      <c r="D191" s="182" t="s">
        <v>154</v>
      </c>
      <c r="E191" s="183" t="s">
        <v>386</v>
      </c>
      <c r="F191" s="184" t="s">
        <v>387</v>
      </c>
      <c r="G191" s="185" t="s">
        <v>157</v>
      </c>
      <c r="H191" s="186">
        <v>20.9</v>
      </c>
      <c r="I191" s="187"/>
      <c r="J191" s="188">
        <f>ROUND(I191*H191,2)</f>
        <v>0</v>
      </c>
      <c r="K191" s="184" t="s">
        <v>158</v>
      </c>
      <c r="L191" s="41"/>
      <c r="M191" s="189" t="s">
        <v>5</v>
      </c>
      <c r="N191" s="190" t="s">
        <v>43</v>
      </c>
      <c r="O191" s="42"/>
      <c r="P191" s="191">
        <f>O191*H191</f>
        <v>0</v>
      </c>
      <c r="Q191" s="191">
        <v>0</v>
      </c>
      <c r="R191" s="191">
        <f>Q191*H191</f>
        <v>0</v>
      </c>
      <c r="S191" s="191">
        <v>2.7220000000000001E-2</v>
      </c>
      <c r="T191" s="192">
        <f>S191*H191</f>
        <v>0.56889800000000001</v>
      </c>
      <c r="AR191" s="24" t="s">
        <v>259</v>
      </c>
      <c r="AT191" s="24" t="s">
        <v>154</v>
      </c>
      <c r="AU191" s="24" t="s">
        <v>81</v>
      </c>
      <c r="AY191" s="24" t="s">
        <v>151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4" t="s">
        <v>79</v>
      </c>
      <c r="BK191" s="193">
        <f>ROUND(I191*H191,2)</f>
        <v>0</v>
      </c>
      <c r="BL191" s="24" t="s">
        <v>259</v>
      </c>
      <c r="BM191" s="24" t="s">
        <v>388</v>
      </c>
    </row>
    <row r="192" spans="2:65" s="1" customFormat="1" ht="12">
      <c r="B192" s="41"/>
      <c r="D192" s="194" t="s">
        <v>161</v>
      </c>
      <c r="F192" s="195" t="s">
        <v>387</v>
      </c>
      <c r="I192" s="196"/>
      <c r="L192" s="41"/>
      <c r="M192" s="197"/>
      <c r="N192" s="42"/>
      <c r="O192" s="42"/>
      <c r="P192" s="42"/>
      <c r="Q192" s="42"/>
      <c r="R192" s="42"/>
      <c r="S192" s="42"/>
      <c r="T192" s="70"/>
      <c r="AT192" s="24" t="s">
        <v>161</v>
      </c>
      <c r="AU192" s="24" t="s">
        <v>81</v>
      </c>
    </row>
    <row r="193" spans="2:65" s="13" customFormat="1" ht="12">
      <c r="B193" s="206"/>
      <c r="D193" s="207" t="s">
        <v>163</v>
      </c>
      <c r="E193" s="208" t="s">
        <v>5</v>
      </c>
      <c r="F193" s="209" t="s">
        <v>635</v>
      </c>
      <c r="H193" s="210">
        <v>20.9</v>
      </c>
      <c r="I193" s="211"/>
      <c r="L193" s="206"/>
      <c r="M193" s="212"/>
      <c r="N193" s="213"/>
      <c r="O193" s="213"/>
      <c r="P193" s="213"/>
      <c r="Q193" s="213"/>
      <c r="R193" s="213"/>
      <c r="S193" s="213"/>
      <c r="T193" s="214"/>
      <c r="AT193" s="215" t="s">
        <v>163</v>
      </c>
      <c r="AU193" s="215" t="s">
        <v>81</v>
      </c>
      <c r="AV193" s="13" t="s">
        <v>81</v>
      </c>
      <c r="AW193" s="13" t="s">
        <v>35</v>
      </c>
      <c r="AX193" s="13" t="s">
        <v>72</v>
      </c>
      <c r="AY193" s="215" t="s">
        <v>151</v>
      </c>
    </row>
    <row r="194" spans="2:65" s="1" customFormat="1" ht="20.399999999999999" customHeight="1">
      <c r="B194" s="181"/>
      <c r="C194" s="182" t="s">
        <v>352</v>
      </c>
      <c r="D194" s="182" t="s">
        <v>154</v>
      </c>
      <c r="E194" s="183" t="s">
        <v>392</v>
      </c>
      <c r="F194" s="184" t="s">
        <v>393</v>
      </c>
      <c r="G194" s="185" t="s">
        <v>179</v>
      </c>
      <c r="H194" s="186">
        <v>11.05</v>
      </c>
      <c r="I194" s="187"/>
      <c r="J194" s="188">
        <f>ROUND(I194*H194,2)</f>
        <v>0</v>
      </c>
      <c r="K194" s="184" t="s">
        <v>158</v>
      </c>
      <c r="L194" s="41"/>
      <c r="M194" s="189" t="s">
        <v>5</v>
      </c>
      <c r="N194" s="190" t="s">
        <v>43</v>
      </c>
      <c r="O194" s="42"/>
      <c r="P194" s="191">
        <f>O194*H194</f>
        <v>0</v>
      </c>
      <c r="Q194" s="191">
        <v>6.2E-4</v>
      </c>
      <c r="R194" s="191">
        <f>Q194*H194</f>
        <v>6.8510000000000003E-3</v>
      </c>
      <c r="S194" s="191">
        <v>0</v>
      </c>
      <c r="T194" s="192">
        <f>S194*H194</f>
        <v>0</v>
      </c>
      <c r="AR194" s="24" t="s">
        <v>259</v>
      </c>
      <c r="AT194" s="24" t="s">
        <v>154</v>
      </c>
      <c r="AU194" s="24" t="s">
        <v>81</v>
      </c>
      <c r="AY194" s="24" t="s">
        <v>151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4" t="s">
        <v>79</v>
      </c>
      <c r="BK194" s="193">
        <f>ROUND(I194*H194,2)</f>
        <v>0</v>
      </c>
      <c r="BL194" s="24" t="s">
        <v>259</v>
      </c>
      <c r="BM194" s="24" t="s">
        <v>394</v>
      </c>
    </row>
    <row r="195" spans="2:65" s="1" customFormat="1" ht="24">
      <c r="B195" s="41"/>
      <c r="D195" s="194" t="s">
        <v>161</v>
      </c>
      <c r="F195" s="195" t="s">
        <v>395</v>
      </c>
      <c r="I195" s="196"/>
      <c r="L195" s="41"/>
      <c r="M195" s="197"/>
      <c r="N195" s="42"/>
      <c r="O195" s="42"/>
      <c r="P195" s="42"/>
      <c r="Q195" s="42"/>
      <c r="R195" s="42"/>
      <c r="S195" s="42"/>
      <c r="T195" s="70"/>
      <c r="AT195" s="24" t="s">
        <v>161</v>
      </c>
      <c r="AU195" s="24" t="s">
        <v>81</v>
      </c>
    </row>
    <row r="196" spans="2:65" s="13" customFormat="1" ht="12">
      <c r="B196" s="206"/>
      <c r="D196" s="207" t="s">
        <v>163</v>
      </c>
      <c r="E196" s="208" t="s">
        <v>5</v>
      </c>
      <c r="F196" s="209" t="s">
        <v>634</v>
      </c>
      <c r="H196" s="210">
        <v>11.05</v>
      </c>
      <c r="I196" s="211"/>
      <c r="L196" s="206"/>
      <c r="M196" s="212"/>
      <c r="N196" s="213"/>
      <c r="O196" s="213"/>
      <c r="P196" s="213"/>
      <c r="Q196" s="213"/>
      <c r="R196" s="213"/>
      <c r="S196" s="213"/>
      <c r="T196" s="214"/>
      <c r="AT196" s="215" t="s">
        <v>163</v>
      </c>
      <c r="AU196" s="215" t="s">
        <v>81</v>
      </c>
      <c r="AV196" s="13" t="s">
        <v>81</v>
      </c>
      <c r="AW196" s="13" t="s">
        <v>35</v>
      </c>
      <c r="AX196" s="13" t="s">
        <v>72</v>
      </c>
      <c r="AY196" s="215" t="s">
        <v>151</v>
      </c>
    </row>
    <row r="197" spans="2:65" s="1" customFormat="1" ht="28.8" customHeight="1">
      <c r="B197" s="181"/>
      <c r="C197" s="182" t="s">
        <v>358</v>
      </c>
      <c r="D197" s="182" t="s">
        <v>154</v>
      </c>
      <c r="E197" s="183" t="s">
        <v>399</v>
      </c>
      <c r="F197" s="184" t="s">
        <v>400</v>
      </c>
      <c r="G197" s="185" t="s">
        <v>157</v>
      </c>
      <c r="H197" s="186">
        <v>20.8</v>
      </c>
      <c r="I197" s="187"/>
      <c r="J197" s="188">
        <f>ROUND(I197*H197,2)</f>
        <v>0</v>
      </c>
      <c r="K197" s="184" t="s">
        <v>158</v>
      </c>
      <c r="L197" s="41"/>
      <c r="M197" s="189" t="s">
        <v>5</v>
      </c>
      <c r="N197" s="190" t="s">
        <v>43</v>
      </c>
      <c r="O197" s="42"/>
      <c r="P197" s="191">
        <f>O197*H197</f>
        <v>0</v>
      </c>
      <c r="Q197" s="191">
        <v>3.6700000000000001E-3</v>
      </c>
      <c r="R197" s="191">
        <f>Q197*H197</f>
        <v>7.6336000000000001E-2</v>
      </c>
      <c r="S197" s="191">
        <v>0</v>
      </c>
      <c r="T197" s="192">
        <f>S197*H197</f>
        <v>0</v>
      </c>
      <c r="AR197" s="24" t="s">
        <v>259</v>
      </c>
      <c r="AT197" s="24" t="s">
        <v>154</v>
      </c>
      <c r="AU197" s="24" t="s">
        <v>81</v>
      </c>
      <c r="AY197" s="24" t="s">
        <v>151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4" t="s">
        <v>79</v>
      </c>
      <c r="BK197" s="193">
        <f>ROUND(I197*H197,2)</f>
        <v>0</v>
      </c>
      <c r="BL197" s="24" t="s">
        <v>259</v>
      </c>
      <c r="BM197" s="24" t="s">
        <v>401</v>
      </c>
    </row>
    <row r="198" spans="2:65" s="1" customFormat="1" ht="24">
      <c r="B198" s="41"/>
      <c r="D198" s="207" t="s">
        <v>161</v>
      </c>
      <c r="F198" s="220" t="s">
        <v>402</v>
      </c>
      <c r="I198" s="196"/>
      <c r="L198" s="41"/>
      <c r="M198" s="197"/>
      <c r="N198" s="42"/>
      <c r="O198" s="42"/>
      <c r="P198" s="42"/>
      <c r="Q198" s="42"/>
      <c r="R198" s="42"/>
      <c r="S198" s="42"/>
      <c r="T198" s="70"/>
      <c r="AT198" s="24" t="s">
        <v>161</v>
      </c>
      <c r="AU198" s="24" t="s">
        <v>81</v>
      </c>
    </row>
    <row r="199" spans="2:65" s="1" customFormat="1" ht="20.399999999999999" customHeight="1">
      <c r="B199" s="181"/>
      <c r="C199" s="222" t="s">
        <v>365</v>
      </c>
      <c r="D199" s="222" t="s">
        <v>404</v>
      </c>
      <c r="E199" s="223" t="s">
        <v>405</v>
      </c>
      <c r="F199" s="224" t="s">
        <v>406</v>
      </c>
      <c r="G199" s="225" t="s">
        <v>157</v>
      </c>
      <c r="H199" s="226">
        <v>24.096</v>
      </c>
      <c r="I199" s="227"/>
      <c r="J199" s="228">
        <f>ROUND(I199*H199,2)</f>
        <v>0</v>
      </c>
      <c r="K199" s="224" t="s">
        <v>5</v>
      </c>
      <c r="L199" s="229"/>
      <c r="M199" s="230" t="s">
        <v>5</v>
      </c>
      <c r="N199" s="231" t="s">
        <v>43</v>
      </c>
      <c r="O199" s="42"/>
      <c r="P199" s="191">
        <f>O199*H199</f>
        <v>0</v>
      </c>
      <c r="Q199" s="191">
        <v>1.7999999999999999E-2</v>
      </c>
      <c r="R199" s="191">
        <f>Q199*H199</f>
        <v>0.43372799999999995</v>
      </c>
      <c r="S199" s="191">
        <v>0</v>
      </c>
      <c r="T199" s="192">
        <f>S199*H199</f>
        <v>0</v>
      </c>
      <c r="AR199" s="24" t="s">
        <v>365</v>
      </c>
      <c r="AT199" s="24" t="s">
        <v>404</v>
      </c>
      <c r="AU199" s="24" t="s">
        <v>81</v>
      </c>
      <c r="AY199" s="24" t="s">
        <v>151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4" t="s">
        <v>79</v>
      </c>
      <c r="BK199" s="193">
        <f>ROUND(I199*H199,2)</f>
        <v>0</v>
      </c>
      <c r="BL199" s="24" t="s">
        <v>259</v>
      </c>
      <c r="BM199" s="24" t="s">
        <v>407</v>
      </c>
    </row>
    <row r="200" spans="2:65" s="1" customFormat="1" ht="12">
      <c r="B200" s="41"/>
      <c r="D200" s="194" t="s">
        <v>161</v>
      </c>
      <c r="F200" s="195" t="s">
        <v>406</v>
      </c>
      <c r="I200" s="196"/>
      <c r="L200" s="41"/>
      <c r="M200" s="197"/>
      <c r="N200" s="42"/>
      <c r="O200" s="42"/>
      <c r="P200" s="42"/>
      <c r="Q200" s="42"/>
      <c r="R200" s="42"/>
      <c r="S200" s="42"/>
      <c r="T200" s="70"/>
      <c r="AT200" s="24" t="s">
        <v>161</v>
      </c>
      <c r="AU200" s="24" t="s">
        <v>81</v>
      </c>
    </row>
    <row r="201" spans="2:65" s="12" customFormat="1" ht="12">
      <c r="B201" s="198"/>
      <c r="D201" s="194" t="s">
        <v>163</v>
      </c>
      <c r="E201" s="199" t="s">
        <v>5</v>
      </c>
      <c r="F201" s="200" t="s">
        <v>408</v>
      </c>
      <c r="H201" s="201" t="s">
        <v>5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201" t="s">
        <v>163</v>
      </c>
      <c r="AU201" s="201" t="s">
        <v>81</v>
      </c>
      <c r="AV201" s="12" t="s">
        <v>79</v>
      </c>
      <c r="AW201" s="12" t="s">
        <v>35</v>
      </c>
      <c r="AX201" s="12" t="s">
        <v>72</v>
      </c>
      <c r="AY201" s="201" t="s">
        <v>151</v>
      </c>
    </row>
    <row r="202" spans="2:65" s="13" customFormat="1" ht="12">
      <c r="B202" s="206"/>
      <c r="D202" s="194" t="s">
        <v>163</v>
      </c>
      <c r="E202" s="215" t="s">
        <v>5</v>
      </c>
      <c r="F202" s="216" t="s">
        <v>636</v>
      </c>
      <c r="H202" s="217">
        <v>1.105</v>
      </c>
      <c r="I202" s="211"/>
      <c r="L202" s="206"/>
      <c r="M202" s="212"/>
      <c r="N202" s="213"/>
      <c r="O202" s="213"/>
      <c r="P202" s="213"/>
      <c r="Q202" s="213"/>
      <c r="R202" s="213"/>
      <c r="S202" s="213"/>
      <c r="T202" s="214"/>
      <c r="AT202" s="215" t="s">
        <v>163</v>
      </c>
      <c r="AU202" s="215" t="s">
        <v>81</v>
      </c>
      <c r="AV202" s="13" t="s">
        <v>81</v>
      </c>
      <c r="AW202" s="13" t="s">
        <v>35</v>
      </c>
      <c r="AX202" s="13" t="s">
        <v>72</v>
      </c>
      <c r="AY202" s="215" t="s">
        <v>151</v>
      </c>
    </row>
    <row r="203" spans="2:65" s="12" customFormat="1" ht="12">
      <c r="B203" s="198"/>
      <c r="D203" s="194" t="s">
        <v>163</v>
      </c>
      <c r="E203" s="199" t="s">
        <v>5</v>
      </c>
      <c r="F203" s="200" t="s">
        <v>411</v>
      </c>
      <c r="H203" s="201" t="s">
        <v>5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201" t="s">
        <v>163</v>
      </c>
      <c r="AU203" s="201" t="s">
        <v>81</v>
      </c>
      <c r="AV203" s="12" t="s">
        <v>79</v>
      </c>
      <c r="AW203" s="12" t="s">
        <v>35</v>
      </c>
      <c r="AX203" s="12" t="s">
        <v>72</v>
      </c>
      <c r="AY203" s="201" t="s">
        <v>151</v>
      </c>
    </row>
    <row r="204" spans="2:65" s="13" customFormat="1" ht="12">
      <c r="B204" s="206"/>
      <c r="D204" s="194" t="s">
        <v>163</v>
      </c>
      <c r="E204" s="215" t="s">
        <v>5</v>
      </c>
      <c r="F204" s="216" t="s">
        <v>637</v>
      </c>
      <c r="H204" s="217">
        <v>20.8</v>
      </c>
      <c r="I204" s="211"/>
      <c r="L204" s="206"/>
      <c r="M204" s="212"/>
      <c r="N204" s="213"/>
      <c r="O204" s="213"/>
      <c r="P204" s="213"/>
      <c r="Q204" s="213"/>
      <c r="R204" s="213"/>
      <c r="S204" s="213"/>
      <c r="T204" s="214"/>
      <c r="AT204" s="215" t="s">
        <v>163</v>
      </c>
      <c r="AU204" s="215" t="s">
        <v>81</v>
      </c>
      <c r="AV204" s="13" t="s">
        <v>81</v>
      </c>
      <c r="AW204" s="13" t="s">
        <v>35</v>
      </c>
      <c r="AX204" s="13" t="s">
        <v>72</v>
      </c>
      <c r="AY204" s="215" t="s">
        <v>151</v>
      </c>
    </row>
    <row r="205" spans="2:65" s="13" customFormat="1" ht="12">
      <c r="B205" s="206"/>
      <c r="D205" s="207" t="s">
        <v>163</v>
      </c>
      <c r="F205" s="209" t="s">
        <v>638</v>
      </c>
      <c r="H205" s="210">
        <v>24.096</v>
      </c>
      <c r="I205" s="211"/>
      <c r="L205" s="206"/>
      <c r="M205" s="212"/>
      <c r="N205" s="213"/>
      <c r="O205" s="213"/>
      <c r="P205" s="213"/>
      <c r="Q205" s="213"/>
      <c r="R205" s="213"/>
      <c r="S205" s="213"/>
      <c r="T205" s="214"/>
      <c r="AT205" s="215" t="s">
        <v>163</v>
      </c>
      <c r="AU205" s="215" t="s">
        <v>81</v>
      </c>
      <c r="AV205" s="13" t="s">
        <v>81</v>
      </c>
      <c r="AW205" s="13" t="s">
        <v>6</v>
      </c>
      <c r="AX205" s="13" t="s">
        <v>79</v>
      </c>
      <c r="AY205" s="215" t="s">
        <v>151</v>
      </c>
    </row>
    <row r="206" spans="2:65" s="1" customFormat="1" ht="20.399999999999999" customHeight="1">
      <c r="B206" s="181"/>
      <c r="C206" s="182" t="s">
        <v>373</v>
      </c>
      <c r="D206" s="182" t="s">
        <v>154</v>
      </c>
      <c r="E206" s="183" t="s">
        <v>414</v>
      </c>
      <c r="F206" s="184" t="s">
        <v>415</v>
      </c>
      <c r="G206" s="185" t="s">
        <v>157</v>
      </c>
      <c r="H206" s="186">
        <v>20.8</v>
      </c>
      <c r="I206" s="187"/>
      <c r="J206" s="188">
        <f>ROUND(I206*H206,2)</f>
        <v>0</v>
      </c>
      <c r="K206" s="184" t="s">
        <v>158</v>
      </c>
      <c r="L206" s="41"/>
      <c r="M206" s="189" t="s">
        <v>5</v>
      </c>
      <c r="N206" s="190" t="s">
        <v>43</v>
      </c>
      <c r="O206" s="42"/>
      <c r="P206" s="191">
        <f>O206*H206</f>
        <v>0</v>
      </c>
      <c r="Q206" s="191">
        <v>2.9999999999999997E-4</v>
      </c>
      <c r="R206" s="191">
        <f>Q206*H206</f>
        <v>6.2399999999999999E-3</v>
      </c>
      <c r="S206" s="191">
        <v>0</v>
      </c>
      <c r="T206" s="192">
        <f>S206*H206</f>
        <v>0</v>
      </c>
      <c r="AR206" s="24" t="s">
        <v>259</v>
      </c>
      <c r="AT206" s="24" t="s">
        <v>154</v>
      </c>
      <c r="AU206" s="24" t="s">
        <v>81</v>
      </c>
      <c r="AY206" s="24" t="s">
        <v>151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4" t="s">
        <v>79</v>
      </c>
      <c r="BK206" s="193">
        <f>ROUND(I206*H206,2)</f>
        <v>0</v>
      </c>
      <c r="BL206" s="24" t="s">
        <v>259</v>
      </c>
      <c r="BM206" s="24" t="s">
        <v>416</v>
      </c>
    </row>
    <row r="207" spans="2:65" s="1" customFormat="1" ht="12">
      <c r="B207" s="41"/>
      <c r="D207" s="207" t="s">
        <v>161</v>
      </c>
      <c r="F207" s="220" t="s">
        <v>417</v>
      </c>
      <c r="I207" s="196"/>
      <c r="L207" s="41"/>
      <c r="M207" s="197"/>
      <c r="N207" s="42"/>
      <c r="O207" s="42"/>
      <c r="P207" s="42"/>
      <c r="Q207" s="42"/>
      <c r="R207" s="42"/>
      <c r="S207" s="42"/>
      <c r="T207" s="70"/>
      <c r="AT207" s="24" t="s">
        <v>161</v>
      </c>
      <c r="AU207" s="24" t="s">
        <v>81</v>
      </c>
    </row>
    <row r="208" spans="2:65" s="1" customFormat="1" ht="20.399999999999999" customHeight="1">
      <c r="B208" s="181"/>
      <c r="C208" s="182" t="s">
        <v>380</v>
      </c>
      <c r="D208" s="182" t="s">
        <v>154</v>
      </c>
      <c r="E208" s="183" t="s">
        <v>419</v>
      </c>
      <c r="F208" s="184" t="s">
        <v>420</v>
      </c>
      <c r="G208" s="185" t="s">
        <v>179</v>
      </c>
      <c r="H208" s="186">
        <v>29.52</v>
      </c>
      <c r="I208" s="187"/>
      <c r="J208" s="188">
        <f>ROUND(I208*H208,2)</f>
        <v>0</v>
      </c>
      <c r="K208" s="184" t="s">
        <v>158</v>
      </c>
      <c r="L208" s="41"/>
      <c r="M208" s="189" t="s">
        <v>5</v>
      </c>
      <c r="N208" s="190" t="s">
        <v>43</v>
      </c>
      <c r="O208" s="42"/>
      <c r="P208" s="191">
        <f>O208*H208</f>
        <v>0</v>
      </c>
      <c r="Q208" s="191">
        <v>3.0000000000000001E-5</v>
      </c>
      <c r="R208" s="191">
        <f>Q208*H208</f>
        <v>8.8560000000000006E-4</v>
      </c>
      <c r="S208" s="191">
        <v>0</v>
      </c>
      <c r="T208" s="192">
        <f>S208*H208</f>
        <v>0</v>
      </c>
      <c r="AR208" s="24" t="s">
        <v>259</v>
      </c>
      <c r="AT208" s="24" t="s">
        <v>154</v>
      </c>
      <c r="AU208" s="24" t="s">
        <v>81</v>
      </c>
      <c r="AY208" s="24" t="s">
        <v>151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24" t="s">
        <v>79</v>
      </c>
      <c r="BK208" s="193">
        <f>ROUND(I208*H208,2)</f>
        <v>0</v>
      </c>
      <c r="BL208" s="24" t="s">
        <v>259</v>
      </c>
      <c r="BM208" s="24" t="s">
        <v>421</v>
      </c>
    </row>
    <row r="209" spans="2:65" s="1" customFormat="1" ht="12">
      <c r="B209" s="41"/>
      <c r="D209" s="194" t="s">
        <v>161</v>
      </c>
      <c r="F209" s="195" t="s">
        <v>422</v>
      </c>
      <c r="I209" s="196"/>
      <c r="L209" s="41"/>
      <c r="M209" s="197"/>
      <c r="N209" s="42"/>
      <c r="O209" s="42"/>
      <c r="P209" s="42"/>
      <c r="Q209" s="42"/>
      <c r="R209" s="42"/>
      <c r="S209" s="42"/>
      <c r="T209" s="70"/>
      <c r="AT209" s="24" t="s">
        <v>161</v>
      </c>
      <c r="AU209" s="24" t="s">
        <v>81</v>
      </c>
    </row>
    <row r="210" spans="2:65" s="13" customFormat="1" ht="12">
      <c r="B210" s="206"/>
      <c r="D210" s="207" t="s">
        <v>163</v>
      </c>
      <c r="E210" s="208" t="s">
        <v>5</v>
      </c>
      <c r="F210" s="209" t="s">
        <v>639</v>
      </c>
      <c r="H210" s="210">
        <v>29.52</v>
      </c>
      <c r="I210" s="211"/>
      <c r="L210" s="206"/>
      <c r="M210" s="212"/>
      <c r="N210" s="213"/>
      <c r="O210" s="213"/>
      <c r="P210" s="213"/>
      <c r="Q210" s="213"/>
      <c r="R210" s="213"/>
      <c r="S210" s="213"/>
      <c r="T210" s="214"/>
      <c r="AT210" s="215" t="s">
        <v>163</v>
      </c>
      <c r="AU210" s="215" t="s">
        <v>81</v>
      </c>
      <c r="AV210" s="13" t="s">
        <v>81</v>
      </c>
      <c r="AW210" s="13" t="s">
        <v>35</v>
      </c>
      <c r="AX210" s="13" t="s">
        <v>72</v>
      </c>
      <c r="AY210" s="215" t="s">
        <v>151</v>
      </c>
    </row>
    <row r="211" spans="2:65" s="1" customFormat="1" ht="20.399999999999999" customHeight="1">
      <c r="B211" s="181"/>
      <c r="C211" s="182" t="s">
        <v>385</v>
      </c>
      <c r="D211" s="182" t="s">
        <v>154</v>
      </c>
      <c r="E211" s="183" t="s">
        <v>425</v>
      </c>
      <c r="F211" s="184" t="s">
        <v>426</v>
      </c>
      <c r="G211" s="185" t="s">
        <v>179</v>
      </c>
      <c r="H211" s="186">
        <v>27.92</v>
      </c>
      <c r="I211" s="187"/>
      <c r="J211" s="188">
        <f>ROUND(I211*H211,2)</f>
        <v>0</v>
      </c>
      <c r="K211" s="184" t="s">
        <v>158</v>
      </c>
      <c r="L211" s="41"/>
      <c r="M211" s="189" t="s">
        <v>5</v>
      </c>
      <c r="N211" s="190" t="s">
        <v>43</v>
      </c>
      <c r="O211" s="42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24" t="s">
        <v>259</v>
      </c>
      <c r="AT211" s="24" t="s">
        <v>154</v>
      </c>
      <c r="AU211" s="24" t="s">
        <v>81</v>
      </c>
      <c r="AY211" s="24" t="s">
        <v>151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4" t="s">
        <v>79</v>
      </c>
      <c r="BK211" s="193">
        <f>ROUND(I211*H211,2)</f>
        <v>0</v>
      </c>
      <c r="BL211" s="24" t="s">
        <v>259</v>
      </c>
      <c r="BM211" s="24" t="s">
        <v>427</v>
      </c>
    </row>
    <row r="212" spans="2:65" s="1" customFormat="1" ht="24">
      <c r="B212" s="41"/>
      <c r="D212" s="194" t="s">
        <v>161</v>
      </c>
      <c r="F212" s="195" t="s">
        <v>428</v>
      </c>
      <c r="I212" s="196"/>
      <c r="L212" s="41"/>
      <c r="M212" s="197"/>
      <c r="N212" s="42"/>
      <c r="O212" s="42"/>
      <c r="P212" s="42"/>
      <c r="Q212" s="42"/>
      <c r="R212" s="42"/>
      <c r="S212" s="42"/>
      <c r="T212" s="70"/>
      <c r="AT212" s="24" t="s">
        <v>161</v>
      </c>
      <c r="AU212" s="24" t="s">
        <v>81</v>
      </c>
    </row>
    <row r="213" spans="2:65" s="13" customFormat="1" ht="12">
      <c r="B213" s="206"/>
      <c r="D213" s="207" t="s">
        <v>163</v>
      </c>
      <c r="E213" s="208" t="s">
        <v>5</v>
      </c>
      <c r="F213" s="209" t="s">
        <v>640</v>
      </c>
      <c r="H213" s="210">
        <v>27.92</v>
      </c>
      <c r="I213" s="211"/>
      <c r="L213" s="206"/>
      <c r="M213" s="212"/>
      <c r="N213" s="213"/>
      <c r="O213" s="213"/>
      <c r="P213" s="213"/>
      <c r="Q213" s="213"/>
      <c r="R213" s="213"/>
      <c r="S213" s="213"/>
      <c r="T213" s="214"/>
      <c r="AT213" s="215" t="s">
        <v>163</v>
      </c>
      <c r="AU213" s="215" t="s">
        <v>81</v>
      </c>
      <c r="AV213" s="13" t="s">
        <v>81</v>
      </c>
      <c r="AW213" s="13" t="s">
        <v>35</v>
      </c>
      <c r="AX213" s="13" t="s">
        <v>72</v>
      </c>
      <c r="AY213" s="215" t="s">
        <v>151</v>
      </c>
    </row>
    <row r="214" spans="2:65" s="1" customFormat="1" ht="20.399999999999999" customHeight="1">
      <c r="B214" s="181"/>
      <c r="C214" s="222" t="s">
        <v>391</v>
      </c>
      <c r="D214" s="222" t="s">
        <v>404</v>
      </c>
      <c r="E214" s="223" t="s">
        <v>431</v>
      </c>
      <c r="F214" s="224" t="s">
        <v>432</v>
      </c>
      <c r="G214" s="225" t="s">
        <v>179</v>
      </c>
      <c r="H214" s="226">
        <v>30.712</v>
      </c>
      <c r="I214" s="227"/>
      <c r="J214" s="228">
        <f>ROUND(I214*H214,2)</f>
        <v>0</v>
      </c>
      <c r="K214" s="224" t="s">
        <v>158</v>
      </c>
      <c r="L214" s="229"/>
      <c r="M214" s="230" t="s">
        <v>5</v>
      </c>
      <c r="N214" s="231" t="s">
        <v>43</v>
      </c>
      <c r="O214" s="42"/>
      <c r="P214" s="191">
        <f>O214*H214</f>
        <v>0</v>
      </c>
      <c r="Q214" s="191">
        <v>2.9999999999999997E-4</v>
      </c>
      <c r="R214" s="191">
        <f>Q214*H214</f>
        <v>9.2135999999999989E-3</v>
      </c>
      <c r="S214" s="191">
        <v>0</v>
      </c>
      <c r="T214" s="192">
        <f>S214*H214</f>
        <v>0</v>
      </c>
      <c r="AR214" s="24" t="s">
        <v>365</v>
      </c>
      <c r="AT214" s="24" t="s">
        <v>404</v>
      </c>
      <c r="AU214" s="24" t="s">
        <v>81</v>
      </c>
      <c r="AY214" s="24" t="s">
        <v>151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4" t="s">
        <v>79</v>
      </c>
      <c r="BK214" s="193">
        <f>ROUND(I214*H214,2)</f>
        <v>0</v>
      </c>
      <c r="BL214" s="24" t="s">
        <v>259</v>
      </c>
      <c r="BM214" s="24" t="s">
        <v>433</v>
      </c>
    </row>
    <row r="215" spans="2:65" s="1" customFormat="1" ht="12">
      <c r="B215" s="41"/>
      <c r="D215" s="194" t="s">
        <v>161</v>
      </c>
      <c r="F215" s="195" t="s">
        <v>434</v>
      </c>
      <c r="I215" s="196"/>
      <c r="L215" s="41"/>
      <c r="M215" s="197"/>
      <c r="N215" s="42"/>
      <c r="O215" s="42"/>
      <c r="P215" s="42"/>
      <c r="Q215" s="42"/>
      <c r="R215" s="42"/>
      <c r="S215" s="42"/>
      <c r="T215" s="70"/>
      <c r="AT215" s="24" t="s">
        <v>161</v>
      </c>
      <c r="AU215" s="24" t="s">
        <v>81</v>
      </c>
    </row>
    <row r="216" spans="2:65" s="13" customFormat="1" ht="12">
      <c r="B216" s="206"/>
      <c r="D216" s="207" t="s">
        <v>163</v>
      </c>
      <c r="F216" s="209" t="s">
        <v>641</v>
      </c>
      <c r="H216" s="210">
        <v>30.712</v>
      </c>
      <c r="I216" s="211"/>
      <c r="L216" s="206"/>
      <c r="M216" s="212"/>
      <c r="N216" s="213"/>
      <c r="O216" s="213"/>
      <c r="P216" s="213"/>
      <c r="Q216" s="213"/>
      <c r="R216" s="213"/>
      <c r="S216" s="213"/>
      <c r="T216" s="214"/>
      <c r="AT216" s="215" t="s">
        <v>163</v>
      </c>
      <c r="AU216" s="215" t="s">
        <v>81</v>
      </c>
      <c r="AV216" s="13" t="s">
        <v>81</v>
      </c>
      <c r="AW216" s="13" t="s">
        <v>6</v>
      </c>
      <c r="AX216" s="13" t="s">
        <v>79</v>
      </c>
      <c r="AY216" s="215" t="s">
        <v>151</v>
      </c>
    </row>
    <row r="217" spans="2:65" s="1" customFormat="1" ht="20.399999999999999" customHeight="1">
      <c r="B217" s="181"/>
      <c r="C217" s="182" t="s">
        <v>398</v>
      </c>
      <c r="D217" s="182" t="s">
        <v>154</v>
      </c>
      <c r="E217" s="183" t="s">
        <v>437</v>
      </c>
      <c r="F217" s="184" t="s">
        <v>438</v>
      </c>
      <c r="G217" s="185" t="s">
        <v>157</v>
      </c>
      <c r="H217" s="186">
        <v>20.8</v>
      </c>
      <c r="I217" s="187"/>
      <c r="J217" s="188">
        <f>ROUND(I217*H217,2)</f>
        <v>0</v>
      </c>
      <c r="K217" s="184" t="s">
        <v>158</v>
      </c>
      <c r="L217" s="41"/>
      <c r="M217" s="189" t="s">
        <v>5</v>
      </c>
      <c r="N217" s="190" t="s">
        <v>43</v>
      </c>
      <c r="O217" s="42"/>
      <c r="P217" s="191">
        <f>O217*H217</f>
        <v>0</v>
      </c>
      <c r="Q217" s="191">
        <v>7.7000000000000002E-3</v>
      </c>
      <c r="R217" s="191">
        <f>Q217*H217</f>
        <v>0.16016</v>
      </c>
      <c r="S217" s="191">
        <v>0</v>
      </c>
      <c r="T217" s="192">
        <f>S217*H217</f>
        <v>0</v>
      </c>
      <c r="AR217" s="24" t="s">
        <v>259</v>
      </c>
      <c r="AT217" s="24" t="s">
        <v>154</v>
      </c>
      <c r="AU217" s="24" t="s">
        <v>81</v>
      </c>
      <c r="AY217" s="24" t="s">
        <v>151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4" t="s">
        <v>79</v>
      </c>
      <c r="BK217" s="193">
        <f>ROUND(I217*H217,2)</f>
        <v>0</v>
      </c>
      <c r="BL217" s="24" t="s">
        <v>259</v>
      </c>
      <c r="BM217" s="24" t="s">
        <v>439</v>
      </c>
    </row>
    <row r="218" spans="2:65" s="1" customFormat="1" ht="24">
      <c r="B218" s="41"/>
      <c r="D218" s="207" t="s">
        <v>161</v>
      </c>
      <c r="F218" s="220" t="s">
        <v>440</v>
      </c>
      <c r="I218" s="196"/>
      <c r="L218" s="41"/>
      <c r="M218" s="197"/>
      <c r="N218" s="42"/>
      <c r="O218" s="42"/>
      <c r="P218" s="42"/>
      <c r="Q218" s="42"/>
      <c r="R218" s="42"/>
      <c r="S218" s="42"/>
      <c r="T218" s="70"/>
      <c r="AT218" s="24" t="s">
        <v>161</v>
      </c>
      <c r="AU218" s="24" t="s">
        <v>81</v>
      </c>
    </row>
    <row r="219" spans="2:65" s="1" customFormat="1" ht="20.399999999999999" customHeight="1">
      <c r="B219" s="181"/>
      <c r="C219" s="182" t="s">
        <v>403</v>
      </c>
      <c r="D219" s="182" t="s">
        <v>154</v>
      </c>
      <c r="E219" s="183" t="s">
        <v>446</v>
      </c>
      <c r="F219" s="184" t="s">
        <v>447</v>
      </c>
      <c r="G219" s="185" t="s">
        <v>270</v>
      </c>
      <c r="H219" s="186">
        <v>0.69299999999999995</v>
      </c>
      <c r="I219" s="187"/>
      <c r="J219" s="188">
        <f>ROUND(I219*H219,2)</f>
        <v>0</v>
      </c>
      <c r="K219" s="184" t="s">
        <v>158</v>
      </c>
      <c r="L219" s="41"/>
      <c r="M219" s="189" t="s">
        <v>5</v>
      </c>
      <c r="N219" s="190" t="s">
        <v>43</v>
      </c>
      <c r="O219" s="42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24" t="s">
        <v>259</v>
      </c>
      <c r="AT219" s="24" t="s">
        <v>154</v>
      </c>
      <c r="AU219" s="24" t="s">
        <v>81</v>
      </c>
      <c r="AY219" s="24" t="s">
        <v>151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24" t="s">
        <v>79</v>
      </c>
      <c r="BK219" s="193">
        <f>ROUND(I219*H219,2)</f>
        <v>0</v>
      </c>
      <c r="BL219" s="24" t="s">
        <v>259</v>
      </c>
      <c r="BM219" s="24" t="s">
        <v>448</v>
      </c>
    </row>
    <row r="220" spans="2:65" s="1" customFormat="1" ht="24">
      <c r="B220" s="41"/>
      <c r="D220" s="194" t="s">
        <v>161</v>
      </c>
      <c r="F220" s="195" t="s">
        <v>449</v>
      </c>
      <c r="I220" s="196"/>
      <c r="L220" s="41"/>
      <c r="M220" s="197"/>
      <c r="N220" s="42"/>
      <c r="O220" s="42"/>
      <c r="P220" s="42"/>
      <c r="Q220" s="42"/>
      <c r="R220" s="42"/>
      <c r="S220" s="42"/>
      <c r="T220" s="70"/>
      <c r="AT220" s="24" t="s">
        <v>161</v>
      </c>
      <c r="AU220" s="24" t="s">
        <v>81</v>
      </c>
    </row>
    <row r="221" spans="2:65" s="11" customFormat="1" ht="29.85" customHeight="1">
      <c r="B221" s="167"/>
      <c r="D221" s="178" t="s">
        <v>71</v>
      </c>
      <c r="E221" s="179" t="s">
        <v>450</v>
      </c>
      <c r="F221" s="179" t="s">
        <v>451</v>
      </c>
      <c r="I221" s="170"/>
      <c r="J221" s="180">
        <f>BK221</f>
        <v>0</v>
      </c>
      <c r="L221" s="167"/>
      <c r="M221" s="172"/>
      <c r="N221" s="173"/>
      <c r="O221" s="173"/>
      <c r="P221" s="174">
        <f>SUM(P222:P245)</f>
        <v>0</v>
      </c>
      <c r="Q221" s="173"/>
      <c r="R221" s="174">
        <f>SUM(R222:R245)</f>
        <v>0.71373755000000005</v>
      </c>
      <c r="S221" s="173"/>
      <c r="T221" s="175">
        <f>SUM(T222:T245)</f>
        <v>0</v>
      </c>
      <c r="AR221" s="168" t="s">
        <v>81</v>
      </c>
      <c r="AT221" s="176" t="s">
        <v>71</v>
      </c>
      <c r="AU221" s="176" t="s">
        <v>79</v>
      </c>
      <c r="AY221" s="168" t="s">
        <v>151</v>
      </c>
      <c r="BK221" s="177">
        <f>SUM(BK222:BK245)</f>
        <v>0</v>
      </c>
    </row>
    <row r="222" spans="2:65" s="1" customFormat="1" ht="28.8" customHeight="1">
      <c r="B222" s="181"/>
      <c r="C222" s="182" t="s">
        <v>413</v>
      </c>
      <c r="D222" s="182" t="s">
        <v>154</v>
      </c>
      <c r="E222" s="183" t="s">
        <v>453</v>
      </c>
      <c r="F222" s="184" t="s">
        <v>454</v>
      </c>
      <c r="G222" s="185" t="s">
        <v>157</v>
      </c>
      <c r="H222" s="186">
        <v>30.105</v>
      </c>
      <c r="I222" s="187"/>
      <c r="J222" s="188">
        <f>ROUND(I222*H222,2)</f>
        <v>0</v>
      </c>
      <c r="K222" s="184" t="s">
        <v>158</v>
      </c>
      <c r="L222" s="41"/>
      <c r="M222" s="189" t="s">
        <v>5</v>
      </c>
      <c r="N222" s="190" t="s">
        <v>43</v>
      </c>
      <c r="O222" s="42"/>
      <c r="P222" s="191">
        <f>O222*H222</f>
        <v>0</v>
      </c>
      <c r="Q222" s="191">
        <v>3.0000000000000001E-3</v>
      </c>
      <c r="R222" s="191">
        <f>Q222*H222</f>
        <v>9.0315000000000006E-2</v>
      </c>
      <c r="S222" s="191">
        <v>0</v>
      </c>
      <c r="T222" s="192">
        <f>S222*H222</f>
        <v>0</v>
      </c>
      <c r="AR222" s="24" t="s">
        <v>259</v>
      </c>
      <c r="AT222" s="24" t="s">
        <v>154</v>
      </c>
      <c r="AU222" s="24" t="s">
        <v>81</v>
      </c>
      <c r="AY222" s="24" t="s">
        <v>151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4" t="s">
        <v>79</v>
      </c>
      <c r="BK222" s="193">
        <f>ROUND(I222*H222,2)</f>
        <v>0</v>
      </c>
      <c r="BL222" s="24" t="s">
        <v>259</v>
      </c>
      <c r="BM222" s="24" t="s">
        <v>455</v>
      </c>
    </row>
    <row r="223" spans="2:65" s="1" customFormat="1" ht="24">
      <c r="B223" s="41"/>
      <c r="D223" s="194" t="s">
        <v>161</v>
      </c>
      <c r="F223" s="195" t="s">
        <v>456</v>
      </c>
      <c r="I223" s="196"/>
      <c r="L223" s="41"/>
      <c r="M223" s="197"/>
      <c r="N223" s="42"/>
      <c r="O223" s="42"/>
      <c r="P223" s="42"/>
      <c r="Q223" s="42"/>
      <c r="R223" s="42"/>
      <c r="S223" s="42"/>
      <c r="T223" s="70"/>
      <c r="AT223" s="24" t="s">
        <v>161</v>
      </c>
      <c r="AU223" s="24" t="s">
        <v>81</v>
      </c>
    </row>
    <row r="224" spans="2:65" s="13" customFormat="1" ht="24">
      <c r="B224" s="206"/>
      <c r="D224" s="207" t="s">
        <v>163</v>
      </c>
      <c r="E224" s="208" t="s">
        <v>5</v>
      </c>
      <c r="F224" s="209" t="s">
        <v>642</v>
      </c>
      <c r="H224" s="210">
        <v>30.105</v>
      </c>
      <c r="I224" s="211"/>
      <c r="L224" s="206"/>
      <c r="M224" s="212"/>
      <c r="N224" s="213"/>
      <c r="O224" s="213"/>
      <c r="P224" s="213"/>
      <c r="Q224" s="213"/>
      <c r="R224" s="213"/>
      <c r="S224" s="213"/>
      <c r="T224" s="214"/>
      <c r="AT224" s="215" t="s">
        <v>163</v>
      </c>
      <c r="AU224" s="215" t="s">
        <v>81</v>
      </c>
      <c r="AV224" s="13" t="s">
        <v>81</v>
      </c>
      <c r="AW224" s="13" t="s">
        <v>35</v>
      </c>
      <c r="AX224" s="13" t="s">
        <v>72</v>
      </c>
      <c r="AY224" s="215" t="s">
        <v>151</v>
      </c>
    </row>
    <row r="225" spans="2:65" s="1" customFormat="1" ht="28.8" customHeight="1">
      <c r="B225" s="181"/>
      <c r="C225" s="182" t="s">
        <v>418</v>
      </c>
      <c r="D225" s="182" t="s">
        <v>154</v>
      </c>
      <c r="E225" s="183" t="s">
        <v>459</v>
      </c>
      <c r="F225" s="184" t="s">
        <v>460</v>
      </c>
      <c r="G225" s="185" t="s">
        <v>157</v>
      </c>
      <c r="H225" s="186">
        <v>26.504999999999999</v>
      </c>
      <c r="I225" s="187"/>
      <c r="J225" s="188">
        <f>ROUND(I225*H225,2)</f>
        <v>0</v>
      </c>
      <c r="K225" s="184" t="s">
        <v>158</v>
      </c>
      <c r="L225" s="41"/>
      <c r="M225" s="189" t="s">
        <v>5</v>
      </c>
      <c r="N225" s="190" t="s">
        <v>43</v>
      </c>
      <c r="O225" s="42"/>
      <c r="P225" s="191">
        <f>O225*H225</f>
        <v>0</v>
      </c>
      <c r="Q225" s="191">
        <v>8.0000000000000002E-3</v>
      </c>
      <c r="R225" s="191">
        <f>Q225*H225</f>
        <v>0.21204000000000001</v>
      </c>
      <c r="S225" s="191">
        <v>0</v>
      </c>
      <c r="T225" s="192">
        <f>S225*H225</f>
        <v>0</v>
      </c>
      <c r="AR225" s="24" t="s">
        <v>259</v>
      </c>
      <c r="AT225" s="24" t="s">
        <v>154</v>
      </c>
      <c r="AU225" s="24" t="s">
        <v>81</v>
      </c>
      <c r="AY225" s="24" t="s">
        <v>151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4" t="s">
        <v>79</v>
      </c>
      <c r="BK225" s="193">
        <f>ROUND(I225*H225,2)</f>
        <v>0</v>
      </c>
      <c r="BL225" s="24" t="s">
        <v>259</v>
      </c>
      <c r="BM225" s="24" t="s">
        <v>461</v>
      </c>
    </row>
    <row r="226" spans="2:65" s="1" customFormat="1" ht="24">
      <c r="B226" s="41"/>
      <c r="D226" s="194" t="s">
        <v>161</v>
      </c>
      <c r="F226" s="195" t="s">
        <v>462</v>
      </c>
      <c r="I226" s="196"/>
      <c r="L226" s="41"/>
      <c r="M226" s="197"/>
      <c r="N226" s="42"/>
      <c r="O226" s="42"/>
      <c r="P226" s="42"/>
      <c r="Q226" s="42"/>
      <c r="R226" s="42"/>
      <c r="S226" s="42"/>
      <c r="T226" s="70"/>
      <c r="AT226" s="24" t="s">
        <v>161</v>
      </c>
      <c r="AU226" s="24" t="s">
        <v>81</v>
      </c>
    </row>
    <row r="227" spans="2:65" s="12" customFormat="1" ht="12">
      <c r="B227" s="198"/>
      <c r="D227" s="194" t="s">
        <v>163</v>
      </c>
      <c r="E227" s="199" t="s">
        <v>5</v>
      </c>
      <c r="F227" s="200" t="s">
        <v>463</v>
      </c>
      <c r="H227" s="201" t="s">
        <v>5</v>
      </c>
      <c r="I227" s="202"/>
      <c r="L227" s="198"/>
      <c r="M227" s="203"/>
      <c r="N227" s="204"/>
      <c r="O227" s="204"/>
      <c r="P227" s="204"/>
      <c r="Q227" s="204"/>
      <c r="R227" s="204"/>
      <c r="S227" s="204"/>
      <c r="T227" s="205"/>
      <c r="AT227" s="201" t="s">
        <v>163</v>
      </c>
      <c r="AU227" s="201" t="s">
        <v>81</v>
      </c>
      <c r="AV227" s="12" t="s">
        <v>79</v>
      </c>
      <c r="AW227" s="12" t="s">
        <v>35</v>
      </c>
      <c r="AX227" s="12" t="s">
        <v>72</v>
      </c>
      <c r="AY227" s="201" t="s">
        <v>151</v>
      </c>
    </row>
    <row r="228" spans="2:65" s="13" customFormat="1" ht="24">
      <c r="B228" s="206"/>
      <c r="D228" s="207" t="s">
        <v>163</v>
      </c>
      <c r="E228" s="208" t="s">
        <v>5</v>
      </c>
      <c r="F228" s="209" t="s">
        <v>630</v>
      </c>
      <c r="H228" s="210">
        <v>26.504999999999999</v>
      </c>
      <c r="I228" s="211"/>
      <c r="L228" s="206"/>
      <c r="M228" s="212"/>
      <c r="N228" s="213"/>
      <c r="O228" s="213"/>
      <c r="P228" s="213"/>
      <c r="Q228" s="213"/>
      <c r="R228" s="213"/>
      <c r="S228" s="213"/>
      <c r="T228" s="214"/>
      <c r="AT228" s="215" t="s">
        <v>163</v>
      </c>
      <c r="AU228" s="215" t="s">
        <v>81</v>
      </c>
      <c r="AV228" s="13" t="s">
        <v>81</v>
      </c>
      <c r="AW228" s="13" t="s">
        <v>35</v>
      </c>
      <c r="AX228" s="13" t="s">
        <v>72</v>
      </c>
      <c r="AY228" s="215" t="s">
        <v>151</v>
      </c>
    </row>
    <row r="229" spans="2:65" s="1" customFormat="1" ht="28.8" customHeight="1">
      <c r="B229" s="181"/>
      <c r="C229" s="182" t="s">
        <v>424</v>
      </c>
      <c r="D229" s="182" t="s">
        <v>154</v>
      </c>
      <c r="E229" s="183" t="s">
        <v>465</v>
      </c>
      <c r="F229" s="184" t="s">
        <v>466</v>
      </c>
      <c r="G229" s="185" t="s">
        <v>179</v>
      </c>
      <c r="H229" s="186">
        <v>3.2749999999999999</v>
      </c>
      <c r="I229" s="187"/>
      <c r="J229" s="188">
        <f>ROUND(I229*H229,2)</f>
        <v>0</v>
      </c>
      <c r="K229" s="184" t="s">
        <v>158</v>
      </c>
      <c r="L229" s="41"/>
      <c r="M229" s="189" t="s">
        <v>5</v>
      </c>
      <c r="N229" s="190" t="s">
        <v>43</v>
      </c>
      <c r="O229" s="42"/>
      <c r="P229" s="191">
        <f>O229*H229</f>
        <v>0</v>
      </c>
      <c r="Q229" s="191">
        <v>1.0399999999999999E-3</v>
      </c>
      <c r="R229" s="191">
        <f>Q229*H229</f>
        <v>3.4059999999999997E-3</v>
      </c>
      <c r="S229" s="191">
        <v>0</v>
      </c>
      <c r="T229" s="192">
        <f>S229*H229</f>
        <v>0</v>
      </c>
      <c r="AR229" s="24" t="s">
        <v>259</v>
      </c>
      <c r="AT229" s="24" t="s">
        <v>154</v>
      </c>
      <c r="AU229" s="24" t="s">
        <v>81</v>
      </c>
      <c r="AY229" s="24" t="s">
        <v>151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4" t="s">
        <v>79</v>
      </c>
      <c r="BK229" s="193">
        <f>ROUND(I229*H229,2)</f>
        <v>0</v>
      </c>
      <c r="BL229" s="24" t="s">
        <v>259</v>
      </c>
      <c r="BM229" s="24" t="s">
        <v>467</v>
      </c>
    </row>
    <row r="230" spans="2:65" s="1" customFormat="1" ht="24">
      <c r="B230" s="41"/>
      <c r="D230" s="194" t="s">
        <v>161</v>
      </c>
      <c r="F230" s="195" t="s">
        <v>468</v>
      </c>
      <c r="I230" s="196"/>
      <c r="L230" s="41"/>
      <c r="M230" s="197"/>
      <c r="N230" s="42"/>
      <c r="O230" s="42"/>
      <c r="P230" s="42"/>
      <c r="Q230" s="42"/>
      <c r="R230" s="42"/>
      <c r="S230" s="42"/>
      <c r="T230" s="70"/>
      <c r="AT230" s="24" t="s">
        <v>161</v>
      </c>
      <c r="AU230" s="24" t="s">
        <v>81</v>
      </c>
    </row>
    <row r="231" spans="2:65" s="13" customFormat="1" ht="12">
      <c r="B231" s="206"/>
      <c r="D231" s="207" t="s">
        <v>163</v>
      </c>
      <c r="E231" s="208" t="s">
        <v>5</v>
      </c>
      <c r="F231" s="209" t="s">
        <v>643</v>
      </c>
      <c r="H231" s="210">
        <v>3.2749999999999999</v>
      </c>
      <c r="I231" s="211"/>
      <c r="L231" s="206"/>
      <c r="M231" s="212"/>
      <c r="N231" s="213"/>
      <c r="O231" s="213"/>
      <c r="P231" s="213"/>
      <c r="Q231" s="213"/>
      <c r="R231" s="213"/>
      <c r="S231" s="213"/>
      <c r="T231" s="214"/>
      <c r="AT231" s="215" t="s">
        <v>163</v>
      </c>
      <c r="AU231" s="215" t="s">
        <v>81</v>
      </c>
      <c r="AV231" s="13" t="s">
        <v>81</v>
      </c>
      <c r="AW231" s="13" t="s">
        <v>35</v>
      </c>
      <c r="AX231" s="13" t="s">
        <v>72</v>
      </c>
      <c r="AY231" s="215" t="s">
        <v>151</v>
      </c>
    </row>
    <row r="232" spans="2:65" s="1" customFormat="1" ht="20.399999999999999" customHeight="1">
      <c r="B232" s="181"/>
      <c r="C232" s="222" t="s">
        <v>430</v>
      </c>
      <c r="D232" s="222" t="s">
        <v>404</v>
      </c>
      <c r="E232" s="223" t="s">
        <v>471</v>
      </c>
      <c r="F232" s="224" t="s">
        <v>472</v>
      </c>
      <c r="G232" s="225" t="s">
        <v>157</v>
      </c>
      <c r="H232" s="226">
        <v>33.835999999999999</v>
      </c>
      <c r="I232" s="227"/>
      <c r="J232" s="228">
        <f>ROUND(I232*H232,2)</f>
        <v>0</v>
      </c>
      <c r="K232" s="224" t="s">
        <v>158</v>
      </c>
      <c r="L232" s="229"/>
      <c r="M232" s="230" t="s">
        <v>5</v>
      </c>
      <c r="N232" s="231" t="s">
        <v>43</v>
      </c>
      <c r="O232" s="42"/>
      <c r="P232" s="191">
        <f>O232*H232</f>
        <v>0</v>
      </c>
      <c r="Q232" s="191">
        <v>1.18E-2</v>
      </c>
      <c r="R232" s="191">
        <f>Q232*H232</f>
        <v>0.39926479999999998</v>
      </c>
      <c r="S232" s="191">
        <v>0</v>
      </c>
      <c r="T232" s="192">
        <f>S232*H232</f>
        <v>0</v>
      </c>
      <c r="AR232" s="24" t="s">
        <v>365</v>
      </c>
      <c r="AT232" s="24" t="s">
        <v>404</v>
      </c>
      <c r="AU232" s="24" t="s">
        <v>81</v>
      </c>
      <c r="AY232" s="24" t="s">
        <v>151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4" t="s">
        <v>79</v>
      </c>
      <c r="BK232" s="193">
        <f>ROUND(I232*H232,2)</f>
        <v>0</v>
      </c>
      <c r="BL232" s="24" t="s">
        <v>259</v>
      </c>
      <c r="BM232" s="24" t="s">
        <v>473</v>
      </c>
    </row>
    <row r="233" spans="2:65" s="1" customFormat="1" ht="12">
      <c r="B233" s="41"/>
      <c r="D233" s="194" t="s">
        <v>161</v>
      </c>
      <c r="F233" s="195" t="s">
        <v>472</v>
      </c>
      <c r="I233" s="196"/>
      <c r="L233" s="41"/>
      <c r="M233" s="197"/>
      <c r="N233" s="42"/>
      <c r="O233" s="42"/>
      <c r="P233" s="42"/>
      <c r="Q233" s="42"/>
      <c r="R233" s="42"/>
      <c r="S233" s="42"/>
      <c r="T233" s="70"/>
      <c r="AT233" s="24" t="s">
        <v>161</v>
      </c>
      <c r="AU233" s="24" t="s">
        <v>81</v>
      </c>
    </row>
    <row r="234" spans="2:65" s="12" customFormat="1" ht="12">
      <c r="B234" s="198"/>
      <c r="D234" s="194" t="s">
        <v>163</v>
      </c>
      <c r="E234" s="199" t="s">
        <v>5</v>
      </c>
      <c r="F234" s="200" t="s">
        <v>474</v>
      </c>
      <c r="H234" s="201" t="s">
        <v>5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201" t="s">
        <v>163</v>
      </c>
      <c r="AU234" s="201" t="s">
        <v>81</v>
      </c>
      <c r="AV234" s="12" t="s">
        <v>79</v>
      </c>
      <c r="AW234" s="12" t="s">
        <v>35</v>
      </c>
      <c r="AX234" s="12" t="s">
        <v>72</v>
      </c>
      <c r="AY234" s="201" t="s">
        <v>151</v>
      </c>
    </row>
    <row r="235" spans="2:65" s="13" customFormat="1" ht="24">
      <c r="B235" s="206"/>
      <c r="D235" s="194" t="s">
        <v>163</v>
      </c>
      <c r="E235" s="215" t="s">
        <v>5</v>
      </c>
      <c r="F235" s="216" t="s">
        <v>642</v>
      </c>
      <c r="H235" s="217">
        <v>30.105</v>
      </c>
      <c r="I235" s="211"/>
      <c r="L235" s="206"/>
      <c r="M235" s="212"/>
      <c r="N235" s="213"/>
      <c r="O235" s="213"/>
      <c r="P235" s="213"/>
      <c r="Q235" s="213"/>
      <c r="R235" s="213"/>
      <c r="S235" s="213"/>
      <c r="T235" s="214"/>
      <c r="AT235" s="215" t="s">
        <v>163</v>
      </c>
      <c r="AU235" s="215" t="s">
        <v>81</v>
      </c>
      <c r="AV235" s="13" t="s">
        <v>81</v>
      </c>
      <c r="AW235" s="13" t="s">
        <v>35</v>
      </c>
      <c r="AX235" s="13" t="s">
        <v>72</v>
      </c>
      <c r="AY235" s="215" t="s">
        <v>151</v>
      </c>
    </row>
    <row r="236" spans="2:65" s="13" customFormat="1" ht="12">
      <c r="B236" s="206"/>
      <c r="D236" s="194" t="s">
        <v>163</v>
      </c>
      <c r="E236" s="215" t="s">
        <v>5</v>
      </c>
      <c r="F236" s="216" t="s">
        <v>644</v>
      </c>
      <c r="H236" s="217">
        <v>0.65500000000000003</v>
      </c>
      <c r="I236" s="211"/>
      <c r="L236" s="206"/>
      <c r="M236" s="212"/>
      <c r="N236" s="213"/>
      <c r="O236" s="213"/>
      <c r="P236" s="213"/>
      <c r="Q236" s="213"/>
      <c r="R236" s="213"/>
      <c r="S236" s="213"/>
      <c r="T236" s="214"/>
      <c r="AT236" s="215" t="s">
        <v>163</v>
      </c>
      <c r="AU236" s="215" t="s">
        <v>81</v>
      </c>
      <c r="AV236" s="13" t="s">
        <v>81</v>
      </c>
      <c r="AW236" s="13" t="s">
        <v>35</v>
      </c>
      <c r="AX236" s="13" t="s">
        <v>72</v>
      </c>
      <c r="AY236" s="215" t="s">
        <v>151</v>
      </c>
    </row>
    <row r="237" spans="2:65" s="13" customFormat="1" ht="12">
      <c r="B237" s="206"/>
      <c r="D237" s="207" t="s">
        <v>163</v>
      </c>
      <c r="F237" s="209" t="s">
        <v>645</v>
      </c>
      <c r="H237" s="210">
        <v>33.835999999999999</v>
      </c>
      <c r="I237" s="211"/>
      <c r="L237" s="206"/>
      <c r="M237" s="212"/>
      <c r="N237" s="213"/>
      <c r="O237" s="213"/>
      <c r="P237" s="213"/>
      <c r="Q237" s="213"/>
      <c r="R237" s="213"/>
      <c r="S237" s="213"/>
      <c r="T237" s="214"/>
      <c r="AT237" s="215" t="s">
        <v>163</v>
      </c>
      <c r="AU237" s="215" t="s">
        <v>81</v>
      </c>
      <c r="AV237" s="13" t="s">
        <v>81</v>
      </c>
      <c r="AW237" s="13" t="s">
        <v>6</v>
      </c>
      <c r="AX237" s="13" t="s">
        <v>79</v>
      </c>
      <c r="AY237" s="215" t="s">
        <v>151</v>
      </c>
    </row>
    <row r="238" spans="2:65" s="1" customFormat="1" ht="20.399999999999999" customHeight="1">
      <c r="B238" s="181"/>
      <c r="C238" s="182" t="s">
        <v>436</v>
      </c>
      <c r="D238" s="182" t="s">
        <v>154</v>
      </c>
      <c r="E238" s="183" t="s">
        <v>479</v>
      </c>
      <c r="F238" s="184" t="s">
        <v>480</v>
      </c>
      <c r="G238" s="185" t="s">
        <v>179</v>
      </c>
      <c r="H238" s="186">
        <v>14.074999999999999</v>
      </c>
      <c r="I238" s="187"/>
      <c r="J238" s="188">
        <f>ROUND(I238*H238,2)</f>
        <v>0</v>
      </c>
      <c r="K238" s="184" t="s">
        <v>158</v>
      </c>
      <c r="L238" s="41"/>
      <c r="M238" s="189" t="s">
        <v>5</v>
      </c>
      <c r="N238" s="190" t="s">
        <v>43</v>
      </c>
      <c r="O238" s="42"/>
      <c r="P238" s="191">
        <f>O238*H238</f>
        <v>0</v>
      </c>
      <c r="Q238" s="191">
        <v>3.1E-4</v>
      </c>
      <c r="R238" s="191">
        <f>Q238*H238</f>
        <v>4.3632499999999999E-3</v>
      </c>
      <c r="S238" s="191">
        <v>0</v>
      </c>
      <c r="T238" s="192">
        <f>S238*H238</f>
        <v>0</v>
      </c>
      <c r="AR238" s="24" t="s">
        <v>259</v>
      </c>
      <c r="AT238" s="24" t="s">
        <v>154</v>
      </c>
      <c r="AU238" s="24" t="s">
        <v>81</v>
      </c>
      <c r="AY238" s="24" t="s">
        <v>151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24" t="s">
        <v>79</v>
      </c>
      <c r="BK238" s="193">
        <f>ROUND(I238*H238,2)</f>
        <v>0</v>
      </c>
      <c r="BL238" s="24" t="s">
        <v>259</v>
      </c>
      <c r="BM238" s="24" t="s">
        <v>481</v>
      </c>
    </row>
    <row r="239" spans="2:65" s="1" customFormat="1" ht="24">
      <c r="B239" s="41"/>
      <c r="D239" s="194" t="s">
        <v>161</v>
      </c>
      <c r="F239" s="195" t="s">
        <v>482</v>
      </c>
      <c r="I239" s="196"/>
      <c r="L239" s="41"/>
      <c r="M239" s="197"/>
      <c r="N239" s="42"/>
      <c r="O239" s="42"/>
      <c r="P239" s="42"/>
      <c r="Q239" s="42"/>
      <c r="R239" s="42"/>
      <c r="S239" s="42"/>
      <c r="T239" s="70"/>
      <c r="AT239" s="24" t="s">
        <v>161</v>
      </c>
      <c r="AU239" s="24" t="s">
        <v>81</v>
      </c>
    </row>
    <row r="240" spans="2:65" s="13" customFormat="1" ht="12">
      <c r="B240" s="206"/>
      <c r="D240" s="207" t="s">
        <v>163</v>
      </c>
      <c r="E240" s="208" t="s">
        <v>5</v>
      </c>
      <c r="F240" s="209" t="s">
        <v>646</v>
      </c>
      <c r="H240" s="210">
        <v>14.074999999999999</v>
      </c>
      <c r="I240" s="211"/>
      <c r="L240" s="206"/>
      <c r="M240" s="212"/>
      <c r="N240" s="213"/>
      <c r="O240" s="213"/>
      <c r="P240" s="213"/>
      <c r="Q240" s="213"/>
      <c r="R240" s="213"/>
      <c r="S240" s="213"/>
      <c r="T240" s="214"/>
      <c r="AT240" s="215" t="s">
        <v>163</v>
      </c>
      <c r="AU240" s="215" t="s">
        <v>81</v>
      </c>
      <c r="AV240" s="13" t="s">
        <v>81</v>
      </c>
      <c r="AW240" s="13" t="s">
        <v>35</v>
      </c>
      <c r="AX240" s="13" t="s">
        <v>72</v>
      </c>
      <c r="AY240" s="215" t="s">
        <v>151</v>
      </c>
    </row>
    <row r="241" spans="2:65" s="1" customFormat="1" ht="20.399999999999999" customHeight="1">
      <c r="B241" s="181"/>
      <c r="C241" s="182" t="s">
        <v>445</v>
      </c>
      <c r="D241" s="182" t="s">
        <v>154</v>
      </c>
      <c r="E241" s="183" t="s">
        <v>485</v>
      </c>
      <c r="F241" s="184" t="s">
        <v>486</v>
      </c>
      <c r="G241" s="185" t="s">
        <v>179</v>
      </c>
      <c r="H241" s="186">
        <v>16.725000000000001</v>
      </c>
      <c r="I241" s="187"/>
      <c r="J241" s="188">
        <f>ROUND(I241*H241,2)</f>
        <v>0</v>
      </c>
      <c r="K241" s="184" t="s">
        <v>158</v>
      </c>
      <c r="L241" s="41"/>
      <c r="M241" s="189" t="s">
        <v>5</v>
      </c>
      <c r="N241" s="190" t="s">
        <v>43</v>
      </c>
      <c r="O241" s="42"/>
      <c r="P241" s="191">
        <f>O241*H241</f>
        <v>0</v>
      </c>
      <c r="Q241" s="191">
        <v>2.5999999999999998E-4</v>
      </c>
      <c r="R241" s="191">
        <f>Q241*H241</f>
        <v>4.3484999999999999E-3</v>
      </c>
      <c r="S241" s="191">
        <v>0</v>
      </c>
      <c r="T241" s="192">
        <f>S241*H241</f>
        <v>0</v>
      </c>
      <c r="AR241" s="24" t="s">
        <v>259</v>
      </c>
      <c r="AT241" s="24" t="s">
        <v>154</v>
      </c>
      <c r="AU241" s="24" t="s">
        <v>81</v>
      </c>
      <c r="AY241" s="24" t="s">
        <v>151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24" t="s">
        <v>79</v>
      </c>
      <c r="BK241" s="193">
        <f>ROUND(I241*H241,2)</f>
        <v>0</v>
      </c>
      <c r="BL241" s="24" t="s">
        <v>259</v>
      </c>
      <c r="BM241" s="24" t="s">
        <v>487</v>
      </c>
    </row>
    <row r="242" spans="2:65" s="1" customFormat="1" ht="24">
      <c r="B242" s="41"/>
      <c r="D242" s="194" t="s">
        <v>161</v>
      </c>
      <c r="F242" s="195" t="s">
        <v>488</v>
      </c>
      <c r="I242" s="196"/>
      <c r="L242" s="41"/>
      <c r="M242" s="197"/>
      <c r="N242" s="42"/>
      <c r="O242" s="42"/>
      <c r="P242" s="42"/>
      <c r="Q242" s="42"/>
      <c r="R242" s="42"/>
      <c r="S242" s="42"/>
      <c r="T242" s="70"/>
      <c r="AT242" s="24" t="s">
        <v>161</v>
      </c>
      <c r="AU242" s="24" t="s">
        <v>81</v>
      </c>
    </row>
    <row r="243" spans="2:65" s="13" customFormat="1" ht="24">
      <c r="B243" s="206"/>
      <c r="D243" s="207" t="s">
        <v>163</v>
      </c>
      <c r="E243" s="208" t="s">
        <v>5</v>
      </c>
      <c r="F243" s="209" t="s">
        <v>647</v>
      </c>
      <c r="H243" s="210">
        <v>16.725000000000001</v>
      </c>
      <c r="I243" s="211"/>
      <c r="L243" s="206"/>
      <c r="M243" s="212"/>
      <c r="N243" s="213"/>
      <c r="O243" s="213"/>
      <c r="P243" s="213"/>
      <c r="Q243" s="213"/>
      <c r="R243" s="213"/>
      <c r="S243" s="213"/>
      <c r="T243" s="214"/>
      <c r="AT243" s="215" t="s">
        <v>163</v>
      </c>
      <c r="AU243" s="215" t="s">
        <v>81</v>
      </c>
      <c r="AV243" s="13" t="s">
        <v>81</v>
      </c>
      <c r="AW243" s="13" t="s">
        <v>35</v>
      </c>
      <c r="AX243" s="13" t="s">
        <v>72</v>
      </c>
      <c r="AY243" s="215" t="s">
        <v>151</v>
      </c>
    </row>
    <row r="244" spans="2:65" s="1" customFormat="1" ht="20.399999999999999" customHeight="1">
      <c r="B244" s="181"/>
      <c r="C244" s="182" t="s">
        <v>452</v>
      </c>
      <c r="D244" s="182" t="s">
        <v>154</v>
      </c>
      <c r="E244" s="183" t="s">
        <v>491</v>
      </c>
      <c r="F244" s="184" t="s">
        <v>492</v>
      </c>
      <c r="G244" s="185" t="s">
        <v>270</v>
      </c>
      <c r="H244" s="186">
        <v>0.71399999999999997</v>
      </c>
      <c r="I244" s="187"/>
      <c r="J244" s="188">
        <f>ROUND(I244*H244,2)</f>
        <v>0</v>
      </c>
      <c r="K244" s="184" t="s">
        <v>158</v>
      </c>
      <c r="L244" s="41"/>
      <c r="M244" s="189" t="s">
        <v>5</v>
      </c>
      <c r="N244" s="190" t="s">
        <v>43</v>
      </c>
      <c r="O244" s="42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AR244" s="24" t="s">
        <v>259</v>
      </c>
      <c r="AT244" s="24" t="s">
        <v>154</v>
      </c>
      <c r="AU244" s="24" t="s">
        <v>81</v>
      </c>
      <c r="AY244" s="24" t="s">
        <v>151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4" t="s">
        <v>79</v>
      </c>
      <c r="BK244" s="193">
        <f>ROUND(I244*H244,2)</f>
        <v>0</v>
      </c>
      <c r="BL244" s="24" t="s">
        <v>259</v>
      </c>
      <c r="BM244" s="24" t="s">
        <v>493</v>
      </c>
    </row>
    <row r="245" spans="2:65" s="1" customFormat="1" ht="24">
      <c r="B245" s="41"/>
      <c r="D245" s="194" t="s">
        <v>161</v>
      </c>
      <c r="F245" s="195" t="s">
        <v>494</v>
      </c>
      <c r="I245" s="196"/>
      <c r="L245" s="41"/>
      <c r="M245" s="197"/>
      <c r="N245" s="42"/>
      <c r="O245" s="42"/>
      <c r="P245" s="42"/>
      <c r="Q245" s="42"/>
      <c r="R245" s="42"/>
      <c r="S245" s="42"/>
      <c r="T245" s="70"/>
      <c r="AT245" s="24" t="s">
        <v>161</v>
      </c>
      <c r="AU245" s="24" t="s">
        <v>81</v>
      </c>
    </row>
    <row r="246" spans="2:65" s="11" customFormat="1" ht="29.85" customHeight="1">
      <c r="B246" s="167"/>
      <c r="D246" s="178" t="s">
        <v>71</v>
      </c>
      <c r="E246" s="179" t="s">
        <v>495</v>
      </c>
      <c r="F246" s="179" t="s">
        <v>496</v>
      </c>
      <c r="I246" s="170"/>
      <c r="J246" s="180">
        <f>BK246</f>
        <v>0</v>
      </c>
      <c r="L246" s="167"/>
      <c r="M246" s="172"/>
      <c r="N246" s="173"/>
      <c r="O246" s="173"/>
      <c r="P246" s="174">
        <f>SUM(P247:P258)</f>
        <v>0</v>
      </c>
      <c r="Q246" s="173"/>
      <c r="R246" s="174">
        <f>SUM(R247:R258)</f>
        <v>1.1979E-3</v>
      </c>
      <c r="S246" s="173"/>
      <c r="T246" s="175">
        <f>SUM(T247:T258)</f>
        <v>0</v>
      </c>
      <c r="AR246" s="168" t="s">
        <v>81</v>
      </c>
      <c r="AT246" s="176" t="s">
        <v>71</v>
      </c>
      <c r="AU246" s="176" t="s">
        <v>79</v>
      </c>
      <c r="AY246" s="168" t="s">
        <v>151</v>
      </c>
      <c r="BK246" s="177">
        <f>SUM(BK247:BK258)</f>
        <v>0</v>
      </c>
    </row>
    <row r="247" spans="2:65" s="1" customFormat="1" ht="20.399999999999999" customHeight="1">
      <c r="B247" s="181"/>
      <c r="C247" s="182" t="s">
        <v>458</v>
      </c>
      <c r="D247" s="182" t="s">
        <v>154</v>
      </c>
      <c r="E247" s="183" t="s">
        <v>498</v>
      </c>
      <c r="F247" s="184" t="s">
        <v>499</v>
      </c>
      <c r="G247" s="185" t="s">
        <v>157</v>
      </c>
      <c r="H247" s="186">
        <v>2.1779999999999999</v>
      </c>
      <c r="I247" s="187"/>
      <c r="J247" s="188">
        <f>ROUND(I247*H247,2)</f>
        <v>0</v>
      </c>
      <c r="K247" s="184" t="s">
        <v>158</v>
      </c>
      <c r="L247" s="41"/>
      <c r="M247" s="189" t="s">
        <v>5</v>
      </c>
      <c r="N247" s="190" t="s">
        <v>43</v>
      </c>
      <c r="O247" s="42"/>
      <c r="P247" s="191">
        <f>O247*H247</f>
        <v>0</v>
      </c>
      <c r="Q247" s="191">
        <v>1.1E-4</v>
      </c>
      <c r="R247" s="191">
        <f>Q247*H247</f>
        <v>2.3958000000000001E-4</v>
      </c>
      <c r="S247" s="191">
        <v>0</v>
      </c>
      <c r="T247" s="192">
        <f>S247*H247</f>
        <v>0</v>
      </c>
      <c r="AR247" s="24" t="s">
        <v>259</v>
      </c>
      <c r="AT247" s="24" t="s">
        <v>154</v>
      </c>
      <c r="AU247" s="24" t="s">
        <v>81</v>
      </c>
      <c r="AY247" s="24" t="s">
        <v>151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4" t="s">
        <v>79</v>
      </c>
      <c r="BK247" s="193">
        <f>ROUND(I247*H247,2)</f>
        <v>0</v>
      </c>
      <c r="BL247" s="24" t="s">
        <v>259</v>
      </c>
      <c r="BM247" s="24" t="s">
        <v>500</v>
      </c>
    </row>
    <row r="248" spans="2:65" s="1" customFormat="1" ht="24">
      <c r="B248" s="41"/>
      <c r="D248" s="194" t="s">
        <v>161</v>
      </c>
      <c r="F248" s="195" t="s">
        <v>501</v>
      </c>
      <c r="I248" s="196"/>
      <c r="L248" s="41"/>
      <c r="M248" s="197"/>
      <c r="N248" s="42"/>
      <c r="O248" s="42"/>
      <c r="P248" s="42"/>
      <c r="Q248" s="42"/>
      <c r="R248" s="42"/>
      <c r="S248" s="42"/>
      <c r="T248" s="70"/>
      <c r="AT248" s="24" t="s">
        <v>161</v>
      </c>
      <c r="AU248" s="24" t="s">
        <v>81</v>
      </c>
    </row>
    <row r="249" spans="2:65" s="12" customFormat="1" ht="12">
      <c r="B249" s="198"/>
      <c r="D249" s="194" t="s">
        <v>163</v>
      </c>
      <c r="E249" s="199" t="s">
        <v>5</v>
      </c>
      <c r="F249" s="200" t="s">
        <v>502</v>
      </c>
      <c r="H249" s="201" t="s">
        <v>5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201" t="s">
        <v>163</v>
      </c>
      <c r="AU249" s="201" t="s">
        <v>81</v>
      </c>
      <c r="AV249" s="12" t="s">
        <v>79</v>
      </c>
      <c r="AW249" s="12" t="s">
        <v>35</v>
      </c>
      <c r="AX249" s="12" t="s">
        <v>72</v>
      </c>
      <c r="AY249" s="201" t="s">
        <v>151</v>
      </c>
    </row>
    <row r="250" spans="2:65" s="13" customFormat="1" ht="12">
      <c r="B250" s="206"/>
      <c r="D250" s="207" t="s">
        <v>163</v>
      </c>
      <c r="E250" s="208" t="s">
        <v>5</v>
      </c>
      <c r="F250" s="209" t="s">
        <v>621</v>
      </c>
      <c r="H250" s="210">
        <v>2.1779999999999999</v>
      </c>
      <c r="I250" s="211"/>
      <c r="L250" s="206"/>
      <c r="M250" s="212"/>
      <c r="N250" s="213"/>
      <c r="O250" s="213"/>
      <c r="P250" s="213"/>
      <c r="Q250" s="213"/>
      <c r="R250" s="213"/>
      <c r="S250" s="213"/>
      <c r="T250" s="214"/>
      <c r="AT250" s="215" t="s">
        <v>163</v>
      </c>
      <c r="AU250" s="215" t="s">
        <v>81</v>
      </c>
      <c r="AV250" s="13" t="s">
        <v>81</v>
      </c>
      <c r="AW250" s="13" t="s">
        <v>35</v>
      </c>
      <c r="AX250" s="13" t="s">
        <v>72</v>
      </c>
      <c r="AY250" s="215" t="s">
        <v>151</v>
      </c>
    </row>
    <row r="251" spans="2:65" s="1" customFormat="1" ht="20.399999999999999" customHeight="1">
      <c r="B251" s="181"/>
      <c r="C251" s="182" t="s">
        <v>464</v>
      </c>
      <c r="D251" s="182" t="s">
        <v>154</v>
      </c>
      <c r="E251" s="183" t="s">
        <v>505</v>
      </c>
      <c r="F251" s="184" t="s">
        <v>506</v>
      </c>
      <c r="G251" s="185" t="s">
        <v>157</v>
      </c>
      <c r="H251" s="186">
        <v>2.1779999999999999</v>
      </c>
      <c r="I251" s="187"/>
      <c r="J251" s="188">
        <f>ROUND(I251*H251,2)</f>
        <v>0</v>
      </c>
      <c r="K251" s="184" t="s">
        <v>158</v>
      </c>
      <c r="L251" s="41"/>
      <c r="M251" s="189" t="s">
        <v>5</v>
      </c>
      <c r="N251" s="190" t="s">
        <v>43</v>
      </c>
      <c r="O251" s="42"/>
      <c r="P251" s="191">
        <f>O251*H251</f>
        <v>0</v>
      </c>
      <c r="Q251" s="191">
        <v>3.0000000000000001E-5</v>
      </c>
      <c r="R251" s="191">
        <f>Q251*H251</f>
        <v>6.5339999999999994E-5</v>
      </c>
      <c r="S251" s="191">
        <v>0</v>
      </c>
      <c r="T251" s="192">
        <f>S251*H251</f>
        <v>0</v>
      </c>
      <c r="AR251" s="24" t="s">
        <v>259</v>
      </c>
      <c r="AT251" s="24" t="s">
        <v>154</v>
      </c>
      <c r="AU251" s="24" t="s">
        <v>81</v>
      </c>
      <c r="AY251" s="24" t="s">
        <v>151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4" t="s">
        <v>79</v>
      </c>
      <c r="BK251" s="193">
        <f>ROUND(I251*H251,2)</f>
        <v>0</v>
      </c>
      <c r="BL251" s="24" t="s">
        <v>259</v>
      </c>
      <c r="BM251" s="24" t="s">
        <v>507</v>
      </c>
    </row>
    <row r="252" spans="2:65" s="1" customFormat="1" ht="24">
      <c r="B252" s="41"/>
      <c r="D252" s="207" t="s">
        <v>161</v>
      </c>
      <c r="F252" s="220" t="s">
        <v>508</v>
      </c>
      <c r="I252" s="196"/>
      <c r="L252" s="41"/>
      <c r="M252" s="197"/>
      <c r="N252" s="42"/>
      <c r="O252" s="42"/>
      <c r="P252" s="42"/>
      <c r="Q252" s="42"/>
      <c r="R252" s="42"/>
      <c r="S252" s="42"/>
      <c r="T252" s="70"/>
      <c r="AT252" s="24" t="s">
        <v>161</v>
      </c>
      <c r="AU252" s="24" t="s">
        <v>81</v>
      </c>
    </row>
    <row r="253" spans="2:65" s="1" customFormat="1" ht="20.399999999999999" customHeight="1">
      <c r="B253" s="181"/>
      <c r="C253" s="182" t="s">
        <v>470</v>
      </c>
      <c r="D253" s="182" t="s">
        <v>154</v>
      </c>
      <c r="E253" s="183" t="s">
        <v>510</v>
      </c>
      <c r="F253" s="184" t="s">
        <v>511</v>
      </c>
      <c r="G253" s="185" t="s">
        <v>157</v>
      </c>
      <c r="H253" s="186">
        <v>2.1779999999999999</v>
      </c>
      <c r="I253" s="187"/>
      <c r="J253" s="188">
        <f>ROUND(I253*H253,2)</f>
        <v>0</v>
      </c>
      <c r="K253" s="184" t="s">
        <v>158</v>
      </c>
      <c r="L253" s="41"/>
      <c r="M253" s="189" t="s">
        <v>5</v>
      </c>
      <c r="N253" s="190" t="s">
        <v>43</v>
      </c>
      <c r="O253" s="42"/>
      <c r="P253" s="191">
        <f>O253*H253</f>
        <v>0</v>
      </c>
      <c r="Q253" s="191">
        <v>1.7000000000000001E-4</v>
      </c>
      <c r="R253" s="191">
        <f>Q253*H253</f>
        <v>3.7026000000000002E-4</v>
      </c>
      <c r="S253" s="191">
        <v>0</v>
      </c>
      <c r="T253" s="192">
        <f>S253*H253</f>
        <v>0</v>
      </c>
      <c r="AR253" s="24" t="s">
        <v>259</v>
      </c>
      <c r="AT253" s="24" t="s">
        <v>154</v>
      </c>
      <c r="AU253" s="24" t="s">
        <v>81</v>
      </c>
      <c r="AY253" s="24" t="s">
        <v>151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4" t="s">
        <v>79</v>
      </c>
      <c r="BK253" s="193">
        <f>ROUND(I253*H253,2)</f>
        <v>0</v>
      </c>
      <c r="BL253" s="24" t="s">
        <v>259</v>
      </c>
      <c r="BM253" s="24" t="s">
        <v>512</v>
      </c>
    </row>
    <row r="254" spans="2:65" s="1" customFormat="1" ht="12">
      <c r="B254" s="41"/>
      <c r="D254" s="207" t="s">
        <v>161</v>
      </c>
      <c r="F254" s="220" t="s">
        <v>513</v>
      </c>
      <c r="I254" s="196"/>
      <c r="L254" s="41"/>
      <c r="M254" s="197"/>
      <c r="N254" s="42"/>
      <c r="O254" s="42"/>
      <c r="P254" s="42"/>
      <c r="Q254" s="42"/>
      <c r="R254" s="42"/>
      <c r="S254" s="42"/>
      <c r="T254" s="70"/>
      <c r="AT254" s="24" t="s">
        <v>161</v>
      </c>
      <c r="AU254" s="24" t="s">
        <v>81</v>
      </c>
    </row>
    <row r="255" spans="2:65" s="1" customFormat="1" ht="20.399999999999999" customHeight="1">
      <c r="B255" s="181"/>
      <c r="C255" s="182" t="s">
        <v>478</v>
      </c>
      <c r="D255" s="182" t="s">
        <v>154</v>
      </c>
      <c r="E255" s="183" t="s">
        <v>515</v>
      </c>
      <c r="F255" s="184" t="s">
        <v>516</v>
      </c>
      <c r="G255" s="185" t="s">
        <v>157</v>
      </c>
      <c r="H255" s="186">
        <v>2.1779999999999999</v>
      </c>
      <c r="I255" s="187"/>
      <c r="J255" s="188">
        <f>ROUND(I255*H255,2)</f>
        <v>0</v>
      </c>
      <c r="K255" s="184" t="s">
        <v>158</v>
      </c>
      <c r="L255" s="41"/>
      <c r="M255" s="189" t="s">
        <v>5</v>
      </c>
      <c r="N255" s="190" t="s">
        <v>43</v>
      </c>
      <c r="O255" s="42"/>
      <c r="P255" s="191">
        <f>O255*H255</f>
        <v>0</v>
      </c>
      <c r="Q255" s="191">
        <v>1.2E-4</v>
      </c>
      <c r="R255" s="191">
        <f>Q255*H255</f>
        <v>2.6135999999999998E-4</v>
      </c>
      <c r="S255" s="191">
        <v>0</v>
      </c>
      <c r="T255" s="192">
        <f>S255*H255</f>
        <v>0</v>
      </c>
      <c r="AR255" s="24" t="s">
        <v>259</v>
      </c>
      <c r="AT255" s="24" t="s">
        <v>154</v>
      </c>
      <c r="AU255" s="24" t="s">
        <v>81</v>
      </c>
      <c r="AY255" s="24" t="s">
        <v>151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24" t="s">
        <v>79</v>
      </c>
      <c r="BK255" s="193">
        <f>ROUND(I255*H255,2)</f>
        <v>0</v>
      </c>
      <c r="BL255" s="24" t="s">
        <v>259</v>
      </c>
      <c r="BM255" s="24" t="s">
        <v>517</v>
      </c>
    </row>
    <row r="256" spans="2:65" s="1" customFormat="1" ht="12">
      <c r="B256" s="41"/>
      <c r="D256" s="207" t="s">
        <v>161</v>
      </c>
      <c r="F256" s="220" t="s">
        <v>518</v>
      </c>
      <c r="I256" s="196"/>
      <c r="L256" s="41"/>
      <c r="M256" s="197"/>
      <c r="N256" s="42"/>
      <c r="O256" s="42"/>
      <c r="P256" s="42"/>
      <c r="Q256" s="42"/>
      <c r="R256" s="42"/>
      <c r="S256" s="42"/>
      <c r="T256" s="70"/>
      <c r="AT256" s="24" t="s">
        <v>161</v>
      </c>
      <c r="AU256" s="24" t="s">
        <v>81</v>
      </c>
    </row>
    <row r="257" spans="2:65" s="1" customFormat="1" ht="20.399999999999999" customHeight="1">
      <c r="B257" s="181"/>
      <c r="C257" s="182" t="s">
        <v>484</v>
      </c>
      <c r="D257" s="182" t="s">
        <v>154</v>
      </c>
      <c r="E257" s="183" t="s">
        <v>520</v>
      </c>
      <c r="F257" s="184" t="s">
        <v>521</v>
      </c>
      <c r="G257" s="185" t="s">
        <v>157</v>
      </c>
      <c r="H257" s="186">
        <v>2.1779999999999999</v>
      </c>
      <c r="I257" s="187"/>
      <c r="J257" s="188">
        <f>ROUND(I257*H257,2)</f>
        <v>0</v>
      </c>
      <c r="K257" s="184" t="s">
        <v>158</v>
      </c>
      <c r="L257" s="41"/>
      <c r="M257" s="189" t="s">
        <v>5</v>
      </c>
      <c r="N257" s="190" t="s">
        <v>43</v>
      </c>
      <c r="O257" s="42"/>
      <c r="P257" s="191">
        <f>O257*H257</f>
        <v>0</v>
      </c>
      <c r="Q257" s="191">
        <v>1.2E-4</v>
      </c>
      <c r="R257" s="191">
        <f>Q257*H257</f>
        <v>2.6135999999999998E-4</v>
      </c>
      <c r="S257" s="191">
        <v>0</v>
      </c>
      <c r="T257" s="192">
        <f>S257*H257</f>
        <v>0</v>
      </c>
      <c r="AR257" s="24" t="s">
        <v>259</v>
      </c>
      <c r="AT257" s="24" t="s">
        <v>154</v>
      </c>
      <c r="AU257" s="24" t="s">
        <v>81</v>
      </c>
      <c r="AY257" s="24" t="s">
        <v>151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24" t="s">
        <v>79</v>
      </c>
      <c r="BK257" s="193">
        <f>ROUND(I257*H257,2)</f>
        <v>0</v>
      </c>
      <c r="BL257" s="24" t="s">
        <v>259</v>
      </c>
      <c r="BM257" s="24" t="s">
        <v>522</v>
      </c>
    </row>
    <row r="258" spans="2:65" s="1" customFormat="1" ht="24">
      <c r="B258" s="41"/>
      <c r="D258" s="194" t="s">
        <v>161</v>
      </c>
      <c r="F258" s="195" t="s">
        <v>523</v>
      </c>
      <c r="I258" s="196"/>
      <c r="L258" s="41"/>
      <c r="M258" s="197"/>
      <c r="N258" s="42"/>
      <c r="O258" s="42"/>
      <c r="P258" s="42"/>
      <c r="Q258" s="42"/>
      <c r="R258" s="42"/>
      <c r="S258" s="42"/>
      <c r="T258" s="70"/>
      <c r="AT258" s="24" t="s">
        <v>161</v>
      </c>
      <c r="AU258" s="24" t="s">
        <v>81</v>
      </c>
    </row>
    <row r="259" spans="2:65" s="11" customFormat="1" ht="29.85" customHeight="1">
      <c r="B259" s="167"/>
      <c r="D259" s="178" t="s">
        <v>71</v>
      </c>
      <c r="E259" s="179" t="s">
        <v>524</v>
      </c>
      <c r="F259" s="179" t="s">
        <v>525</v>
      </c>
      <c r="I259" s="170"/>
      <c r="J259" s="180">
        <f>BK259</f>
        <v>0</v>
      </c>
      <c r="L259" s="167"/>
      <c r="M259" s="172"/>
      <c r="N259" s="173"/>
      <c r="O259" s="173"/>
      <c r="P259" s="174">
        <f>SUM(P260:P287)</f>
        <v>0</v>
      </c>
      <c r="Q259" s="173"/>
      <c r="R259" s="174">
        <f>SUM(R260:R287)</f>
        <v>0.32879599999999998</v>
      </c>
      <c r="S259" s="173"/>
      <c r="T259" s="175">
        <f>SUM(T260:T287)</f>
        <v>2.0824249999999999E-2</v>
      </c>
      <c r="AR259" s="168" t="s">
        <v>81</v>
      </c>
      <c r="AT259" s="176" t="s">
        <v>71</v>
      </c>
      <c r="AU259" s="176" t="s">
        <v>79</v>
      </c>
      <c r="AY259" s="168" t="s">
        <v>151</v>
      </c>
      <c r="BK259" s="177">
        <f>SUM(BK260:BK287)</f>
        <v>0</v>
      </c>
    </row>
    <row r="260" spans="2:65" s="1" customFormat="1" ht="20.399999999999999" customHeight="1">
      <c r="B260" s="181"/>
      <c r="C260" s="182" t="s">
        <v>490</v>
      </c>
      <c r="D260" s="182" t="s">
        <v>154</v>
      </c>
      <c r="E260" s="183" t="s">
        <v>527</v>
      </c>
      <c r="F260" s="184" t="s">
        <v>528</v>
      </c>
      <c r="G260" s="185" t="s">
        <v>157</v>
      </c>
      <c r="H260" s="186">
        <v>67.174999999999997</v>
      </c>
      <c r="I260" s="187"/>
      <c r="J260" s="188">
        <f>ROUND(I260*H260,2)</f>
        <v>0</v>
      </c>
      <c r="K260" s="184" t="s">
        <v>158</v>
      </c>
      <c r="L260" s="41"/>
      <c r="M260" s="189" t="s">
        <v>5</v>
      </c>
      <c r="N260" s="190" t="s">
        <v>43</v>
      </c>
      <c r="O260" s="42"/>
      <c r="P260" s="191">
        <f>O260*H260</f>
        <v>0</v>
      </c>
      <c r="Q260" s="191">
        <v>1E-3</v>
      </c>
      <c r="R260" s="191">
        <f>Q260*H260</f>
        <v>6.7174999999999999E-2</v>
      </c>
      <c r="S260" s="191">
        <v>3.1E-4</v>
      </c>
      <c r="T260" s="192">
        <f>S260*H260</f>
        <v>2.0824249999999999E-2</v>
      </c>
      <c r="AR260" s="24" t="s">
        <v>259</v>
      </c>
      <c r="AT260" s="24" t="s">
        <v>154</v>
      </c>
      <c r="AU260" s="24" t="s">
        <v>81</v>
      </c>
      <c r="AY260" s="24" t="s">
        <v>151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4" t="s">
        <v>79</v>
      </c>
      <c r="BK260" s="193">
        <f>ROUND(I260*H260,2)</f>
        <v>0</v>
      </c>
      <c r="BL260" s="24" t="s">
        <v>259</v>
      </c>
      <c r="BM260" s="24" t="s">
        <v>529</v>
      </c>
    </row>
    <row r="261" spans="2:65" s="1" customFormat="1" ht="12">
      <c r="B261" s="41"/>
      <c r="D261" s="194" t="s">
        <v>161</v>
      </c>
      <c r="F261" s="195" t="s">
        <v>530</v>
      </c>
      <c r="I261" s="196"/>
      <c r="L261" s="41"/>
      <c r="M261" s="197"/>
      <c r="N261" s="42"/>
      <c r="O261" s="42"/>
      <c r="P261" s="42"/>
      <c r="Q261" s="42"/>
      <c r="R261" s="42"/>
      <c r="S261" s="42"/>
      <c r="T261" s="70"/>
      <c r="AT261" s="24" t="s">
        <v>161</v>
      </c>
      <c r="AU261" s="24" t="s">
        <v>81</v>
      </c>
    </row>
    <row r="262" spans="2:65" s="12" customFormat="1" ht="12">
      <c r="B262" s="198"/>
      <c r="D262" s="194" t="s">
        <v>163</v>
      </c>
      <c r="E262" s="199" t="s">
        <v>5</v>
      </c>
      <c r="F262" s="200" t="s">
        <v>531</v>
      </c>
      <c r="H262" s="201" t="s">
        <v>5</v>
      </c>
      <c r="I262" s="202"/>
      <c r="L262" s="198"/>
      <c r="M262" s="203"/>
      <c r="N262" s="204"/>
      <c r="O262" s="204"/>
      <c r="P262" s="204"/>
      <c r="Q262" s="204"/>
      <c r="R262" s="204"/>
      <c r="S262" s="204"/>
      <c r="T262" s="205"/>
      <c r="AT262" s="201" t="s">
        <v>163</v>
      </c>
      <c r="AU262" s="201" t="s">
        <v>81</v>
      </c>
      <c r="AV262" s="12" t="s">
        <v>79</v>
      </c>
      <c r="AW262" s="12" t="s">
        <v>35</v>
      </c>
      <c r="AX262" s="12" t="s">
        <v>72</v>
      </c>
      <c r="AY262" s="201" t="s">
        <v>151</v>
      </c>
    </row>
    <row r="263" spans="2:65" s="13" customFormat="1" ht="12">
      <c r="B263" s="206"/>
      <c r="D263" s="194" t="s">
        <v>163</v>
      </c>
      <c r="E263" s="215" t="s">
        <v>5</v>
      </c>
      <c r="F263" s="216" t="s">
        <v>648</v>
      </c>
      <c r="H263" s="217">
        <v>20.9</v>
      </c>
      <c r="I263" s="211"/>
      <c r="L263" s="206"/>
      <c r="M263" s="212"/>
      <c r="N263" s="213"/>
      <c r="O263" s="213"/>
      <c r="P263" s="213"/>
      <c r="Q263" s="213"/>
      <c r="R263" s="213"/>
      <c r="S263" s="213"/>
      <c r="T263" s="214"/>
      <c r="AT263" s="215" t="s">
        <v>163</v>
      </c>
      <c r="AU263" s="215" t="s">
        <v>81</v>
      </c>
      <c r="AV263" s="13" t="s">
        <v>81</v>
      </c>
      <c r="AW263" s="13" t="s">
        <v>35</v>
      </c>
      <c r="AX263" s="13" t="s">
        <v>72</v>
      </c>
      <c r="AY263" s="215" t="s">
        <v>151</v>
      </c>
    </row>
    <row r="264" spans="2:65" s="12" customFormat="1" ht="12">
      <c r="B264" s="198"/>
      <c r="D264" s="194" t="s">
        <v>163</v>
      </c>
      <c r="E264" s="199" t="s">
        <v>5</v>
      </c>
      <c r="F264" s="200" t="s">
        <v>533</v>
      </c>
      <c r="H264" s="201" t="s">
        <v>5</v>
      </c>
      <c r="I264" s="202"/>
      <c r="L264" s="198"/>
      <c r="M264" s="203"/>
      <c r="N264" s="204"/>
      <c r="O264" s="204"/>
      <c r="P264" s="204"/>
      <c r="Q264" s="204"/>
      <c r="R264" s="204"/>
      <c r="S264" s="204"/>
      <c r="T264" s="205"/>
      <c r="AT264" s="201" t="s">
        <v>163</v>
      </c>
      <c r="AU264" s="201" t="s">
        <v>81</v>
      </c>
      <c r="AV264" s="12" t="s">
        <v>79</v>
      </c>
      <c r="AW264" s="12" t="s">
        <v>35</v>
      </c>
      <c r="AX264" s="12" t="s">
        <v>72</v>
      </c>
      <c r="AY264" s="201" t="s">
        <v>151</v>
      </c>
    </row>
    <row r="265" spans="2:65" s="13" customFormat="1" ht="12">
      <c r="B265" s="206"/>
      <c r="D265" s="194" t="s">
        <v>163</v>
      </c>
      <c r="E265" s="215" t="s">
        <v>5</v>
      </c>
      <c r="F265" s="216" t="s">
        <v>649</v>
      </c>
      <c r="H265" s="217">
        <v>81.42</v>
      </c>
      <c r="I265" s="211"/>
      <c r="L265" s="206"/>
      <c r="M265" s="212"/>
      <c r="N265" s="213"/>
      <c r="O265" s="213"/>
      <c r="P265" s="213"/>
      <c r="Q265" s="213"/>
      <c r="R265" s="213"/>
      <c r="S265" s="213"/>
      <c r="T265" s="214"/>
      <c r="AT265" s="215" t="s">
        <v>163</v>
      </c>
      <c r="AU265" s="215" t="s">
        <v>81</v>
      </c>
      <c r="AV265" s="13" t="s">
        <v>81</v>
      </c>
      <c r="AW265" s="13" t="s">
        <v>35</v>
      </c>
      <c r="AX265" s="13" t="s">
        <v>72</v>
      </c>
      <c r="AY265" s="215" t="s">
        <v>151</v>
      </c>
    </row>
    <row r="266" spans="2:65" s="12" customFormat="1" ht="12">
      <c r="B266" s="198"/>
      <c r="D266" s="194" t="s">
        <v>163</v>
      </c>
      <c r="E266" s="199" t="s">
        <v>5</v>
      </c>
      <c r="F266" s="200" t="s">
        <v>537</v>
      </c>
      <c r="H266" s="201" t="s">
        <v>5</v>
      </c>
      <c r="I266" s="202"/>
      <c r="L266" s="198"/>
      <c r="M266" s="203"/>
      <c r="N266" s="204"/>
      <c r="O266" s="204"/>
      <c r="P266" s="204"/>
      <c r="Q266" s="204"/>
      <c r="R266" s="204"/>
      <c r="S266" s="204"/>
      <c r="T266" s="205"/>
      <c r="AT266" s="201" t="s">
        <v>163</v>
      </c>
      <c r="AU266" s="201" t="s">
        <v>81</v>
      </c>
      <c r="AV266" s="12" t="s">
        <v>79</v>
      </c>
      <c r="AW266" s="12" t="s">
        <v>35</v>
      </c>
      <c r="AX266" s="12" t="s">
        <v>72</v>
      </c>
      <c r="AY266" s="201" t="s">
        <v>151</v>
      </c>
    </row>
    <row r="267" spans="2:65" s="13" customFormat="1" ht="12">
      <c r="B267" s="206"/>
      <c r="D267" s="194" t="s">
        <v>163</v>
      </c>
      <c r="E267" s="215" t="s">
        <v>5</v>
      </c>
      <c r="F267" s="216" t="s">
        <v>538</v>
      </c>
      <c r="H267" s="217">
        <v>-8.64</v>
      </c>
      <c r="I267" s="211"/>
      <c r="L267" s="206"/>
      <c r="M267" s="212"/>
      <c r="N267" s="213"/>
      <c r="O267" s="213"/>
      <c r="P267" s="213"/>
      <c r="Q267" s="213"/>
      <c r="R267" s="213"/>
      <c r="S267" s="213"/>
      <c r="T267" s="214"/>
      <c r="AT267" s="215" t="s">
        <v>163</v>
      </c>
      <c r="AU267" s="215" t="s">
        <v>81</v>
      </c>
      <c r="AV267" s="13" t="s">
        <v>81</v>
      </c>
      <c r="AW267" s="13" t="s">
        <v>35</v>
      </c>
      <c r="AX267" s="13" t="s">
        <v>72</v>
      </c>
      <c r="AY267" s="215" t="s">
        <v>151</v>
      </c>
    </row>
    <row r="268" spans="2:65" s="12" customFormat="1" ht="12">
      <c r="B268" s="198"/>
      <c r="D268" s="194" t="s">
        <v>163</v>
      </c>
      <c r="E268" s="199" t="s">
        <v>5</v>
      </c>
      <c r="F268" s="200" t="s">
        <v>539</v>
      </c>
      <c r="H268" s="201" t="s">
        <v>5</v>
      </c>
      <c r="I268" s="202"/>
      <c r="L268" s="198"/>
      <c r="M268" s="203"/>
      <c r="N268" s="204"/>
      <c r="O268" s="204"/>
      <c r="P268" s="204"/>
      <c r="Q268" s="204"/>
      <c r="R268" s="204"/>
      <c r="S268" s="204"/>
      <c r="T268" s="205"/>
      <c r="AT268" s="201" t="s">
        <v>163</v>
      </c>
      <c r="AU268" s="201" t="s">
        <v>81</v>
      </c>
      <c r="AV268" s="12" t="s">
        <v>79</v>
      </c>
      <c r="AW268" s="12" t="s">
        <v>35</v>
      </c>
      <c r="AX268" s="12" t="s">
        <v>72</v>
      </c>
      <c r="AY268" s="201" t="s">
        <v>151</v>
      </c>
    </row>
    <row r="269" spans="2:65" s="13" customFormat="1" ht="12">
      <c r="B269" s="206"/>
      <c r="D269" s="207" t="s">
        <v>163</v>
      </c>
      <c r="E269" s="208" t="s">
        <v>5</v>
      </c>
      <c r="F269" s="209" t="s">
        <v>650</v>
      </c>
      <c r="H269" s="210">
        <v>-26.504999999999999</v>
      </c>
      <c r="I269" s="211"/>
      <c r="L269" s="206"/>
      <c r="M269" s="212"/>
      <c r="N269" s="213"/>
      <c r="O269" s="213"/>
      <c r="P269" s="213"/>
      <c r="Q269" s="213"/>
      <c r="R269" s="213"/>
      <c r="S269" s="213"/>
      <c r="T269" s="214"/>
      <c r="AT269" s="215" t="s">
        <v>163</v>
      </c>
      <c r="AU269" s="215" t="s">
        <v>81</v>
      </c>
      <c r="AV269" s="13" t="s">
        <v>81</v>
      </c>
      <c r="AW269" s="13" t="s">
        <v>35</v>
      </c>
      <c r="AX269" s="13" t="s">
        <v>72</v>
      </c>
      <c r="AY269" s="215" t="s">
        <v>151</v>
      </c>
    </row>
    <row r="270" spans="2:65" s="1" customFormat="1" ht="28.8" customHeight="1">
      <c r="B270" s="181"/>
      <c r="C270" s="182" t="s">
        <v>497</v>
      </c>
      <c r="D270" s="182" t="s">
        <v>154</v>
      </c>
      <c r="E270" s="183" t="s">
        <v>542</v>
      </c>
      <c r="F270" s="184" t="s">
        <v>543</v>
      </c>
      <c r="G270" s="185" t="s">
        <v>157</v>
      </c>
      <c r="H270" s="186">
        <v>67.174999999999997</v>
      </c>
      <c r="I270" s="187"/>
      <c r="J270" s="188">
        <f>ROUND(I270*H270,2)</f>
        <v>0</v>
      </c>
      <c r="K270" s="184" t="s">
        <v>158</v>
      </c>
      <c r="L270" s="41"/>
      <c r="M270" s="189" t="s">
        <v>5</v>
      </c>
      <c r="N270" s="190" t="s">
        <v>43</v>
      </c>
      <c r="O270" s="42"/>
      <c r="P270" s="191">
        <f>O270*H270</f>
        <v>0</v>
      </c>
      <c r="Q270" s="191">
        <v>3.1800000000000001E-3</v>
      </c>
      <c r="R270" s="191">
        <f>Q270*H270</f>
        <v>0.21361649999999999</v>
      </c>
      <c r="S270" s="191">
        <v>0</v>
      </c>
      <c r="T270" s="192">
        <f>S270*H270</f>
        <v>0</v>
      </c>
      <c r="AR270" s="24" t="s">
        <v>259</v>
      </c>
      <c r="AT270" s="24" t="s">
        <v>154</v>
      </c>
      <c r="AU270" s="24" t="s">
        <v>81</v>
      </c>
      <c r="AY270" s="24" t="s">
        <v>151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4" t="s">
        <v>79</v>
      </c>
      <c r="BK270" s="193">
        <f>ROUND(I270*H270,2)</f>
        <v>0</v>
      </c>
      <c r="BL270" s="24" t="s">
        <v>259</v>
      </c>
      <c r="BM270" s="24" t="s">
        <v>544</v>
      </c>
    </row>
    <row r="271" spans="2:65" s="1" customFormat="1" ht="24">
      <c r="B271" s="41"/>
      <c r="D271" s="207" t="s">
        <v>161</v>
      </c>
      <c r="F271" s="220" t="s">
        <v>545</v>
      </c>
      <c r="I271" s="196"/>
      <c r="L271" s="41"/>
      <c r="M271" s="197"/>
      <c r="N271" s="42"/>
      <c r="O271" s="42"/>
      <c r="P271" s="42"/>
      <c r="Q271" s="42"/>
      <c r="R271" s="42"/>
      <c r="S271" s="42"/>
      <c r="T271" s="70"/>
      <c r="AT271" s="24" t="s">
        <v>161</v>
      </c>
      <c r="AU271" s="24" t="s">
        <v>81</v>
      </c>
    </row>
    <row r="272" spans="2:65" s="1" customFormat="1" ht="28.8" customHeight="1">
      <c r="B272" s="181"/>
      <c r="C272" s="182" t="s">
        <v>504</v>
      </c>
      <c r="D272" s="182" t="s">
        <v>154</v>
      </c>
      <c r="E272" s="183" t="s">
        <v>547</v>
      </c>
      <c r="F272" s="184" t="s">
        <v>548</v>
      </c>
      <c r="G272" s="185" t="s">
        <v>157</v>
      </c>
      <c r="H272" s="186">
        <v>136.31399999999999</v>
      </c>
      <c r="I272" s="187"/>
      <c r="J272" s="188">
        <f>ROUND(I272*H272,2)</f>
        <v>0</v>
      </c>
      <c r="K272" s="184" t="s">
        <v>158</v>
      </c>
      <c r="L272" s="41"/>
      <c r="M272" s="189" t="s">
        <v>5</v>
      </c>
      <c r="N272" s="190" t="s">
        <v>43</v>
      </c>
      <c r="O272" s="42"/>
      <c r="P272" s="191">
        <f>O272*H272</f>
        <v>0</v>
      </c>
      <c r="Q272" s="191">
        <v>2.0000000000000001E-4</v>
      </c>
      <c r="R272" s="191">
        <f>Q272*H272</f>
        <v>2.72628E-2</v>
      </c>
      <c r="S272" s="191">
        <v>0</v>
      </c>
      <c r="T272" s="192">
        <f>S272*H272</f>
        <v>0</v>
      </c>
      <c r="AR272" s="24" t="s">
        <v>259</v>
      </c>
      <c r="AT272" s="24" t="s">
        <v>154</v>
      </c>
      <c r="AU272" s="24" t="s">
        <v>81</v>
      </c>
      <c r="AY272" s="24" t="s">
        <v>151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24" t="s">
        <v>79</v>
      </c>
      <c r="BK272" s="193">
        <f>ROUND(I272*H272,2)</f>
        <v>0</v>
      </c>
      <c r="BL272" s="24" t="s">
        <v>259</v>
      </c>
      <c r="BM272" s="24" t="s">
        <v>549</v>
      </c>
    </row>
    <row r="273" spans="2:65" s="1" customFormat="1" ht="12">
      <c r="B273" s="41"/>
      <c r="D273" s="194" t="s">
        <v>161</v>
      </c>
      <c r="F273" s="195" t="s">
        <v>550</v>
      </c>
      <c r="I273" s="196"/>
      <c r="L273" s="41"/>
      <c r="M273" s="197"/>
      <c r="N273" s="42"/>
      <c r="O273" s="42"/>
      <c r="P273" s="42"/>
      <c r="Q273" s="42"/>
      <c r="R273" s="42"/>
      <c r="S273" s="42"/>
      <c r="T273" s="70"/>
      <c r="AT273" s="24" t="s">
        <v>161</v>
      </c>
      <c r="AU273" s="24" t="s">
        <v>81</v>
      </c>
    </row>
    <row r="274" spans="2:65" s="13" customFormat="1" ht="12">
      <c r="B274" s="206"/>
      <c r="D274" s="194" t="s">
        <v>163</v>
      </c>
      <c r="E274" s="215" t="s">
        <v>5</v>
      </c>
      <c r="F274" s="216" t="s">
        <v>651</v>
      </c>
      <c r="H274" s="217">
        <v>67.174999999999997</v>
      </c>
      <c r="I274" s="211"/>
      <c r="L274" s="206"/>
      <c r="M274" s="212"/>
      <c r="N274" s="213"/>
      <c r="O274" s="213"/>
      <c r="P274" s="213"/>
      <c r="Q274" s="213"/>
      <c r="R274" s="213"/>
      <c r="S274" s="213"/>
      <c r="T274" s="214"/>
      <c r="AT274" s="215" t="s">
        <v>163</v>
      </c>
      <c r="AU274" s="215" t="s">
        <v>81</v>
      </c>
      <c r="AV274" s="13" t="s">
        <v>81</v>
      </c>
      <c r="AW274" s="13" t="s">
        <v>35</v>
      </c>
      <c r="AX274" s="13" t="s">
        <v>72</v>
      </c>
      <c r="AY274" s="215" t="s">
        <v>151</v>
      </c>
    </row>
    <row r="275" spans="2:65" s="13" customFormat="1" ht="12">
      <c r="B275" s="206"/>
      <c r="D275" s="207" t="s">
        <v>163</v>
      </c>
      <c r="E275" s="208" t="s">
        <v>5</v>
      </c>
      <c r="F275" s="209" t="s">
        <v>652</v>
      </c>
      <c r="H275" s="210">
        <v>69.138999999999996</v>
      </c>
      <c r="I275" s="211"/>
      <c r="L275" s="206"/>
      <c r="M275" s="212"/>
      <c r="N275" s="213"/>
      <c r="O275" s="213"/>
      <c r="P275" s="213"/>
      <c r="Q275" s="213"/>
      <c r="R275" s="213"/>
      <c r="S275" s="213"/>
      <c r="T275" s="214"/>
      <c r="AT275" s="215" t="s">
        <v>163</v>
      </c>
      <c r="AU275" s="215" t="s">
        <v>81</v>
      </c>
      <c r="AV275" s="13" t="s">
        <v>81</v>
      </c>
      <c r="AW275" s="13" t="s">
        <v>35</v>
      </c>
      <c r="AX275" s="13" t="s">
        <v>72</v>
      </c>
      <c r="AY275" s="215" t="s">
        <v>151</v>
      </c>
    </row>
    <row r="276" spans="2:65" s="1" customFormat="1" ht="28.8" customHeight="1">
      <c r="B276" s="181"/>
      <c r="C276" s="182" t="s">
        <v>509</v>
      </c>
      <c r="D276" s="182" t="s">
        <v>154</v>
      </c>
      <c r="E276" s="183" t="s">
        <v>554</v>
      </c>
      <c r="F276" s="184" t="s">
        <v>555</v>
      </c>
      <c r="G276" s="185" t="s">
        <v>157</v>
      </c>
      <c r="H276" s="186">
        <v>69.138999999999996</v>
      </c>
      <c r="I276" s="187"/>
      <c r="J276" s="188">
        <f>ROUND(I276*H276,2)</f>
        <v>0</v>
      </c>
      <c r="K276" s="184" t="s">
        <v>158</v>
      </c>
      <c r="L276" s="41"/>
      <c r="M276" s="189" t="s">
        <v>5</v>
      </c>
      <c r="N276" s="190" t="s">
        <v>43</v>
      </c>
      <c r="O276" s="42"/>
      <c r="P276" s="191">
        <f>O276*H276</f>
        <v>0</v>
      </c>
      <c r="Q276" s="191">
        <v>2.9E-4</v>
      </c>
      <c r="R276" s="191">
        <f>Q276*H276</f>
        <v>2.0050309999999998E-2</v>
      </c>
      <c r="S276" s="191">
        <v>0</v>
      </c>
      <c r="T276" s="192">
        <f>S276*H276</f>
        <v>0</v>
      </c>
      <c r="AR276" s="24" t="s">
        <v>259</v>
      </c>
      <c r="AT276" s="24" t="s">
        <v>154</v>
      </c>
      <c r="AU276" s="24" t="s">
        <v>81</v>
      </c>
      <c r="AY276" s="24" t="s">
        <v>151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4" t="s">
        <v>79</v>
      </c>
      <c r="BK276" s="193">
        <f>ROUND(I276*H276,2)</f>
        <v>0</v>
      </c>
      <c r="BL276" s="24" t="s">
        <v>259</v>
      </c>
      <c r="BM276" s="24" t="s">
        <v>556</v>
      </c>
    </row>
    <row r="277" spans="2:65" s="1" customFormat="1" ht="24">
      <c r="B277" s="41"/>
      <c r="D277" s="194" t="s">
        <v>161</v>
      </c>
      <c r="F277" s="195" t="s">
        <v>557</v>
      </c>
      <c r="I277" s="196"/>
      <c r="L277" s="41"/>
      <c r="M277" s="197"/>
      <c r="N277" s="42"/>
      <c r="O277" s="42"/>
      <c r="P277" s="42"/>
      <c r="Q277" s="42"/>
      <c r="R277" s="42"/>
      <c r="S277" s="42"/>
      <c r="T277" s="70"/>
      <c r="AT277" s="24" t="s">
        <v>161</v>
      </c>
      <c r="AU277" s="24" t="s">
        <v>81</v>
      </c>
    </row>
    <row r="278" spans="2:65" s="12" customFormat="1" ht="12">
      <c r="B278" s="198"/>
      <c r="D278" s="194" t="s">
        <v>163</v>
      </c>
      <c r="E278" s="199" t="s">
        <v>5</v>
      </c>
      <c r="F278" s="200" t="s">
        <v>531</v>
      </c>
      <c r="H278" s="201" t="s">
        <v>5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201" t="s">
        <v>163</v>
      </c>
      <c r="AU278" s="201" t="s">
        <v>81</v>
      </c>
      <c r="AV278" s="12" t="s">
        <v>79</v>
      </c>
      <c r="AW278" s="12" t="s">
        <v>35</v>
      </c>
      <c r="AX278" s="12" t="s">
        <v>72</v>
      </c>
      <c r="AY278" s="201" t="s">
        <v>151</v>
      </c>
    </row>
    <row r="279" spans="2:65" s="13" customFormat="1" ht="12">
      <c r="B279" s="206"/>
      <c r="D279" s="194" t="s">
        <v>163</v>
      </c>
      <c r="E279" s="215" t="s">
        <v>5</v>
      </c>
      <c r="F279" s="216" t="s">
        <v>637</v>
      </c>
      <c r="H279" s="217">
        <v>20.8</v>
      </c>
      <c r="I279" s="211"/>
      <c r="L279" s="206"/>
      <c r="M279" s="212"/>
      <c r="N279" s="213"/>
      <c r="O279" s="213"/>
      <c r="P279" s="213"/>
      <c r="Q279" s="213"/>
      <c r="R279" s="213"/>
      <c r="S279" s="213"/>
      <c r="T279" s="214"/>
      <c r="AT279" s="215" t="s">
        <v>163</v>
      </c>
      <c r="AU279" s="215" t="s">
        <v>81</v>
      </c>
      <c r="AV279" s="13" t="s">
        <v>81</v>
      </c>
      <c r="AW279" s="13" t="s">
        <v>35</v>
      </c>
      <c r="AX279" s="13" t="s">
        <v>72</v>
      </c>
      <c r="AY279" s="215" t="s">
        <v>151</v>
      </c>
    </row>
    <row r="280" spans="2:65" s="12" customFormat="1" ht="12">
      <c r="B280" s="198"/>
      <c r="D280" s="194" t="s">
        <v>163</v>
      </c>
      <c r="E280" s="199" t="s">
        <v>5</v>
      </c>
      <c r="F280" s="200" t="s">
        <v>533</v>
      </c>
      <c r="H280" s="201" t="s">
        <v>5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201" t="s">
        <v>163</v>
      </c>
      <c r="AU280" s="201" t="s">
        <v>81</v>
      </c>
      <c r="AV280" s="12" t="s">
        <v>79</v>
      </c>
      <c r="AW280" s="12" t="s">
        <v>35</v>
      </c>
      <c r="AX280" s="12" t="s">
        <v>72</v>
      </c>
      <c r="AY280" s="201" t="s">
        <v>151</v>
      </c>
    </row>
    <row r="281" spans="2:65" s="13" customFormat="1" ht="12">
      <c r="B281" s="206"/>
      <c r="D281" s="194" t="s">
        <v>163</v>
      </c>
      <c r="E281" s="215" t="s">
        <v>5</v>
      </c>
      <c r="F281" s="216" t="s">
        <v>653</v>
      </c>
      <c r="H281" s="217">
        <v>87.084000000000003</v>
      </c>
      <c r="I281" s="211"/>
      <c r="L281" s="206"/>
      <c r="M281" s="212"/>
      <c r="N281" s="213"/>
      <c r="O281" s="213"/>
      <c r="P281" s="213"/>
      <c r="Q281" s="213"/>
      <c r="R281" s="213"/>
      <c r="S281" s="213"/>
      <c r="T281" s="214"/>
      <c r="AT281" s="215" t="s">
        <v>163</v>
      </c>
      <c r="AU281" s="215" t="s">
        <v>81</v>
      </c>
      <c r="AV281" s="13" t="s">
        <v>81</v>
      </c>
      <c r="AW281" s="13" t="s">
        <v>35</v>
      </c>
      <c r="AX281" s="13" t="s">
        <v>72</v>
      </c>
      <c r="AY281" s="215" t="s">
        <v>151</v>
      </c>
    </row>
    <row r="282" spans="2:65" s="12" customFormat="1" ht="12">
      <c r="B282" s="198"/>
      <c r="D282" s="194" t="s">
        <v>163</v>
      </c>
      <c r="E282" s="199" t="s">
        <v>5</v>
      </c>
      <c r="F282" s="200" t="s">
        <v>537</v>
      </c>
      <c r="H282" s="201" t="s">
        <v>5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201" t="s">
        <v>163</v>
      </c>
      <c r="AU282" s="201" t="s">
        <v>81</v>
      </c>
      <c r="AV282" s="12" t="s">
        <v>79</v>
      </c>
      <c r="AW282" s="12" t="s">
        <v>35</v>
      </c>
      <c r="AX282" s="12" t="s">
        <v>72</v>
      </c>
      <c r="AY282" s="201" t="s">
        <v>151</v>
      </c>
    </row>
    <row r="283" spans="2:65" s="13" customFormat="1" ht="12">
      <c r="B283" s="206"/>
      <c r="D283" s="194" t="s">
        <v>163</v>
      </c>
      <c r="E283" s="215" t="s">
        <v>5</v>
      </c>
      <c r="F283" s="216" t="s">
        <v>538</v>
      </c>
      <c r="H283" s="217">
        <v>-8.64</v>
      </c>
      <c r="I283" s="211"/>
      <c r="L283" s="206"/>
      <c r="M283" s="212"/>
      <c r="N283" s="213"/>
      <c r="O283" s="213"/>
      <c r="P283" s="213"/>
      <c r="Q283" s="213"/>
      <c r="R283" s="213"/>
      <c r="S283" s="213"/>
      <c r="T283" s="214"/>
      <c r="AT283" s="215" t="s">
        <v>163</v>
      </c>
      <c r="AU283" s="215" t="s">
        <v>81</v>
      </c>
      <c r="AV283" s="13" t="s">
        <v>81</v>
      </c>
      <c r="AW283" s="13" t="s">
        <v>35</v>
      </c>
      <c r="AX283" s="13" t="s">
        <v>72</v>
      </c>
      <c r="AY283" s="215" t="s">
        <v>151</v>
      </c>
    </row>
    <row r="284" spans="2:65" s="12" customFormat="1" ht="12">
      <c r="B284" s="198"/>
      <c r="D284" s="194" t="s">
        <v>163</v>
      </c>
      <c r="E284" s="199" t="s">
        <v>5</v>
      </c>
      <c r="F284" s="200" t="s">
        <v>560</v>
      </c>
      <c r="H284" s="201" t="s">
        <v>5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201" t="s">
        <v>163</v>
      </c>
      <c r="AU284" s="201" t="s">
        <v>81</v>
      </c>
      <c r="AV284" s="12" t="s">
        <v>79</v>
      </c>
      <c r="AW284" s="12" t="s">
        <v>35</v>
      </c>
      <c r="AX284" s="12" t="s">
        <v>72</v>
      </c>
      <c r="AY284" s="201" t="s">
        <v>151</v>
      </c>
    </row>
    <row r="285" spans="2:65" s="13" customFormat="1" ht="12">
      <c r="B285" s="206"/>
      <c r="D285" s="207" t="s">
        <v>163</v>
      </c>
      <c r="E285" s="208" t="s">
        <v>5</v>
      </c>
      <c r="F285" s="209" t="s">
        <v>654</v>
      </c>
      <c r="H285" s="210">
        <v>-30.105</v>
      </c>
      <c r="I285" s="211"/>
      <c r="L285" s="206"/>
      <c r="M285" s="212"/>
      <c r="N285" s="213"/>
      <c r="O285" s="213"/>
      <c r="P285" s="213"/>
      <c r="Q285" s="213"/>
      <c r="R285" s="213"/>
      <c r="S285" s="213"/>
      <c r="T285" s="214"/>
      <c r="AT285" s="215" t="s">
        <v>163</v>
      </c>
      <c r="AU285" s="215" t="s">
        <v>81</v>
      </c>
      <c r="AV285" s="13" t="s">
        <v>81</v>
      </c>
      <c r="AW285" s="13" t="s">
        <v>35</v>
      </c>
      <c r="AX285" s="13" t="s">
        <v>72</v>
      </c>
      <c r="AY285" s="215" t="s">
        <v>151</v>
      </c>
    </row>
    <row r="286" spans="2:65" s="1" customFormat="1" ht="28.8" customHeight="1">
      <c r="B286" s="181"/>
      <c r="C286" s="182" t="s">
        <v>514</v>
      </c>
      <c r="D286" s="182" t="s">
        <v>154</v>
      </c>
      <c r="E286" s="183" t="s">
        <v>562</v>
      </c>
      <c r="F286" s="184" t="s">
        <v>563</v>
      </c>
      <c r="G286" s="185" t="s">
        <v>157</v>
      </c>
      <c r="H286" s="186">
        <v>69.138999999999996</v>
      </c>
      <c r="I286" s="187"/>
      <c r="J286" s="188">
        <f>ROUND(I286*H286,2)</f>
        <v>0</v>
      </c>
      <c r="K286" s="184" t="s">
        <v>158</v>
      </c>
      <c r="L286" s="41"/>
      <c r="M286" s="189" t="s">
        <v>5</v>
      </c>
      <c r="N286" s="190" t="s">
        <v>43</v>
      </c>
      <c r="O286" s="42"/>
      <c r="P286" s="191">
        <f>O286*H286</f>
        <v>0</v>
      </c>
      <c r="Q286" s="191">
        <v>1.0000000000000001E-5</v>
      </c>
      <c r="R286" s="191">
        <f>Q286*H286</f>
        <v>6.9139000000000006E-4</v>
      </c>
      <c r="S286" s="191">
        <v>0</v>
      </c>
      <c r="T286" s="192">
        <f>S286*H286</f>
        <v>0</v>
      </c>
      <c r="AR286" s="24" t="s">
        <v>259</v>
      </c>
      <c r="AT286" s="24" t="s">
        <v>154</v>
      </c>
      <c r="AU286" s="24" t="s">
        <v>81</v>
      </c>
      <c r="AY286" s="24" t="s">
        <v>151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24" t="s">
        <v>79</v>
      </c>
      <c r="BK286" s="193">
        <f>ROUND(I286*H286,2)</f>
        <v>0</v>
      </c>
      <c r="BL286" s="24" t="s">
        <v>259</v>
      </c>
      <c r="BM286" s="24" t="s">
        <v>564</v>
      </c>
    </row>
    <row r="287" spans="2:65" s="1" customFormat="1" ht="24">
      <c r="B287" s="41"/>
      <c r="D287" s="194" t="s">
        <v>161</v>
      </c>
      <c r="F287" s="195" t="s">
        <v>565</v>
      </c>
      <c r="I287" s="196"/>
      <c r="L287" s="41"/>
      <c r="M287" s="237"/>
      <c r="N287" s="238"/>
      <c r="O287" s="238"/>
      <c r="P287" s="238"/>
      <c r="Q287" s="238"/>
      <c r="R287" s="238"/>
      <c r="S287" s="238"/>
      <c r="T287" s="239"/>
      <c r="AT287" s="24" t="s">
        <v>161</v>
      </c>
      <c r="AU287" s="24" t="s">
        <v>81</v>
      </c>
    </row>
    <row r="288" spans="2:65" s="1" customFormat="1" ht="6.9" customHeight="1">
      <c r="B288" s="56"/>
      <c r="C288" s="57"/>
      <c r="D288" s="57"/>
      <c r="E288" s="57"/>
      <c r="F288" s="57"/>
      <c r="G288" s="57"/>
      <c r="H288" s="57"/>
      <c r="I288" s="134"/>
      <c r="J288" s="57"/>
      <c r="K288" s="57"/>
      <c r="L288" s="41"/>
    </row>
  </sheetData>
  <autoFilter ref="C97:K287"/>
  <mergeCells count="12">
    <mergeCell ref="G1:H1"/>
    <mergeCell ref="L2:V2"/>
    <mergeCell ref="E49:H49"/>
    <mergeCell ref="E51:H51"/>
    <mergeCell ref="E86:H86"/>
    <mergeCell ref="E88:H88"/>
    <mergeCell ref="E90:H9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8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6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102</v>
      </c>
      <c r="G1" s="376" t="s">
        <v>103</v>
      </c>
      <c r="H1" s="376"/>
      <c r="I1" s="110"/>
      <c r="J1" s="109" t="s">
        <v>104</v>
      </c>
      <c r="K1" s="108" t="s">
        <v>105</v>
      </c>
      <c r="L1" s="109" t="s">
        <v>106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67" t="s">
        <v>8</v>
      </c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95</v>
      </c>
    </row>
    <row r="3" spans="1:70" ht="6.9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81</v>
      </c>
    </row>
    <row r="4" spans="1:70" ht="36.9" customHeight="1">
      <c r="B4" s="28"/>
      <c r="C4" s="29"/>
      <c r="D4" s="30" t="s">
        <v>107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3.2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0.399999999999999" customHeight="1">
      <c r="B7" s="28"/>
      <c r="C7" s="29"/>
      <c r="D7" s="29"/>
      <c r="E7" s="369" t="str">
        <f>'Rekapitulace stavby'!K6</f>
        <v>Modernizace sociálního zařízení MŠ Bohatice</v>
      </c>
      <c r="F7" s="370"/>
      <c r="G7" s="370"/>
      <c r="H7" s="370"/>
      <c r="I7" s="112"/>
      <c r="J7" s="29"/>
      <c r="K7" s="31"/>
    </row>
    <row r="8" spans="1:70" ht="13.2">
      <c r="B8" s="28"/>
      <c r="C8" s="29"/>
      <c r="D8" s="37" t="s">
        <v>108</v>
      </c>
      <c r="E8" s="29"/>
      <c r="F8" s="29"/>
      <c r="G8" s="29"/>
      <c r="H8" s="29"/>
      <c r="I8" s="112"/>
      <c r="J8" s="29"/>
      <c r="K8" s="31"/>
    </row>
    <row r="9" spans="1:70" s="1" customFormat="1" ht="20.399999999999999" customHeight="1">
      <c r="B9" s="41"/>
      <c r="C9" s="42"/>
      <c r="D9" s="42"/>
      <c r="E9" s="369" t="s">
        <v>109</v>
      </c>
      <c r="F9" s="371"/>
      <c r="G9" s="371"/>
      <c r="H9" s="371"/>
      <c r="I9" s="113"/>
      <c r="J9" s="42"/>
      <c r="K9" s="45"/>
    </row>
    <row r="10" spans="1:70" s="1" customFormat="1" ht="13.2">
      <c r="B10" s="41"/>
      <c r="C10" s="42"/>
      <c r="D10" s="37" t="s">
        <v>110</v>
      </c>
      <c r="E10" s="42"/>
      <c r="F10" s="42"/>
      <c r="G10" s="42"/>
      <c r="H10" s="42"/>
      <c r="I10" s="113"/>
      <c r="J10" s="42"/>
      <c r="K10" s="45"/>
    </row>
    <row r="11" spans="1:70" s="1" customFormat="1" ht="36.9" customHeight="1">
      <c r="B11" s="41"/>
      <c r="C11" s="42"/>
      <c r="D11" s="42"/>
      <c r="E11" s="372" t="s">
        <v>655</v>
      </c>
      <c r="F11" s="371"/>
      <c r="G11" s="371"/>
      <c r="H11" s="371"/>
      <c r="I11" s="113"/>
      <c r="J11" s="42"/>
      <c r="K11" s="45"/>
    </row>
    <row r="12" spans="1:70" s="1" customFormat="1" ht="12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" customHeight="1">
      <c r="B13" s="41"/>
      <c r="C13" s="42"/>
      <c r="D13" s="37" t="s">
        <v>21</v>
      </c>
      <c r="E13" s="42"/>
      <c r="F13" s="35" t="s">
        <v>5</v>
      </c>
      <c r="G13" s="42"/>
      <c r="H13" s="42"/>
      <c r="I13" s="114" t="s">
        <v>22</v>
      </c>
      <c r="J13" s="35" t="s">
        <v>5</v>
      </c>
      <c r="K13" s="45"/>
    </row>
    <row r="14" spans="1:70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14" t="s">
        <v>25</v>
      </c>
      <c r="J14" s="115" t="str">
        <f>'Rekapitulace stavby'!AN8</f>
        <v>12.7.2018</v>
      </c>
      <c r="K14" s="45"/>
    </row>
    <row r="15" spans="1:70" s="1" customFormat="1" ht="10.8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14" t="s">
        <v>28</v>
      </c>
      <c r="J16" s="35" t="s">
        <v>5</v>
      </c>
      <c r="K16" s="45"/>
    </row>
    <row r="17" spans="2:11" s="1" customFormat="1" ht="18" customHeight="1">
      <c r="B17" s="41"/>
      <c r="C17" s="42"/>
      <c r="D17" s="42"/>
      <c r="E17" s="35" t="s">
        <v>29</v>
      </c>
      <c r="F17" s="42"/>
      <c r="G17" s="42"/>
      <c r="H17" s="42"/>
      <c r="I17" s="114" t="s">
        <v>30</v>
      </c>
      <c r="J17" s="35" t="s">
        <v>5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" customHeight="1">
      <c r="B19" s="41"/>
      <c r="C19" s="42"/>
      <c r="D19" s="37" t="s">
        <v>31</v>
      </c>
      <c r="E19" s="42"/>
      <c r="F19" s="42"/>
      <c r="G19" s="42"/>
      <c r="H19" s="42"/>
      <c r="I19" s="114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30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" customHeight="1">
      <c r="B22" s="41"/>
      <c r="C22" s="42"/>
      <c r="D22" s="37" t="s">
        <v>33</v>
      </c>
      <c r="E22" s="42"/>
      <c r="F22" s="42"/>
      <c r="G22" s="42"/>
      <c r="H22" s="42"/>
      <c r="I22" s="114" t="s">
        <v>28</v>
      </c>
      <c r="J22" s="35" t="s">
        <v>5</v>
      </c>
      <c r="K22" s="45"/>
    </row>
    <row r="23" spans="2:11" s="1" customFormat="1" ht="18" customHeight="1">
      <c r="B23" s="41"/>
      <c r="C23" s="42"/>
      <c r="D23" s="42"/>
      <c r="E23" s="35" t="s">
        <v>34</v>
      </c>
      <c r="F23" s="42"/>
      <c r="G23" s="42"/>
      <c r="H23" s="42"/>
      <c r="I23" s="114" t="s">
        <v>30</v>
      </c>
      <c r="J23" s="35" t="s">
        <v>5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" customHeight="1">
      <c r="B25" s="41"/>
      <c r="C25" s="42"/>
      <c r="D25" s="37" t="s">
        <v>36</v>
      </c>
      <c r="E25" s="42"/>
      <c r="F25" s="42"/>
      <c r="G25" s="42"/>
      <c r="H25" s="42"/>
      <c r="I25" s="113"/>
      <c r="J25" s="42"/>
      <c r="K25" s="45"/>
    </row>
    <row r="26" spans="2:11" s="7" customFormat="1" ht="157.19999999999999" customHeight="1">
      <c r="B26" s="116"/>
      <c r="C26" s="117"/>
      <c r="D26" s="117"/>
      <c r="E26" s="335" t="s">
        <v>37</v>
      </c>
      <c r="F26" s="335"/>
      <c r="G26" s="335"/>
      <c r="H26" s="335"/>
      <c r="I26" s="118"/>
      <c r="J26" s="117"/>
      <c r="K26" s="119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38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" customHeight="1">
      <c r="B31" s="41"/>
      <c r="C31" s="42"/>
      <c r="D31" s="42"/>
      <c r="E31" s="42"/>
      <c r="F31" s="46" t="s">
        <v>40</v>
      </c>
      <c r="G31" s="42"/>
      <c r="H31" s="42"/>
      <c r="I31" s="124" t="s">
        <v>39</v>
      </c>
      <c r="J31" s="46" t="s">
        <v>41</v>
      </c>
      <c r="K31" s="45"/>
    </row>
    <row r="32" spans="2:11" s="1" customFormat="1" ht="14.4" customHeight="1">
      <c r="B32" s="41"/>
      <c r="C32" s="42"/>
      <c r="D32" s="49" t="s">
        <v>42</v>
      </c>
      <c r="E32" s="49" t="s">
        <v>43</v>
      </c>
      <c r="F32" s="125">
        <f>ROUND(SUM(BE91:BE147), 2)</f>
        <v>0</v>
      </c>
      <c r="G32" s="42"/>
      <c r="H32" s="42"/>
      <c r="I32" s="126">
        <v>0.21</v>
      </c>
      <c r="J32" s="125">
        <f>ROUND(ROUND((SUM(BE91:BE147)), 2)*I32, 2)</f>
        <v>0</v>
      </c>
      <c r="K32" s="45"/>
    </row>
    <row r="33" spans="2:11" s="1" customFormat="1" ht="14.4" customHeight="1">
      <c r="B33" s="41"/>
      <c r="C33" s="42"/>
      <c r="D33" s="42"/>
      <c r="E33" s="49" t="s">
        <v>44</v>
      </c>
      <c r="F33" s="125">
        <f>ROUND(SUM(BF91:BF147), 2)</f>
        <v>0</v>
      </c>
      <c r="G33" s="42"/>
      <c r="H33" s="42"/>
      <c r="I33" s="126">
        <v>0.15</v>
      </c>
      <c r="J33" s="125">
        <f>ROUND(ROUND((SUM(BF91:BF147)), 2)*I33, 2)</f>
        <v>0</v>
      </c>
      <c r="K33" s="45"/>
    </row>
    <row r="34" spans="2:11" s="1" customFormat="1" ht="14.4" hidden="1" customHeight="1">
      <c r="B34" s="41"/>
      <c r="C34" s="42"/>
      <c r="D34" s="42"/>
      <c r="E34" s="49" t="s">
        <v>45</v>
      </c>
      <c r="F34" s="125">
        <f>ROUND(SUM(BG91:BG147),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" hidden="1" customHeight="1">
      <c r="B35" s="41"/>
      <c r="C35" s="42"/>
      <c r="D35" s="42"/>
      <c r="E35" s="49" t="s">
        <v>46</v>
      </c>
      <c r="F35" s="125">
        <f>ROUND(SUM(BH91:BH147),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" hidden="1" customHeight="1">
      <c r="B36" s="41"/>
      <c r="C36" s="42"/>
      <c r="D36" s="42"/>
      <c r="E36" s="49" t="s">
        <v>47</v>
      </c>
      <c r="F36" s="125">
        <f>ROUND(SUM(BI91:BI147),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48</v>
      </c>
      <c r="E38" s="71"/>
      <c r="F38" s="71"/>
      <c r="G38" s="129" t="s">
        <v>49</v>
      </c>
      <c r="H38" s="130" t="s">
        <v>50</v>
      </c>
      <c r="I38" s="131"/>
      <c r="J38" s="132">
        <f>SUM(J29:J36)</f>
        <v>0</v>
      </c>
      <c r="K38" s="133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" customHeight="1">
      <c r="B44" s="41"/>
      <c r="C44" s="30" t="s">
        <v>112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0.399999999999999" customHeight="1">
      <c r="B47" s="41"/>
      <c r="C47" s="42"/>
      <c r="D47" s="42"/>
      <c r="E47" s="369" t="str">
        <f>E7</f>
        <v>Modernizace sociálního zařízení MŠ Bohatice</v>
      </c>
      <c r="F47" s="370"/>
      <c r="G47" s="370"/>
      <c r="H47" s="370"/>
      <c r="I47" s="113"/>
      <c r="J47" s="42"/>
      <c r="K47" s="45"/>
    </row>
    <row r="48" spans="2:11" ht="13.2">
      <c r="B48" s="28"/>
      <c r="C48" s="37" t="s">
        <v>108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0.399999999999999" customHeight="1">
      <c r="B49" s="41"/>
      <c r="C49" s="42"/>
      <c r="D49" s="42"/>
      <c r="E49" s="369" t="s">
        <v>109</v>
      </c>
      <c r="F49" s="371"/>
      <c r="G49" s="371"/>
      <c r="H49" s="371"/>
      <c r="I49" s="113"/>
      <c r="J49" s="42"/>
      <c r="K49" s="45"/>
    </row>
    <row r="50" spans="2:47" s="1" customFormat="1" ht="14.4" customHeight="1">
      <c r="B50" s="41"/>
      <c r="C50" s="37" t="s">
        <v>110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2.2" customHeight="1">
      <c r="B51" s="41"/>
      <c r="C51" s="42"/>
      <c r="D51" s="42"/>
      <c r="E51" s="372" t="str">
        <f>E11</f>
        <v>VZT - stavební úpravy pro VZT</v>
      </c>
      <c r="F51" s="371"/>
      <c r="G51" s="371"/>
      <c r="H51" s="371"/>
      <c r="I51" s="113"/>
      <c r="J51" s="42"/>
      <c r="K51" s="45"/>
    </row>
    <row r="52" spans="2:47" s="1" customFormat="1" ht="6.9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>MŠ Bohatice, Karlovy Vary</v>
      </c>
      <c r="G53" s="42"/>
      <c r="H53" s="42"/>
      <c r="I53" s="114" t="s">
        <v>25</v>
      </c>
      <c r="J53" s="115" t="str">
        <f>IF(J14="","",J14)</f>
        <v>12.7.2018</v>
      </c>
      <c r="K53" s="45"/>
    </row>
    <row r="54" spans="2:47" s="1" customFormat="1" ht="6.9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3.2">
      <c r="B55" s="41"/>
      <c r="C55" s="37" t="s">
        <v>27</v>
      </c>
      <c r="D55" s="42"/>
      <c r="E55" s="42"/>
      <c r="F55" s="35" t="str">
        <f>E17</f>
        <v>MM Karlovy Vary, Moskevská 21, K.Vary</v>
      </c>
      <c r="G55" s="42"/>
      <c r="H55" s="42"/>
      <c r="I55" s="114" t="s">
        <v>33</v>
      </c>
      <c r="J55" s="35" t="str">
        <f>E23</f>
        <v>Ing. Karel Drahokoupil</v>
      </c>
      <c r="K55" s="45"/>
    </row>
    <row r="56" spans="2:47" s="1" customFormat="1" ht="14.4" customHeight="1">
      <c r="B56" s="41"/>
      <c r="C56" s="37" t="s">
        <v>31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113</v>
      </c>
      <c r="D58" s="127"/>
      <c r="E58" s="127"/>
      <c r="F58" s="127"/>
      <c r="G58" s="127"/>
      <c r="H58" s="127"/>
      <c r="I58" s="138"/>
      <c r="J58" s="139" t="s">
        <v>114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115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116</v>
      </c>
    </row>
    <row r="61" spans="2:47" s="8" customFormat="1" ht="24.9" customHeight="1">
      <c r="B61" s="142"/>
      <c r="C61" s="143"/>
      <c r="D61" s="144" t="s">
        <v>117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95" customHeight="1">
      <c r="B62" s="149"/>
      <c r="C62" s="150"/>
      <c r="D62" s="151" t="s">
        <v>119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95" customHeight="1">
      <c r="B63" s="149"/>
      <c r="C63" s="150"/>
      <c r="D63" s="151" t="s">
        <v>122</v>
      </c>
      <c r="E63" s="152"/>
      <c r="F63" s="152"/>
      <c r="G63" s="152"/>
      <c r="H63" s="152"/>
      <c r="I63" s="153"/>
      <c r="J63" s="154">
        <f>J100</f>
        <v>0</v>
      </c>
      <c r="K63" s="155"/>
    </row>
    <row r="64" spans="2:47" s="9" customFormat="1" ht="19.95" customHeight="1">
      <c r="B64" s="149"/>
      <c r="C64" s="150"/>
      <c r="D64" s="151" t="s">
        <v>123</v>
      </c>
      <c r="E64" s="152"/>
      <c r="F64" s="152"/>
      <c r="G64" s="152"/>
      <c r="H64" s="152"/>
      <c r="I64" s="153"/>
      <c r="J64" s="154">
        <f>J105</f>
        <v>0</v>
      </c>
      <c r="K64" s="155"/>
    </row>
    <row r="65" spans="2:12" s="9" customFormat="1" ht="19.95" customHeight="1">
      <c r="B65" s="149"/>
      <c r="C65" s="150"/>
      <c r="D65" s="151" t="s">
        <v>124</v>
      </c>
      <c r="E65" s="152"/>
      <c r="F65" s="152"/>
      <c r="G65" s="152"/>
      <c r="H65" s="152"/>
      <c r="I65" s="153"/>
      <c r="J65" s="154">
        <f>J116</f>
        <v>0</v>
      </c>
      <c r="K65" s="155"/>
    </row>
    <row r="66" spans="2:12" s="8" customFormat="1" ht="24.9" customHeight="1">
      <c r="B66" s="142"/>
      <c r="C66" s="143"/>
      <c r="D66" s="144" t="s">
        <v>125</v>
      </c>
      <c r="E66" s="145"/>
      <c r="F66" s="145"/>
      <c r="G66" s="145"/>
      <c r="H66" s="145"/>
      <c r="I66" s="146"/>
      <c r="J66" s="147">
        <f>J119</f>
        <v>0</v>
      </c>
      <c r="K66" s="148"/>
    </row>
    <row r="67" spans="2:12" s="9" customFormat="1" ht="19.95" customHeight="1">
      <c r="B67" s="149"/>
      <c r="C67" s="150"/>
      <c r="D67" s="151" t="s">
        <v>128</v>
      </c>
      <c r="E67" s="152"/>
      <c r="F67" s="152"/>
      <c r="G67" s="152"/>
      <c r="H67" s="152"/>
      <c r="I67" s="153"/>
      <c r="J67" s="154">
        <f>J120</f>
        <v>0</v>
      </c>
      <c r="K67" s="155"/>
    </row>
    <row r="68" spans="2:12" s="9" customFormat="1" ht="19.95" customHeight="1">
      <c r="B68" s="149"/>
      <c r="C68" s="150"/>
      <c r="D68" s="151" t="s">
        <v>656</v>
      </c>
      <c r="E68" s="152"/>
      <c r="F68" s="152"/>
      <c r="G68" s="152"/>
      <c r="H68" s="152"/>
      <c r="I68" s="153"/>
      <c r="J68" s="154">
        <f>J128</f>
        <v>0</v>
      </c>
      <c r="K68" s="155"/>
    </row>
    <row r="69" spans="2:12" s="9" customFormat="1" ht="19.95" customHeight="1">
      <c r="B69" s="149"/>
      <c r="C69" s="150"/>
      <c r="D69" s="151" t="s">
        <v>133</v>
      </c>
      <c r="E69" s="152"/>
      <c r="F69" s="152"/>
      <c r="G69" s="152"/>
      <c r="H69" s="152"/>
      <c r="I69" s="153"/>
      <c r="J69" s="154">
        <f>J133</f>
        <v>0</v>
      </c>
      <c r="K69" s="155"/>
    </row>
    <row r="70" spans="2:12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" customHeight="1">
      <c r="B76" s="41"/>
      <c r="C76" s="61" t="s">
        <v>135</v>
      </c>
      <c r="L76" s="41"/>
    </row>
    <row r="77" spans="2:12" s="1" customFormat="1" ht="6.9" customHeight="1">
      <c r="B77" s="41"/>
      <c r="L77" s="41"/>
    </row>
    <row r="78" spans="2:12" s="1" customFormat="1" ht="14.4" customHeight="1">
      <c r="B78" s="41"/>
      <c r="C78" s="63" t="s">
        <v>19</v>
      </c>
      <c r="L78" s="41"/>
    </row>
    <row r="79" spans="2:12" s="1" customFormat="1" ht="20.399999999999999" customHeight="1">
      <c r="B79" s="41"/>
      <c r="E79" s="373" t="str">
        <f>E7</f>
        <v>Modernizace sociálního zařízení MŠ Bohatice</v>
      </c>
      <c r="F79" s="374"/>
      <c r="G79" s="374"/>
      <c r="H79" s="374"/>
      <c r="L79" s="41"/>
    </row>
    <row r="80" spans="2:12" ht="13.2">
      <c r="B80" s="28"/>
      <c r="C80" s="63" t="s">
        <v>108</v>
      </c>
      <c r="L80" s="28"/>
    </row>
    <row r="81" spans="2:65" s="1" customFormat="1" ht="20.399999999999999" customHeight="1">
      <c r="B81" s="41"/>
      <c r="E81" s="373" t="s">
        <v>109</v>
      </c>
      <c r="F81" s="375"/>
      <c r="G81" s="375"/>
      <c r="H81" s="375"/>
      <c r="L81" s="41"/>
    </row>
    <row r="82" spans="2:65" s="1" customFormat="1" ht="14.4" customHeight="1">
      <c r="B82" s="41"/>
      <c r="C82" s="63" t="s">
        <v>110</v>
      </c>
      <c r="L82" s="41"/>
    </row>
    <row r="83" spans="2:65" s="1" customFormat="1" ht="22.2" customHeight="1">
      <c r="B83" s="41"/>
      <c r="E83" s="346" t="str">
        <f>E11</f>
        <v>VZT - stavební úpravy pro VZT</v>
      </c>
      <c r="F83" s="375"/>
      <c r="G83" s="375"/>
      <c r="H83" s="375"/>
      <c r="L83" s="41"/>
    </row>
    <row r="84" spans="2:65" s="1" customFormat="1" ht="6.9" customHeight="1">
      <c r="B84" s="41"/>
      <c r="L84" s="41"/>
    </row>
    <row r="85" spans="2:65" s="1" customFormat="1" ht="18" customHeight="1">
      <c r="B85" s="41"/>
      <c r="C85" s="63" t="s">
        <v>23</v>
      </c>
      <c r="F85" s="156" t="str">
        <f>F14</f>
        <v>MŠ Bohatice, Karlovy Vary</v>
      </c>
      <c r="I85" s="157" t="s">
        <v>25</v>
      </c>
      <c r="J85" s="67" t="str">
        <f>IF(J14="","",J14)</f>
        <v>12.7.2018</v>
      </c>
      <c r="L85" s="41"/>
    </row>
    <row r="86" spans="2:65" s="1" customFormat="1" ht="6.9" customHeight="1">
      <c r="B86" s="41"/>
      <c r="L86" s="41"/>
    </row>
    <row r="87" spans="2:65" s="1" customFormat="1" ht="13.2">
      <c r="B87" s="41"/>
      <c r="C87" s="63" t="s">
        <v>27</v>
      </c>
      <c r="F87" s="156" t="str">
        <f>E17</f>
        <v>MM Karlovy Vary, Moskevská 21, K.Vary</v>
      </c>
      <c r="I87" s="157" t="s">
        <v>33</v>
      </c>
      <c r="J87" s="156" t="str">
        <f>E23</f>
        <v>Ing. Karel Drahokoupil</v>
      </c>
      <c r="L87" s="41"/>
    </row>
    <row r="88" spans="2:65" s="1" customFormat="1" ht="14.4" customHeight="1">
      <c r="B88" s="41"/>
      <c r="C88" s="63" t="s">
        <v>31</v>
      </c>
      <c r="F88" s="156" t="str">
        <f>IF(E20="","",E20)</f>
        <v/>
      </c>
      <c r="L88" s="41"/>
    </row>
    <row r="89" spans="2:65" s="1" customFormat="1" ht="10.35" customHeight="1">
      <c r="B89" s="41"/>
      <c r="L89" s="41"/>
    </row>
    <row r="90" spans="2:65" s="10" customFormat="1" ht="29.25" customHeight="1">
      <c r="B90" s="158"/>
      <c r="C90" s="159" t="s">
        <v>136</v>
      </c>
      <c r="D90" s="160" t="s">
        <v>57</v>
      </c>
      <c r="E90" s="160" t="s">
        <v>53</v>
      </c>
      <c r="F90" s="160" t="s">
        <v>137</v>
      </c>
      <c r="G90" s="160" t="s">
        <v>138</v>
      </c>
      <c r="H90" s="160" t="s">
        <v>139</v>
      </c>
      <c r="I90" s="161" t="s">
        <v>140</v>
      </c>
      <c r="J90" s="160" t="s">
        <v>114</v>
      </c>
      <c r="K90" s="162" t="s">
        <v>141</v>
      </c>
      <c r="L90" s="158"/>
      <c r="M90" s="73" t="s">
        <v>142</v>
      </c>
      <c r="N90" s="74" t="s">
        <v>42</v>
      </c>
      <c r="O90" s="74" t="s">
        <v>143</v>
      </c>
      <c r="P90" s="74" t="s">
        <v>144</v>
      </c>
      <c r="Q90" s="74" t="s">
        <v>145</v>
      </c>
      <c r="R90" s="74" t="s">
        <v>146</v>
      </c>
      <c r="S90" s="74" t="s">
        <v>147</v>
      </c>
      <c r="T90" s="75" t="s">
        <v>148</v>
      </c>
    </row>
    <row r="91" spans="2:65" s="1" customFormat="1" ht="29.25" customHeight="1">
      <c r="B91" s="41"/>
      <c r="C91" s="77" t="s">
        <v>115</v>
      </c>
      <c r="J91" s="163">
        <f>BK91</f>
        <v>0</v>
      </c>
      <c r="L91" s="41"/>
      <c r="M91" s="76"/>
      <c r="N91" s="68"/>
      <c r="O91" s="68"/>
      <c r="P91" s="164">
        <f>P92+P119</f>
        <v>0</v>
      </c>
      <c r="Q91" s="68"/>
      <c r="R91" s="164">
        <f>R92+R119</f>
        <v>0.17734259999999999</v>
      </c>
      <c r="S91" s="68"/>
      <c r="T91" s="165">
        <f>T92+T119</f>
        <v>8.2844999999999988E-2</v>
      </c>
      <c r="AT91" s="24" t="s">
        <v>71</v>
      </c>
      <c r="AU91" s="24" t="s">
        <v>116</v>
      </c>
      <c r="BK91" s="166">
        <f>BK92+BK119</f>
        <v>0</v>
      </c>
    </row>
    <row r="92" spans="2:65" s="11" customFormat="1" ht="37.35" customHeight="1">
      <c r="B92" s="167"/>
      <c r="D92" s="168" t="s">
        <v>71</v>
      </c>
      <c r="E92" s="169" t="s">
        <v>149</v>
      </c>
      <c r="F92" s="169" t="s">
        <v>150</v>
      </c>
      <c r="I92" s="170"/>
      <c r="J92" s="171">
        <f>BK92</f>
        <v>0</v>
      </c>
      <c r="L92" s="167"/>
      <c r="M92" s="172"/>
      <c r="N92" s="173"/>
      <c r="O92" s="173"/>
      <c r="P92" s="174">
        <f>P93+P100+P105+P116</f>
        <v>0</v>
      </c>
      <c r="Q92" s="173"/>
      <c r="R92" s="174">
        <f>R93+R100+R105+R116</f>
        <v>1.7596599999999997E-2</v>
      </c>
      <c r="S92" s="173"/>
      <c r="T92" s="175">
        <f>T93+T100+T105+T116</f>
        <v>0</v>
      </c>
      <c r="AR92" s="168" t="s">
        <v>79</v>
      </c>
      <c r="AT92" s="176" t="s">
        <v>71</v>
      </c>
      <c r="AU92" s="176" t="s">
        <v>72</v>
      </c>
      <c r="AY92" s="168" t="s">
        <v>151</v>
      </c>
      <c r="BK92" s="177">
        <f>BK93+BK100+BK105+BK116</f>
        <v>0</v>
      </c>
    </row>
    <row r="93" spans="2:65" s="11" customFormat="1" ht="19.95" customHeight="1">
      <c r="B93" s="167"/>
      <c r="D93" s="178" t="s">
        <v>71</v>
      </c>
      <c r="E93" s="179" t="s">
        <v>183</v>
      </c>
      <c r="F93" s="179" t="s">
        <v>184</v>
      </c>
      <c r="I93" s="170"/>
      <c r="J93" s="180">
        <f>BK93</f>
        <v>0</v>
      </c>
      <c r="L93" s="167"/>
      <c r="M93" s="172"/>
      <c r="N93" s="173"/>
      <c r="O93" s="173"/>
      <c r="P93" s="174">
        <f>SUM(P94:P99)</f>
        <v>0</v>
      </c>
      <c r="Q93" s="173"/>
      <c r="R93" s="174">
        <f>SUM(R94:R99)</f>
        <v>1.04736E-2</v>
      </c>
      <c r="S93" s="173"/>
      <c r="T93" s="175">
        <f>SUM(T94:T99)</f>
        <v>0</v>
      </c>
      <c r="AR93" s="168" t="s">
        <v>79</v>
      </c>
      <c r="AT93" s="176" t="s">
        <v>71</v>
      </c>
      <c r="AU93" s="176" t="s">
        <v>79</v>
      </c>
      <c r="AY93" s="168" t="s">
        <v>151</v>
      </c>
      <c r="BK93" s="177">
        <f>SUM(BK94:BK99)</f>
        <v>0</v>
      </c>
    </row>
    <row r="94" spans="2:65" s="1" customFormat="1" ht="20.399999999999999" customHeight="1">
      <c r="B94" s="181"/>
      <c r="C94" s="182" t="s">
        <v>79</v>
      </c>
      <c r="D94" s="182" t="s">
        <v>154</v>
      </c>
      <c r="E94" s="183" t="s">
        <v>201</v>
      </c>
      <c r="F94" s="184" t="s">
        <v>202</v>
      </c>
      <c r="G94" s="185" t="s">
        <v>157</v>
      </c>
      <c r="H94" s="186">
        <v>43.64</v>
      </c>
      <c r="I94" s="187"/>
      <c r="J94" s="188">
        <f>ROUND(I94*H94,2)</f>
        <v>0</v>
      </c>
      <c r="K94" s="184" t="s">
        <v>158</v>
      </c>
      <c r="L94" s="41"/>
      <c r="M94" s="189" t="s">
        <v>5</v>
      </c>
      <c r="N94" s="190" t="s">
        <v>43</v>
      </c>
      <c r="O94" s="42"/>
      <c r="P94" s="191">
        <f>O94*H94</f>
        <v>0</v>
      </c>
      <c r="Q94" s="191">
        <v>2.4000000000000001E-4</v>
      </c>
      <c r="R94" s="191">
        <f>Q94*H94</f>
        <v>1.04736E-2</v>
      </c>
      <c r="S94" s="191">
        <v>0</v>
      </c>
      <c r="T94" s="192">
        <f>S94*H94</f>
        <v>0</v>
      </c>
      <c r="AR94" s="24" t="s">
        <v>159</v>
      </c>
      <c r="AT94" s="24" t="s">
        <v>154</v>
      </c>
      <c r="AU94" s="24" t="s">
        <v>81</v>
      </c>
      <c r="AY94" s="24" t="s">
        <v>151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79</v>
      </c>
      <c r="BK94" s="193">
        <f>ROUND(I94*H94,2)</f>
        <v>0</v>
      </c>
      <c r="BL94" s="24" t="s">
        <v>159</v>
      </c>
      <c r="BM94" s="24" t="s">
        <v>657</v>
      </c>
    </row>
    <row r="95" spans="2:65" s="1" customFormat="1" ht="24">
      <c r="B95" s="41"/>
      <c r="D95" s="194" t="s">
        <v>161</v>
      </c>
      <c r="F95" s="195" t="s">
        <v>204</v>
      </c>
      <c r="I95" s="196"/>
      <c r="L95" s="41"/>
      <c r="M95" s="197"/>
      <c r="N95" s="42"/>
      <c r="O95" s="42"/>
      <c r="P95" s="42"/>
      <c r="Q95" s="42"/>
      <c r="R95" s="42"/>
      <c r="S95" s="42"/>
      <c r="T95" s="70"/>
      <c r="AT95" s="24" t="s">
        <v>161</v>
      </c>
      <c r="AU95" s="24" t="s">
        <v>81</v>
      </c>
    </row>
    <row r="96" spans="2:65" s="12" customFormat="1" ht="12">
      <c r="B96" s="198"/>
      <c r="D96" s="194" t="s">
        <v>163</v>
      </c>
      <c r="E96" s="199" t="s">
        <v>5</v>
      </c>
      <c r="F96" s="200" t="s">
        <v>658</v>
      </c>
      <c r="H96" s="201" t="s">
        <v>5</v>
      </c>
      <c r="I96" s="202"/>
      <c r="L96" s="198"/>
      <c r="M96" s="203"/>
      <c r="N96" s="204"/>
      <c r="O96" s="204"/>
      <c r="P96" s="204"/>
      <c r="Q96" s="204"/>
      <c r="R96" s="204"/>
      <c r="S96" s="204"/>
      <c r="T96" s="205"/>
      <c r="AT96" s="201" t="s">
        <v>163</v>
      </c>
      <c r="AU96" s="201" t="s">
        <v>81</v>
      </c>
      <c r="AV96" s="12" t="s">
        <v>79</v>
      </c>
      <c r="AW96" s="12" t="s">
        <v>35</v>
      </c>
      <c r="AX96" s="12" t="s">
        <v>72</v>
      </c>
      <c r="AY96" s="201" t="s">
        <v>151</v>
      </c>
    </row>
    <row r="97" spans="2:65" s="13" customFormat="1" ht="12">
      <c r="B97" s="206"/>
      <c r="D97" s="194" t="s">
        <v>163</v>
      </c>
      <c r="E97" s="215" t="s">
        <v>5</v>
      </c>
      <c r="F97" s="216" t="s">
        <v>659</v>
      </c>
      <c r="H97" s="217">
        <v>8.64</v>
      </c>
      <c r="I97" s="211"/>
      <c r="L97" s="206"/>
      <c r="M97" s="212"/>
      <c r="N97" s="213"/>
      <c r="O97" s="213"/>
      <c r="P97" s="213"/>
      <c r="Q97" s="213"/>
      <c r="R97" s="213"/>
      <c r="S97" s="213"/>
      <c r="T97" s="214"/>
      <c r="AT97" s="215" t="s">
        <v>163</v>
      </c>
      <c r="AU97" s="215" t="s">
        <v>81</v>
      </c>
      <c r="AV97" s="13" t="s">
        <v>81</v>
      </c>
      <c r="AW97" s="13" t="s">
        <v>35</v>
      </c>
      <c r="AX97" s="13" t="s">
        <v>72</v>
      </c>
      <c r="AY97" s="215" t="s">
        <v>151</v>
      </c>
    </row>
    <row r="98" spans="2:65" s="12" customFormat="1" ht="12">
      <c r="B98" s="198"/>
      <c r="D98" s="194" t="s">
        <v>163</v>
      </c>
      <c r="E98" s="199" t="s">
        <v>5</v>
      </c>
      <c r="F98" s="200" t="s">
        <v>660</v>
      </c>
      <c r="H98" s="201" t="s">
        <v>5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1" t="s">
        <v>163</v>
      </c>
      <c r="AU98" s="201" t="s">
        <v>81</v>
      </c>
      <c r="AV98" s="12" t="s">
        <v>79</v>
      </c>
      <c r="AW98" s="12" t="s">
        <v>35</v>
      </c>
      <c r="AX98" s="12" t="s">
        <v>72</v>
      </c>
      <c r="AY98" s="201" t="s">
        <v>151</v>
      </c>
    </row>
    <row r="99" spans="2:65" s="13" customFormat="1" ht="12">
      <c r="B99" s="206"/>
      <c r="D99" s="194" t="s">
        <v>163</v>
      </c>
      <c r="E99" s="215" t="s">
        <v>5</v>
      </c>
      <c r="F99" s="216" t="s">
        <v>661</v>
      </c>
      <c r="H99" s="217">
        <v>35</v>
      </c>
      <c r="I99" s="211"/>
      <c r="L99" s="206"/>
      <c r="M99" s="212"/>
      <c r="N99" s="213"/>
      <c r="O99" s="213"/>
      <c r="P99" s="213"/>
      <c r="Q99" s="213"/>
      <c r="R99" s="213"/>
      <c r="S99" s="213"/>
      <c r="T99" s="214"/>
      <c r="AT99" s="215" t="s">
        <v>163</v>
      </c>
      <c r="AU99" s="215" t="s">
        <v>81</v>
      </c>
      <c r="AV99" s="13" t="s">
        <v>81</v>
      </c>
      <c r="AW99" s="13" t="s">
        <v>35</v>
      </c>
      <c r="AX99" s="13" t="s">
        <v>72</v>
      </c>
      <c r="AY99" s="215" t="s">
        <v>151</v>
      </c>
    </row>
    <row r="100" spans="2:65" s="11" customFormat="1" ht="29.85" customHeight="1">
      <c r="B100" s="167"/>
      <c r="D100" s="178" t="s">
        <v>71</v>
      </c>
      <c r="E100" s="179" t="s">
        <v>216</v>
      </c>
      <c r="F100" s="179" t="s">
        <v>230</v>
      </c>
      <c r="I100" s="170"/>
      <c r="J100" s="180">
        <f>BK100</f>
        <v>0</v>
      </c>
      <c r="L100" s="167"/>
      <c r="M100" s="172"/>
      <c r="N100" s="173"/>
      <c r="O100" s="173"/>
      <c r="P100" s="174">
        <f>SUM(P101:P104)</f>
        <v>0</v>
      </c>
      <c r="Q100" s="173"/>
      <c r="R100" s="174">
        <f>SUM(R101:R104)</f>
        <v>7.1229999999999991E-3</v>
      </c>
      <c r="S100" s="173"/>
      <c r="T100" s="175">
        <f>SUM(T101:T104)</f>
        <v>0</v>
      </c>
      <c r="AR100" s="168" t="s">
        <v>79</v>
      </c>
      <c r="AT100" s="176" t="s">
        <v>71</v>
      </c>
      <c r="AU100" s="176" t="s">
        <v>79</v>
      </c>
      <c r="AY100" s="168" t="s">
        <v>151</v>
      </c>
      <c r="BK100" s="177">
        <f>SUM(BK101:BK104)</f>
        <v>0</v>
      </c>
    </row>
    <row r="101" spans="2:65" s="1" customFormat="1" ht="28.8" customHeight="1">
      <c r="B101" s="181"/>
      <c r="C101" s="182" t="s">
        <v>81</v>
      </c>
      <c r="D101" s="182" t="s">
        <v>154</v>
      </c>
      <c r="E101" s="183" t="s">
        <v>232</v>
      </c>
      <c r="F101" s="184" t="s">
        <v>233</v>
      </c>
      <c r="G101" s="185" t="s">
        <v>157</v>
      </c>
      <c r="H101" s="186">
        <v>41.9</v>
      </c>
      <c r="I101" s="187"/>
      <c r="J101" s="188">
        <f>ROUND(I101*H101,2)</f>
        <v>0</v>
      </c>
      <c r="K101" s="184" t="s">
        <v>158</v>
      </c>
      <c r="L101" s="41"/>
      <c r="M101" s="189" t="s">
        <v>5</v>
      </c>
      <c r="N101" s="190" t="s">
        <v>43</v>
      </c>
      <c r="O101" s="42"/>
      <c r="P101" s="191">
        <f>O101*H101</f>
        <v>0</v>
      </c>
      <c r="Q101" s="191">
        <v>1.2999999999999999E-4</v>
      </c>
      <c r="R101" s="191">
        <f>Q101*H101</f>
        <v>5.4469999999999996E-3</v>
      </c>
      <c r="S101" s="191">
        <v>0</v>
      </c>
      <c r="T101" s="192">
        <f>S101*H101</f>
        <v>0</v>
      </c>
      <c r="AR101" s="24" t="s">
        <v>159</v>
      </c>
      <c r="AT101" s="24" t="s">
        <v>154</v>
      </c>
      <c r="AU101" s="24" t="s">
        <v>81</v>
      </c>
      <c r="AY101" s="24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79</v>
      </c>
      <c r="BK101" s="193">
        <f>ROUND(I101*H101,2)</f>
        <v>0</v>
      </c>
      <c r="BL101" s="24" t="s">
        <v>159</v>
      </c>
      <c r="BM101" s="24" t="s">
        <v>662</v>
      </c>
    </row>
    <row r="102" spans="2:65" s="1" customFormat="1" ht="24">
      <c r="B102" s="41"/>
      <c r="D102" s="207" t="s">
        <v>161</v>
      </c>
      <c r="F102" s="220" t="s">
        <v>235</v>
      </c>
      <c r="I102" s="196"/>
      <c r="L102" s="41"/>
      <c r="M102" s="197"/>
      <c r="N102" s="42"/>
      <c r="O102" s="42"/>
      <c r="P102" s="42"/>
      <c r="Q102" s="42"/>
      <c r="R102" s="42"/>
      <c r="S102" s="42"/>
      <c r="T102" s="70"/>
      <c r="AT102" s="24" t="s">
        <v>161</v>
      </c>
      <c r="AU102" s="24" t="s">
        <v>81</v>
      </c>
    </row>
    <row r="103" spans="2:65" s="1" customFormat="1" ht="20.399999999999999" customHeight="1">
      <c r="B103" s="181"/>
      <c r="C103" s="182" t="s">
        <v>152</v>
      </c>
      <c r="D103" s="182" t="s">
        <v>154</v>
      </c>
      <c r="E103" s="183" t="s">
        <v>238</v>
      </c>
      <c r="F103" s="184" t="s">
        <v>239</v>
      </c>
      <c r="G103" s="185" t="s">
        <v>157</v>
      </c>
      <c r="H103" s="186">
        <v>41.9</v>
      </c>
      <c r="I103" s="187"/>
      <c r="J103" s="188">
        <f>ROUND(I103*H103,2)</f>
        <v>0</v>
      </c>
      <c r="K103" s="184" t="s">
        <v>158</v>
      </c>
      <c r="L103" s="41"/>
      <c r="M103" s="189" t="s">
        <v>5</v>
      </c>
      <c r="N103" s="190" t="s">
        <v>43</v>
      </c>
      <c r="O103" s="42"/>
      <c r="P103" s="191">
        <f>O103*H103</f>
        <v>0</v>
      </c>
      <c r="Q103" s="191">
        <v>4.0000000000000003E-5</v>
      </c>
      <c r="R103" s="191">
        <f>Q103*H103</f>
        <v>1.676E-3</v>
      </c>
      <c r="S103" s="191">
        <v>0</v>
      </c>
      <c r="T103" s="192">
        <f>S103*H103</f>
        <v>0</v>
      </c>
      <c r="AR103" s="24" t="s">
        <v>159</v>
      </c>
      <c r="AT103" s="24" t="s">
        <v>154</v>
      </c>
      <c r="AU103" s="24" t="s">
        <v>81</v>
      </c>
      <c r="AY103" s="24" t="s">
        <v>151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4" t="s">
        <v>79</v>
      </c>
      <c r="BK103" s="193">
        <f>ROUND(I103*H103,2)</f>
        <v>0</v>
      </c>
      <c r="BL103" s="24" t="s">
        <v>159</v>
      </c>
      <c r="BM103" s="24" t="s">
        <v>663</v>
      </c>
    </row>
    <row r="104" spans="2:65" s="1" customFormat="1" ht="60">
      <c r="B104" s="41"/>
      <c r="D104" s="194" t="s">
        <v>161</v>
      </c>
      <c r="F104" s="195" t="s">
        <v>241</v>
      </c>
      <c r="I104" s="196"/>
      <c r="L104" s="41"/>
      <c r="M104" s="197"/>
      <c r="N104" s="42"/>
      <c r="O104" s="42"/>
      <c r="P104" s="42"/>
      <c r="Q104" s="42"/>
      <c r="R104" s="42"/>
      <c r="S104" s="42"/>
      <c r="T104" s="70"/>
      <c r="AT104" s="24" t="s">
        <v>161</v>
      </c>
      <c r="AU104" s="24" t="s">
        <v>81</v>
      </c>
    </row>
    <row r="105" spans="2:65" s="11" customFormat="1" ht="29.85" customHeight="1">
      <c r="B105" s="167"/>
      <c r="D105" s="178" t="s">
        <v>71</v>
      </c>
      <c r="E105" s="179" t="s">
        <v>265</v>
      </c>
      <c r="F105" s="179" t="s">
        <v>266</v>
      </c>
      <c r="I105" s="170"/>
      <c r="J105" s="180">
        <f>BK105</f>
        <v>0</v>
      </c>
      <c r="L105" s="167"/>
      <c r="M105" s="172"/>
      <c r="N105" s="173"/>
      <c r="O105" s="173"/>
      <c r="P105" s="174">
        <f>SUM(P106:P115)</f>
        <v>0</v>
      </c>
      <c r="Q105" s="173"/>
      <c r="R105" s="174">
        <f>SUM(R106:R115)</f>
        <v>0</v>
      </c>
      <c r="S105" s="173"/>
      <c r="T105" s="175">
        <f>SUM(T106:T115)</f>
        <v>0</v>
      </c>
      <c r="AR105" s="168" t="s">
        <v>79</v>
      </c>
      <c r="AT105" s="176" t="s">
        <v>71</v>
      </c>
      <c r="AU105" s="176" t="s">
        <v>79</v>
      </c>
      <c r="AY105" s="168" t="s">
        <v>151</v>
      </c>
      <c r="BK105" s="177">
        <f>SUM(BK106:BK115)</f>
        <v>0</v>
      </c>
    </row>
    <row r="106" spans="2:65" s="1" customFormat="1" ht="28.8" customHeight="1">
      <c r="B106" s="181"/>
      <c r="C106" s="182" t="s">
        <v>159</v>
      </c>
      <c r="D106" s="182" t="s">
        <v>154</v>
      </c>
      <c r="E106" s="183" t="s">
        <v>268</v>
      </c>
      <c r="F106" s="184" t="s">
        <v>269</v>
      </c>
      <c r="G106" s="185" t="s">
        <v>270</v>
      </c>
      <c r="H106" s="186">
        <v>8.3000000000000004E-2</v>
      </c>
      <c r="I106" s="187"/>
      <c r="J106" s="188">
        <f>ROUND(I106*H106,2)</f>
        <v>0</v>
      </c>
      <c r="K106" s="184" t="s">
        <v>158</v>
      </c>
      <c r="L106" s="41"/>
      <c r="M106" s="189" t="s">
        <v>5</v>
      </c>
      <c r="N106" s="190" t="s">
        <v>43</v>
      </c>
      <c r="O106" s="42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24" t="s">
        <v>159</v>
      </c>
      <c r="AT106" s="24" t="s">
        <v>154</v>
      </c>
      <c r="AU106" s="24" t="s">
        <v>81</v>
      </c>
      <c r="AY106" s="24" t="s">
        <v>151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79</v>
      </c>
      <c r="BK106" s="193">
        <f>ROUND(I106*H106,2)</f>
        <v>0</v>
      </c>
      <c r="BL106" s="24" t="s">
        <v>159</v>
      </c>
      <c r="BM106" s="24" t="s">
        <v>664</v>
      </c>
    </row>
    <row r="107" spans="2:65" s="1" customFormat="1" ht="24">
      <c r="B107" s="41"/>
      <c r="D107" s="207" t="s">
        <v>161</v>
      </c>
      <c r="F107" s="220" t="s">
        <v>272</v>
      </c>
      <c r="I107" s="196"/>
      <c r="L107" s="41"/>
      <c r="M107" s="197"/>
      <c r="N107" s="42"/>
      <c r="O107" s="42"/>
      <c r="P107" s="42"/>
      <c r="Q107" s="42"/>
      <c r="R107" s="42"/>
      <c r="S107" s="42"/>
      <c r="T107" s="70"/>
      <c r="AT107" s="24" t="s">
        <v>161</v>
      </c>
      <c r="AU107" s="24" t="s">
        <v>81</v>
      </c>
    </row>
    <row r="108" spans="2:65" s="1" customFormat="1" ht="28.8" customHeight="1">
      <c r="B108" s="181"/>
      <c r="C108" s="182" t="s">
        <v>187</v>
      </c>
      <c r="D108" s="182" t="s">
        <v>154</v>
      </c>
      <c r="E108" s="183" t="s">
        <v>274</v>
      </c>
      <c r="F108" s="184" t="s">
        <v>275</v>
      </c>
      <c r="G108" s="185" t="s">
        <v>270</v>
      </c>
      <c r="H108" s="186">
        <v>8.3000000000000004E-2</v>
      </c>
      <c r="I108" s="187"/>
      <c r="J108" s="188">
        <f>ROUND(I108*H108,2)</f>
        <v>0</v>
      </c>
      <c r="K108" s="184" t="s">
        <v>158</v>
      </c>
      <c r="L108" s="41"/>
      <c r="M108" s="189" t="s">
        <v>5</v>
      </c>
      <c r="N108" s="190" t="s">
        <v>43</v>
      </c>
      <c r="O108" s="4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4" t="s">
        <v>159</v>
      </c>
      <c r="AT108" s="24" t="s">
        <v>154</v>
      </c>
      <c r="AU108" s="24" t="s">
        <v>81</v>
      </c>
      <c r="AY108" s="24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79</v>
      </c>
      <c r="BK108" s="193">
        <f>ROUND(I108*H108,2)</f>
        <v>0</v>
      </c>
      <c r="BL108" s="24" t="s">
        <v>159</v>
      </c>
      <c r="BM108" s="24" t="s">
        <v>665</v>
      </c>
    </row>
    <row r="109" spans="2:65" s="1" customFormat="1" ht="24">
      <c r="B109" s="41"/>
      <c r="D109" s="207" t="s">
        <v>161</v>
      </c>
      <c r="F109" s="220" t="s">
        <v>277</v>
      </c>
      <c r="I109" s="196"/>
      <c r="L109" s="41"/>
      <c r="M109" s="197"/>
      <c r="N109" s="42"/>
      <c r="O109" s="42"/>
      <c r="P109" s="42"/>
      <c r="Q109" s="42"/>
      <c r="R109" s="42"/>
      <c r="S109" s="42"/>
      <c r="T109" s="70"/>
      <c r="AT109" s="24" t="s">
        <v>161</v>
      </c>
      <c r="AU109" s="24" t="s">
        <v>81</v>
      </c>
    </row>
    <row r="110" spans="2:65" s="1" customFormat="1" ht="20.399999999999999" customHeight="1">
      <c r="B110" s="181"/>
      <c r="C110" s="182" t="s">
        <v>183</v>
      </c>
      <c r="D110" s="182" t="s">
        <v>154</v>
      </c>
      <c r="E110" s="183" t="s">
        <v>279</v>
      </c>
      <c r="F110" s="184" t="s">
        <v>280</v>
      </c>
      <c r="G110" s="185" t="s">
        <v>270</v>
      </c>
      <c r="H110" s="186">
        <v>1.1619999999999999</v>
      </c>
      <c r="I110" s="187"/>
      <c r="J110" s="188">
        <f>ROUND(I110*H110,2)</f>
        <v>0</v>
      </c>
      <c r="K110" s="184" t="s">
        <v>158</v>
      </c>
      <c r="L110" s="41"/>
      <c r="M110" s="189" t="s">
        <v>5</v>
      </c>
      <c r="N110" s="190" t="s">
        <v>43</v>
      </c>
      <c r="O110" s="4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4" t="s">
        <v>159</v>
      </c>
      <c r="AT110" s="24" t="s">
        <v>154</v>
      </c>
      <c r="AU110" s="24" t="s">
        <v>81</v>
      </c>
      <c r="AY110" s="24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4" t="s">
        <v>79</v>
      </c>
      <c r="BK110" s="193">
        <f>ROUND(I110*H110,2)</f>
        <v>0</v>
      </c>
      <c r="BL110" s="24" t="s">
        <v>159</v>
      </c>
      <c r="BM110" s="24" t="s">
        <v>666</v>
      </c>
    </row>
    <row r="111" spans="2:65" s="1" customFormat="1" ht="24">
      <c r="B111" s="41"/>
      <c r="D111" s="194" t="s">
        <v>161</v>
      </c>
      <c r="F111" s="195" t="s">
        <v>282</v>
      </c>
      <c r="I111" s="196"/>
      <c r="L111" s="41"/>
      <c r="M111" s="197"/>
      <c r="N111" s="42"/>
      <c r="O111" s="42"/>
      <c r="P111" s="42"/>
      <c r="Q111" s="42"/>
      <c r="R111" s="42"/>
      <c r="S111" s="42"/>
      <c r="T111" s="70"/>
      <c r="AT111" s="24" t="s">
        <v>161</v>
      </c>
      <c r="AU111" s="24" t="s">
        <v>81</v>
      </c>
    </row>
    <row r="112" spans="2:65" s="1" customFormat="1" ht="24">
      <c r="B112" s="41"/>
      <c r="D112" s="194" t="s">
        <v>283</v>
      </c>
      <c r="F112" s="221" t="s">
        <v>284</v>
      </c>
      <c r="I112" s="196"/>
      <c r="L112" s="41"/>
      <c r="M112" s="197"/>
      <c r="N112" s="42"/>
      <c r="O112" s="42"/>
      <c r="P112" s="42"/>
      <c r="Q112" s="42"/>
      <c r="R112" s="42"/>
      <c r="S112" s="42"/>
      <c r="T112" s="70"/>
      <c r="AT112" s="24" t="s">
        <v>283</v>
      </c>
      <c r="AU112" s="24" t="s">
        <v>81</v>
      </c>
    </row>
    <row r="113" spans="2:65" s="13" customFormat="1" ht="12">
      <c r="B113" s="206"/>
      <c r="D113" s="207" t="s">
        <v>163</v>
      </c>
      <c r="F113" s="209" t="s">
        <v>667</v>
      </c>
      <c r="H113" s="210">
        <v>1.1619999999999999</v>
      </c>
      <c r="I113" s="211"/>
      <c r="L113" s="206"/>
      <c r="M113" s="212"/>
      <c r="N113" s="213"/>
      <c r="O113" s="213"/>
      <c r="P113" s="213"/>
      <c r="Q113" s="213"/>
      <c r="R113" s="213"/>
      <c r="S113" s="213"/>
      <c r="T113" s="214"/>
      <c r="AT113" s="215" t="s">
        <v>163</v>
      </c>
      <c r="AU113" s="215" t="s">
        <v>81</v>
      </c>
      <c r="AV113" s="13" t="s">
        <v>81</v>
      </c>
      <c r="AW113" s="13" t="s">
        <v>6</v>
      </c>
      <c r="AX113" s="13" t="s">
        <v>79</v>
      </c>
      <c r="AY113" s="215" t="s">
        <v>151</v>
      </c>
    </row>
    <row r="114" spans="2:65" s="1" customFormat="1" ht="20.399999999999999" customHeight="1">
      <c r="B114" s="181"/>
      <c r="C114" s="182" t="s">
        <v>200</v>
      </c>
      <c r="D114" s="182" t="s">
        <v>154</v>
      </c>
      <c r="E114" s="183" t="s">
        <v>287</v>
      </c>
      <c r="F114" s="184" t="s">
        <v>288</v>
      </c>
      <c r="G114" s="185" t="s">
        <v>270</v>
      </c>
      <c r="H114" s="186">
        <v>8.3000000000000004E-2</v>
      </c>
      <c r="I114" s="187"/>
      <c r="J114" s="188">
        <f>ROUND(I114*H114,2)</f>
        <v>0</v>
      </c>
      <c r="K114" s="184" t="s">
        <v>158</v>
      </c>
      <c r="L114" s="41"/>
      <c r="M114" s="189" t="s">
        <v>5</v>
      </c>
      <c r="N114" s="190" t="s">
        <v>43</v>
      </c>
      <c r="O114" s="42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24" t="s">
        <v>159</v>
      </c>
      <c r="AT114" s="24" t="s">
        <v>154</v>
      </c>
      <c r="AU114" s="24" t="s">
        <v>81</v>
      </c>
      <c r="AY114" s="24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4" t="s">
        <v>79</v>
      </c>
      <c r="BK114" s="193">
        <f>ROUND(I114*H114,2)</f>
        <v>0</v>
      </c>
      <c r="BL114" s="24" t="s">
        <v>159</v>
      </c>
      <c r="BM114" s="24" t="s">
        <v>668</v>
      </c>
    </row>
    <row r="115" spans="2:65" s="1" customFormat="1" ht="12">
      <c r="B115" s="41"/>
      <c r="D115" s="194" t="s">
        <v>161</v>
      </c>
      <c r="F115" s="195" t="s">
        <v>290</v>
      </c>
      <c r="I115" s="196"/>
      <c r="L115" s="41"/>
      <c r="M115" s="197"/>
      <c r="N115" s="42"/>
      <c r="O115" s="42"/>
      <c r="P115" s="42"/>
      <c r="Q115" s="42"/>
      <c r="R115" s="42"/>
      <c r="S115" s="42"/>
      <c r="T115" s="70"/>
      <c r="AT115" s="24" t="s">
        <v>161</v>
      </c>
      <c r="AU115" s="24" t="s">
        <v>81</v>
      </c>
    </row>
    <row r="116" spans="2:65" s="11" customFormat="1" ht="29.85" customHeight="1">
      <c r="B116" s="167"/>
      <c r="D116" s="178" t="s">
        <v>71</v>
      </c>
      <c r="E116" s="179" t="s">
        <v>291</v>
      </c>
      <c r="F116" s="179" t="s">
        <v>292</v>
      </c>
      <c r="I116" s="170"/>
      <c r="J116" s="180">
        <f>BK116</f>
        <v>0</v>
      </c>
      <c r="L116" s="167"/>
      <c r="M116" s="172"/>
      <c r="N116" s="173"/>
      <c r="O116" s="173"/>
      <c r="P116" s="174">
        <f>SUM(P117:P118)</f>
        <v>0</v>
      </c>
      <c r="Q116" s="173"/>
      <c r="R116" s="174">
        <f>SUM(R117:R118)</f>
        <v>0</v>
      </c>
      <c r="S116" s="173"/>
      <c r="T116" s="175">
        <f>SUM(T117:T118)</f>
        <v>0</v>
      </c>
      <c r="AR116" s="168" t="s">
        <v>79</v>
      </c>
      <c r="AT116" s="176" t="s">
        <v>71</v>
      </c>
      <c r="AU116" s="176" t="s">
        <v>79</v>
      </c>
      <c r="AY116" s="168" t="s">
        <v>151</v>
      </c>
      <c r="BK116" s="177">
        <f>SUM(BK117:BK118)</f>
        <v>0</v>
      </c>
    </row>
    <row r="117" spans="2:65" s="1" customFormat="1" ht="20.399999999999999" customHeight="1">
      <c r="B117" s="181"/>
      <c r="C117" s="182" t="s">
        <v>208</v>
      </c>
      <c r="D117" s="182" t="s">
        <v>154</v>
      </c>
      <c r="E117" s="183" t="s">
        <v>293</v>
      </c>
      <c r="F117" s="184" t="s">
        <v>294</v>
      </c>
      <c r="G117" s="185" t="s">
        <v>270</v>
      </c>
      <c r="H117" s="186">
        <v>1.7999999999999999E-2</v>
      </c>
      <c r="I117" s="187"/>
      <c r="J117" s="188">
        <f>ROUND(I117*H117,2)</f>
        <v>0</v>
      </c>
      <c r="K117" s="184" t="s">
        <v>158</v>
      </c>
      <c r="L117" s="41"/>
      <c r="M117" s="189" t="s">
        <v>5</v>
      </c>
      <c r="N117" s="190" t="s">
        <v>43</v>
      </c>
      <c r="O117" s="42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24" t="s">
        <v>159</v>
      </c>
      <c r="AT117" s="24" t="s">
        <v>154</v>
      </c>
      <c r="AU117" s="24" t="s">
        <v>81</v>
      </c>
      <c r="AY117" s="24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4" t="s">
        <v>79</v>
      </c>
      <c r="BK117" s="193">
        <f>ROUND(I117*H117,2)</f>
        <v>0</v>
      </c>
      <c r="BL117" s="24" t="s">
        <v>159</v>
      </c>
      <c r="BM117" s="24" t="s">
        <v>669</v>
      </c>
    </row>
    <row r="118" spans="2:65" s="1" customFormat="1" ht="36">
      <c r="B118" s="41"/>
      <c r="D118" s="194" t="s">
        <v>161</v>
      </c>
      <c r="F118" s="195" t="s">
        <v>296</v>
      </c>
      <c r="I118" s="196"/>
      <c r="L118" s="41"/>
      <c r="M118" s="197"/>
      <c r="N118" s="42"/>
      <c r="O118" s="42"/>
      <c r="P118" s="42"/>
      <c r="Q118" s="42"/>
      <c r="R118" s="42"/>
      <c r="S118" s="42"/>
      <c r="T118" s="70"/>
      <c r="AT118" s="24" t="s">
        <v>161</v>
      </c>
      <c r="AU118" s="24" t="s">
        <v>81</v>
      </c>
    </row>
    <row r="119" spans="2:65" s="11" customFormat="1" ht="37.35" customHeight="1">
      <c r="B119" s="167"/>
      <c r="D119" s="168" t="s">
        <v>71</v>
      </c>
      <c r="E119" s="169" t="s">
        <v>297</v>
      </c>
      <c r="F119" s="169" t="s">
        <v>298</v>
      </c>
      <c r="I119" s="170"/>
      <c r="J119" s="171">
        <f>BK119</f>
        <v>0</v>
      </c>
      <c r="L119" s="167"/>
      <c r="M119" s="172"/>
      <c r="N119" s="173"/>
      <c r="O119" s="173"/>
      <c r="P119" s="174">
        <f>P120+P128+P133</f>
        <v>0</v>
      </c>
      <c r="Q119" s="173"/>
      <c r="R119" s="174">
        <f>R120+R128+R133</f>
        <v>0.159746</v>
      </c>
      <c r="S119" s="173"/>
      <c r="T119" s="175">
        <f>T120+T128+T133</f>
        <v>8.2844999999999988E-2</v>
      </c>
      <c r="AR119" s="168" t="s">
        <v>81</v>
      </c>
      <c r="AT119" s="176" t="s">
        <v>71</v>
      </c>
      <c r="AU119" s="176" t="s">
        <v>72</v>
      </c>
      <c r="AY119" s="168" t="s">
        <v>151</v>
      </c>
      <c r="BK119" s="177">
        <f>BK120+BK128+BK133</f>
        <v>0</v>
      </c>
    </row>
    <row r="120" spans="2:65" s="11" customFormat="1" ht="19.95" customHeight="1">
      <c r="B120" s="167"/>
      <c r="D120" s="178" t="s">
        <v>71</v>
      </c>
      <c r="E120" s="179" t="s">
        <v>344</v>
      </c>
      <c r="F120" s="179" t="s">
        <v>345</v>
      </c>
      <c r="I120" s="170"/>
      <c r="J120" s="180">
        <f>BK120</f>
        <v>0</v>
      </c>
      <c r="L120" s="167"/>
      <c r="M120" s="172"/>
      <c r="N120" s="173"/>
      <c r="O120" s="173"/>
      <c r="P120" s="174">
        <f>SUM(P121:P127)</f>
        <v>0</v>
      </c>
      <c r="Q120" s="173"/>
      <c r="R120" s="174">
        <f>SUM(R121:R127)</f>
        <v>0.123347</v>
      </c>
      <c r="S120" s="173"/>
      <c r="T120" s="175">
        <f>SUM(T121:T127)</f>
        <v>0</v>
      </c>
      <c r="AR120" s="168" t="s">
        <v>81</v>
      </c>
      <c r="AT120" s="176" t="s">
        <v>71</v>
      </c>
      <c r="AU120" s="176" t="s">
        <v>79</v>
      </c>
      <c r="AY120" s="168" t="s">
        <v>151</v>
      </c>
      <c r="BK120" s="177">
        <f>SUM(BK121:BK127)</f>
        <v>0</v>
      </c>
    </row>
    <row r="121" spans="2:65" s="1" customFormat="1" ht="20.399999999999999" customHeight="1">
      <c r="B121" s="181"/>
      <c r="C121" s="182" t="s">
        <v>216</v>
      </c>
      <c r="D121" s="182" t="s">
        <v>154</v>
      </c>
      <c r="E121" s="183" t="s">
        <v>670</v>
      </c>
      <c r="F121" s="184" t="s">
        <v>671</v>
      </c>
      <c r="G121" s="185" t="s">
        <v>157</v>
      </c>
      <c r="H121" s="186">
        <v>9.2050000000000001</v>
      </c>
      <c r="I121" s="187"/>
      <c r="J121" s="188">
        <f>ROUND(I121*H121,2)</f>
        <v>0</v>
      </c>
      <c r="K121" s="184" t="s">
        <v>158</v>
      </c>
      <c r="L121" s="41"/>
      <c r="M121" s="189" t="s">
        <v>5</v>
      </c>
      <c r="N121" s="190" t="s">
        <v>43</v>
      </c>
      <c r="O121" s="42"/>
      <c r="P121" s="191">
        <f>O121*H121</f>
        <v>0</v>
      </c>
      <c r="Q121" s="191">
        <v>1.3299999999999999E-2</v>
      </c>
      <c r="R121" s="191">
        <f>Q121*H121</f>
        <v>0.12242649999999999</v>
      </c>
      <c r="S121" s="191">
        <v>0</v>
      </c>
      <c r="T121" s="192">
        <f>S121*H121</f>
        <v>0</v>
      </c>
      <c r="AR121" s="24" t="s">
        <v>259</v>
      </c>
      <c r="AT121" s="24" t="s">
        <v>154</v>
      </c>
      <c r="AU121" s="24" t="s">
        <v>81</v>
      </c>
      <c r="AY121" s="24" t="s">
        <v>151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4" t="s">
        <v>79</v>
      </c>
      <c r="BK121" s="193">
        <f>ROUND(I121*H121,2)</f>
        <v>0</v>
      </c>
      <c r="BL121" s="24" t="s">
        <v>259</v>
      </c>
      <c r="BM121" s="24" t="s">
        <v>672</v>
      </c>
    </row>
    <row r="122" spans="2:65" s="1" customFormat="1" ht="36">
      <c r="B122" s="41"/>
      <c r="D122" s="194" t="s">
        <v>161</v>
      </c>
      <c r="F122" s="195" t="s">
        <v>673</v>
      </c>
      <c r="I122" s="196"/>
      <c r="L122" s="41"/>
      <c r="M122" s="197"/>
      <c r="N122" s="42"/>
      <c r="O122" s="42"/>
      <c r="P122" s="42"/>
      <c r="Q122" s="42"/>
      <c r="R122" s="42"/>
      <c r="S122" s="42"/>
      <c r="T122" s="70"/>
      <c r="AT122" s="24" t="s">
        <v>161</v>
      </c>
      <c r="AU122" s="24" t="s">
        <v>81</v>
      </c>
    </row>
    <row r="123" spans="2:65" s="13" customFormat="1" ht="12">
      <c r="B123" s="206"/>
      <c r="D123" s="207" t="s">
        <v>163</v>
      </c>
      <c r="E123" s="208" t="s">
        <v>5</v>
      </c>
      <c r="F123" s="209" t="s">
        <v>674</v>
      </c>
      <c r="H123" s="210">
        <v>9.2050000000000001</v>
      </c>
      <c r="I123" s="211"/>
      <c r="L123" s="206"/>
      <c r="M123" s="212"/>
      <c r="N123" s="213"/>
      <c r="O123" s="213"/>
      <c r="P123" s="213"/>
      <c r="Q123" s="213"/>
      <c r="R123" s="213"/>
      <c r="S123" s="213"/>
      <c r="T123" s="214"/>
      <c r="AT123" s="215" t="s">
        <v>163</v>
      </c>
      <c r="AU123" s="215" t="s">
        <v>81</v>
      </c>
      <c r="AV123" s="13" t="s">
        <v>81</v>
      </c>
      <c r="AW123" s="13" t="s">
        <v>35</v>
      </c>
      <c r="AX123" s="13" t="s">
        <v>72</v>
      </c>
      <c r="AY123" s="215" t="s">
        <v>151</v>
      </c>
    </row>
    <row r="124" spans="2:65" s="1" customFormat="1" ht="20.399999999999999" customHeight="1">
      <c r="B124" s="181"/>
      <c r="C124" s="182" t="s">
        <v>223</v>
      </c>
      <c r="D124" s="182" t="s">
        <v>154</v>
      </c>
      <c r="E124" s="183" t="s">
        <v>675</v>
      </c>
      <c r="F124" s="184" t="s">
        <v>676</v>
      </c>
      <c r="G124" s="185" t="s">
        <v>157</v>
      </c>
      <c r="H124" s="186">
        <v>9.2050000000000001</v>
      </c>
      <c r="I124" s="187"/>
      <c r="J124" s="188">
        <f>ROUND(I124*H124,2)</f>
        <v>0</v>
      </c>
      <c r="K124" s="184" t="s">
        <v>158</v>
      </c>
      <c r="L124" s="41"/>
      <c r="M124" s="189" t="s">
        <v>5</v>
      </c>
      <c r="N124" s="190" t="s">
        <v>43</v>
      </c>
      <c r="O124" s="42"/>
      <c r="P124" s="191">
        <f>O124*H124</f>
        <v>0</v>
      </c>
      <c r="Q124" s="191">
        <v>1E-4</v>
      </c>
      <c r="R124" s="191">
        <f>Q124*H124</f>
        <v>9.2050000000000009E-4</v>
      </c>
      <c r="S124" s="191">
        <v>0</v>
      </c>
      <c r="T124" s="192">
        <f>S124*H124</f>
        <v>0</v>
      </c>
      <c r="AR124" s="24" t="s">
        <v>259</v>
      </c>
      <c r="AT124" s="24" t="s">
        <v>154</v>
      </c>
      <c r="AU124" s="24" t="s">
        <v>81</v>
      </c>
      <c r="AY124" s="24" t="s">
        <v>151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4" t="s">
        <v>79</v>
      </c>
      <c r="BK124" s="193">
        <f>ROUND(I124*H124,2)</f>
        <v>0</v>
      </c>
      <c r="BL124" s="24" t="s">
        <v>259</v>
      </c>
      <c r="BM124" s="24" t="s">
        <v>677</v>
      </c>
    </row>
    <row r="125" spans="2:65" s="1" customFormat="1" ht="24">
      <c r="B125" s="41"/>
      <c r="D125" s="207" t="s">
        <v>161</v>
      </c>
      <c r="F125" s="220" t="s">
        <v>678</v>
      </c>
      <c r="I125" s="196"/>
      <c r="L125" s="41"/>
      <c r="M125" s="197"/>
      <c r="N125" s="42"/>
      <c r="O125" s="42"/>
      <c r="P125" s="42"/>
      <c r="Q125" s="42"/>
      <c r="R125" s="42"/>
      <c r="S125" s="42"/>
      <c r="T125" s="70"/>
      <c r="AT125" s="24" t="s">
        <v>161</v>
      </c>
      <c r="AU125" s="24" t="s">
        <v>81</v>
      </c>
    </row>
    <row r="126" spans="2:65" s="1" customFormat="1" ht="20.399999999999999" customHeight="1">
      <c r="B126" s="181"/>
      <c r="C126" s="182" t="s">
        <v>231</v>
      </c>
      <c r="D126" s="182" t="s">
        <v>154</v>
      </c>
      <c r="E126" s="183" t="s">
        <v>359</v>
      </c>
      <c r="F126" s="184" t="s">
        <v>360</v>
      </c>
      <c r="G126" s="185" t="s">
        <v>270</v>
      </c>
      <c r="H126" s="186">
        <v>0.123</v>
      </c>
      <c r="I126" s="187"/>
      <c r="J126" s="188">
        <f>ROUND(I126*H126,2)</f>
        <v>0</v>
      </c>
      <c r="K126" s="184" t="s">
        <v>158</v>
      </c>
      <c r="L126" s="41"/>
      <c r="M126" s="189" t="s">
        <v>5</v>
      </c>
      <c r="N126" s="190" t="s">
        <v>43</v>
      </c>
      <c r="O126" s="42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24" t="s">
        <v>259</v>
      </c>
      <c r="AT126" s="24" t="s">
        <v>154</v>
      </c>
      <c r="AU126" s="24" t="s">
        <v>81</v>
      </c>
      <c r="AY126" s="24" t="s">
        <v>151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4" t="s">
        <v>79</v>
      </c>
      <c r="BK126" s="193">
        <f>ROUND(I126*H126,2)</f>
        <v>0</v>
      </c>
      <c r="BL126" s="24" t="s">
        <v>259</v>
      </c>
      <c r="BM126" s="24" t="s">
        <v>679</v>
      </c>
    </row>
    <row r="127" spans="2:65" s="1" customFormat="1" ht="24">
      <c r="B127" s="41"/>
      <c r="D127" s="194" t="s">
        <v>161</v>
      </c>
      <c r="F127" s="195" t="s">
        <v>362</v>
      </c>
      <c r="I127" s="196"/>
      <c r="L127" s="41"/>
      <c r="M127" s="197"/>
      <c r="N127" s="42"/>
      <c r="O127" s="42"/>
      <c r="P127" s="42"/>
      <c r="Q127" s="42"/>
      <c r="R127" s="42"/>
      <c r="S127" s="42"/>
      <c r="T127" s="70"/>
      <c r="AT127" s="24" t="s">
        <v>161</v>
      </c>
      <c r="AU127" s="24" t="s">
        <v>81</v>
      </c>
    </row>
    <row r="128" spans="2:65" s="11" customFormat="1" ht="29.85" customHeight="1">
      <c r="B128" s="167"/>
      <c r="D128" s="178" t="s">
        <v>71</v>
      </c>
      <c r="E128" s="179" t="s">
        <v>680</v>
      </c>
      <c r="F128" s="179" t="s">
        <v>681</v>
      </c>
      <c r="I128" s="170"/>
      <c r="J128" s="180">
        <f>BK128</f>
        <v>0</v>
      </c>
      <c r="L128" s="167"/>
      <c r="M128" s="172"/>
      <c r="N128" s="173"/>
      <c r="O128" s="173"/>
      <c r="P128" s="174">
        <f>SUM(P129:P132)</f>
        <v>0</v>
      </c>
      <c r="Q128" s="173"/>
      <c r="R128" s="174">
        <f>SUM(R129:R132)</f>
        <v>0</v>
      </c>
      <c r="S128" s="173"/>
      <c r="T128" s="175">
        <f>SUM(T129:T132)</f>
        <v>8.2844999999999988E-2</v>
      </c>
      <c r="AR128" s="168" t="s">
        <v>81</v>
      </c>
      <c r="AT128" s="176" t="s">
        <v>71</v>
      </c>
      <c r="AU128" s="176" t="s">
        <v>79</v>
      </c>
      <c r="AY128" s="168" t="s">
        <v>151</v>
      </c>
      <c r="BK128" s="177">
        <f>SUM(BK129:BK132)</f>
        <v>0</v>
      </c>
    </row>
    <row r="129" spans="2:65" s="1" customFormat="1" ht="20.399999999999999" customHeight="1">
      <c r="B129" s="181"/>
      <c r="C129" s="182" t="s">
        <v>237</v>
      </c>
      <c r="D129" s="182" t="s">
        <v>154</v>
      </c>
      <c r="E129" s="183" t="s">
        <v>682</v>
      </c>
      <c r="F129" s="184" t="s">
        <v>683</v>
      </c>
      <c r="G129" s="185" t="s">
        <v>157</v>
      </c>
      <c r="H129" s="186">
        <v>9.2050000000000001</v>
      </c>
      <c r="I129" s="187"/>
      <c r="J129" s="188">
        <f>ROUND(I129*H129,2)</f>
        <v>0</v>
      </c>
      <c r="K129" s="184" t="s">
        <v>158</v>
      </c>
      <c r="L129" s="41"/>
      <c r="M129" s="189" t="s">
        <v>5</v>
      </c>
      <c r="N129" s="190" t="s">
        <v>43</v>
      </c>
      <c r="O129" s="42"/>
      <c r="P129" s="191">
        <f>O129*H129</f>
        <v>0</v>
      </c>
      <c r="Q129" s="191">
        <v>0</v>
      </c>
      <c r="R129" s="191">
        <f>Q129*H129</f>
        <v>0</v>
      </c>
      <c r="S129" s="191">
        <v>8.9999999999999993E-3</v>
      </c>
      <c r="T129" s="192">
        <f>S129*H129</f>
        <v>8.2844999999999988E-2</v>
      </c>
      <c r="AR129" s="24" t="s">
        <v>259</v>
      </c>
      <c r="AT129" s="24" t="s">
        <v>154</v>
      </c>
      <c r="AU129" s="24" t="s">
        <v>81</v>
      </c>
      <c r="AY129" s="24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4" t="s">
        <v>79</v>
      </c>
      <c r="BK129" s="193">
        <f>ROUND(I129*H129,2)</f>
        <v>0</v>
      </c>
      <c r="BL129" s="24" t="s">
        <v>259</v>
      </c>
      <c r="BM129" s="24" t="s">
        <v>684</v>
      </c>
    </row>
    <row r="130" spans="2:65" s="1" customFormat="1" ht="12">
      <c r="B130" s="41"/>
      <c r="D130" s="194" t="s">
        <v>161</v>
      </c>
      <c r="F130" s="195" t="s">
        <v>685</v>
      </c>
      <c r="I130" s="196"/>
      <c r="L130" s="41"/>
      <c r="M130" s="197"/>
      <c r="N130" s="42"/>
      <c r="O130" s="42"/>
      <c r="P130" s="42"/>
      <c r="Q130" s="42"/>
      <c r="R130" s="42"/>
      <c r="S130" s="42"/>
      <c r="T130" s="70"/>
      <c r="AT130" s="24" t="s">
        <v>161</v>
      </c>
      <c r="AU130" s="24" t="s">
        <v>81</v>
      </c>
    </row>
    <row r="131" spans="2:65" s="1" customFormat="1" ht="24">
      <c r="B131" s="41"/>
      <c r="D131" s="194" t="s">
        <v>283</v>
      </c>
      <c r="F131" s="221" t="s">
        <v>686</v>
      </c>
      <c r="I131" s="196"/>
      <c r="L131" s="41"/>
      <c r="M131" s="197"/>
      <c r="N131" s="42"/>
      <c r="O131" s="42"/>
      <c r="P131" s="42"/>
      <c r="Q131" s="42"/>
      <c r="R131" s="42"/>
      <c r="S131" s="42"/>
      <c r="T131" s="70"/>
      <c r="AT131" s="24" t="s">
        <v>283</v>
      </c>
      <c r="AU131" s="24" t="s">
        <v>81</v>
      </c>
    </row>
    <row r="132" spans="2:65" s="13" customFormat="1" ht="12">
      <c r="B132" s="206"/>
      <c r="D132" s="194" t="s">
        <v>163</v>
      </c>
      <c r="E132" s="215" t="s">
        <v>5</v>
      </c>
      <c r="F132" s="216" t="s">
        <v>674</v>
      </c>
      <c r="H132" s="217">
        <v>9.2050000000000001</v>
      </c>
      <c r="I132" s="211"/>
      <c r="L132" s="206"/>
      <c r="M132" s="212"/>
      <c r="N132" s="213"/>
      <c r="O132" s="213"/>
      <c r="P132" s="213"/>
      <c r="Q132" s="213"/>
      <c r="R132" s="213"/>
      <c r="S132" s="213"/>
      <c r="T132" s="214"/>
      <c r="AT132" s="215" t="s">
        <v>163</v>
      </c>
      <c r="AU132" s="215" t="s">
        <v>81</v>
      </c>
      <c r="AV132" s="13" t="s">
        <v>81</v>
      </c>
      <c r="AW132" s="13" t="s">
        <v>35</v>
      </c>
      <c r="AX132" s="13" t="s">
        <v>72</v>
      </c>
      <c r="AY132" s="215" t="s">
        <v>151</v>
      </c>
    </row>
    <row r="133" spans="2:65" s="11" customFormat="1" ht="29.85" customHeight="1">
      <c r="B133" s="167"/>
      <c r="D133" s="178" t="s">
        <v>71</v>
      </c>
      <c r="E133" s="179" t="s">
        <v>524</v>
      </c>
      <c r="F133" s="179" t="s">
        <v>525</v>
      </c>
      <c r="I133" s="170"/>
      <c r="J133" s="180">
        <f>BK133</f>
        <v>0</v>
      </c>
      <c r="L133" s="167"/>
      <c r="M133" s="172"/>
      <c r="N133" s="173"/>
      <c r="O133" s="173"/>
      <c r="P133" s="174">
        <f>SUM(P134:P147)</f>
        <v>0</v>
      </c>
      <c r="Q133" s="173"/>
      <c r="R133" s="174">
        <f>SUM(R134:R147)</f>
        <v>3.6399000000000008E-2</v>
      </c>
      <c r="S133" s="173"/>
      <c r="T133" s="175">
        <f>SUM(T134:T147)</f>
        <v>0</v>
      </c>
      <c r="AR133" s="168" t="s">
        <v>81</v>
      </c>
      <c r="AT133" s="176" t="s">
        <v>71</v>
      </c>
      <c r="AU133" s="176" t="s">
        <v>79</v>
      </c>
      <c r="AY133" s="168" t="s">
        <v>151</v>
      </c>
      <c r="BK133" s="177">
        <f>SUM(BK134:BK147)</f>
        <v>0</v>
      </c>
    </row>
    <row r="134" spans="2:65" s="1" customFormat="1" ht="28.8" customHeight="1">
      <c r="B134" s="181"/>
      <c r="C134" s="182" t="s">
        <v>242</v>
      </c>
      <c r="D134" s="182" t="s">
        <v>154</v>
      </c>
      <c r="E134" s="183" t="s">
        <v>547</v>
      </c>
      <c r="F134" s="184" t="s">
        <v>548</v>
      </c>
      <c r="G134" s="185" t="s">
        <v>157</v>
      </c>
      <c r="H134" s="186">
        <v>72.798000000000002</v>
      </c>
      <c r="I134" s="187"/>
      <c r="J134" s="188">
        <f>ROUND(I134*H134,2)</f>
        <v>0</v>
      </c>
      <c r="K134" s="184" t="s">
        <v>158</v>
      </c>
      <c r="L134" s="41"/>
      <c r="M134" s="189" t="s">
        <v>5</v>
      </c>
      <c r="N134" s="190" t="s">
        <v>43</v>
      </c>
      <c r="O134" s="42"/>
      <c r="P134" s="191">
        <f>O134*H134</f>
        <v>0</v>
      </c>
      <c r="Q134" s="191">
        <v>2.0000000000000001E-4</v>
      </c>
      <c r="R134" s="191">
        <f>Q134*H134</f>
        <v>1.4559600000000001E-2</v>
      </c>
      <c r="S134" s="191">
        <v>0</v>
      </c>
      <c r="T134" s="192">
        <f>S134*H134</f>
        <v>0</v>
      </c>
      <c r="AR134" s="24" t="s">
        <v>259</v>
      </c>
      <c r="AT134" s="24" t="s">
        <v>154</v>
      </c>
      <c r="AU134" s="24" t="s">
        <v>81</v>
      </c>
      <c r="AY134" s="24" t="s">
        <v>151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4" t="s">
        <v>79</v>
      </c>
      <c r="BK134" s="193">
        <f>ROUND(I134*H134,2)</f>
        <v>0</v>
      </c>
      <c r="BL134" s="24" t="s">
        <v>259</v>
      </c>
      <c r="BM134" s="24" t="s">
        <v>687</v>
      </c>
    </row>
    <row r="135" spans="2:65" s="1" customFormat="1" ht="12">
      <c r="B135" s="41"/>
      <c r="D135" s="194" t="s">
        <v>161</v>
      </c>
      <c r="F135" s="195" t="s">
        <v>550</v>
      </c>
      <c r="I135" s="196"/>
      <c r="L135" s="41"/>
      <c r="M135" s="197"/>
      <c r="N135" s="42"/>
      <c r="O135" s="42"/>
      <c r="P135" s="42"/>
      <c r="Q135" s="42"/>
      <c r="R135" s="42"/>
      <c r="S135" s="42"/>
      <c r="T135" s="70"/>
      <c r="AT135" s="24" t="s">
        <v>161</v>
      </c>
      <c r="AU135" s="24" t="s">
        <v>81</v>
      </c>
    </row>
    <row r="136" spans="2:65" s="12" customFormat="1" ht="12">
      <c r="B136" s="198"/>
      <c r="D136" s="194" t="s">
        <v>163</v>
      </c>
      <c r="E136" s="199" t="s">
        <v>5</v>
      </c>
      <c r="F136" s="200" t="s">
        <v>688</v>
      </c>
      <c r="H136" s="201" t="s">
        <v>5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201" t="s">
        <v>163</v>
      </c>
      <c r="AU136" s="201" t="s">
        <v>81</v>
      </c>
      <c r="AV136" s="12" t="s">
        <v>79</v>
      </c>
      <c r="AW136" s="12" t="s">
        <v>35</v>
      </c>
      <c r="AX136" s="12" t="s">
        <v>72</v>
      </c>
      <c r="AY136" s="201" t="s">
        <v>151</v>
      </c>
    </row>
    <row r="137" spans="2:65" s="13" customFormat="1" ht="12">
      <c r="B137" s="206"/>
      <c r="D137" s="194" t="s">
        <v>163</v>
      </c>
      <c r="E137" s="215" t="s">
        <v>5</v>
      </c>
      <c r="F137" s="216" t="s">
        <v>689</v>
      </c>
      <c r="H137" s="217">
        <v>45.844999999999999</v>
      </c>
      <c r="I137" s="211"/>
      <c r="L137" s="206"/>
      <c r="M137" s="212"/>
      <c r="N137" s="213"/>
      <c r="O137" s="213"/>
      <c r="P137" s="213"/>
      <c r="Q137" s="213"/>
      <c r="R137" s="213"/>
      <c r="S137" s="213"/>
      <c r="T137" s="214"/>
      <c r="AT137" s="215" t="s">
        <v>163</v>
      </c>
      <c r="AU137" s="215" t="s">
        <v>81</v>
      </c>
      <c r="AV137" s="13" t="s">
        <v>81</v>
      </c>
      <c r="AW137" s="13" t="s">
        <v>35</v>
      </c>
      <c r="AX137" s="13" t="s">
        <v>72</v>
      </c>
      <c r="AY137" s="215" t="s">
        <v>151</v>
      </c>
    </row>
    <row r="138" spans="2:65" s="12" customFormat="1" ht="12">
      <c r="B138" s="198"/>
      <c r="D138" s="194" t="s">
        <v>163</v>
      </c>
      <c r="E138" s="199" t="s">
        <v>5</v>
      </c>
      <c r="F138" s="200" t="s">
        <v>533</v>
      </c>
      <c r="H138" s="201" t="s">
        <v>5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201" t="s">
        <v>163</v>
      </c>
      <c r="AU138" s="201" t="s">
        <v>81</v>
      </c>
      <c r="AV138" s="12" t="s">
        <v>79</v>
      </c>
      <c r="AW138" s="12" t="s">
        <v>35</v>
      </c>
      <c r="AX138" s="12" t="s">
        <v>72</v>
      </c>
      <c r="AY138" s="201" t="s">
        <v>151</v>
      </c>
    </row>
    <row r="139" spans="2:65" s="13" customFormat="1" ht="12">
      <c r="B139" s="206"/>
      <c r="D139" s="194" t="s">
        <v>163</v>
      </c>
      <c r="E139" s="215" t="s">
        <v>5</v>
      </c>
      <c r="F139" s="216" t="s">
        <v>690</v>
      </c>
      <c r="H139" s="217">
        <v>91.302999999999997</v>
      </c>
      <c r="I139" s="211"/>
      <c r="L139" s="206"/>
      <c r="M139" s="212"/>
      <c r="N139" s="213"/>
      <c r="O139" s="213"/>
      <c r="P139" s="213"/>
      <c r="Q139" s="213"/>
      <c r="R139" s="213"/>
      <c r="S139" s="213"/>
      <c r="T139" s="214"/>
      <c r="AT139" s="215" t="s">
        <v>163</v>
      </c>
      <c r="AU139" s="215" t="s">
        <v>81</v>
      </c>
      <c r="AV139" s="13" t="s">
        <v>81</v>
      </c>
      <c r="AW139" s="13" t="s">
        <v>35</v>
      </c>
      <c r="AX139" s="13" t="s">
        <v>72</v>
      </c>
      <c r="AY139" s="215" t="s">
        <v>151</v>
      </c>
    </row>
    <row r="140" spans="2:65" s="12" customFormat="1" ht="12">
      <c r="B140" s="198"/>
      <c r="D140" s="194" t="s">
        <v>163</v>
      </c>
      <c r="E140" s="199" t="s">
        <v>5</v>
      </c>
      <c r="F140" s="200" t="s">
        <v>537</v>
      </c>
      <c r="H140" s="201" t="s">
        <v>5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201" t="s">
        <v>163</v>
      </c>
      <c r="AU140" s="201" t="s">
        <v>81</v>
      </c>
      <c r="AV140" s="12" t="s">
        <v>79</v>
      </c>
      <c r="AW140" s="12" t="s">
        <v>35</v>
      </c>
      <c r="AX140" s="12" t="s">
        <v>72</v>
      </c>
      <c r="AY140" s="201" t="s">
        <v>151</v>
      </c>
    </row>
    <row r="141" spans="2:65" s="13" customFormat="1" ht="12">
      <c r="B141" s="206"/>
      <c r="D141" s="194" t="s">
        <v>163</v>
      </c>
      <c r="E141" s="215" t="s">
        <v>5</v>
      </c>
      <c r="F141" s="216" t="s">
        <v>538</v>
      </c>
      <c r="H141" s="217">
        <v>-8.64</v>
      </c>
      <c r="I141" s="211"/>
      <c r="L141" s="206"/>
      <c r="M141" s="212"/>
      <c r="N141" s="213"/>
      <c r="O141" s="213"/>
      <c r="P141" s="213"/>
      <c r="Q141" s="213"/>
      <c r="R141" s="213"/>
      <c r="S141" s="213"/>
      <c r="T141" s="214"/>
      <c r="AT141" s="215" t="s">
        <v>163</v>
      </c>
      <c r="AU141" s="215" t="s">
        <v>81</v>
      </c>
      <c r="AV141" s="13" t="s">
        <v>81</v>
      </c>
      <c r="AW141" s="13" t="s">
        <v>35</v>
      </c>
      <c r="AX141" s="13" t="s">
        <v>72</v>
      </c>
      <c r="AY141" s="215" t="s">
        <v>151</v>
      </c>
    </row>
    <row r="142" spans="2:65" s="12" customFormat="1" ht="12">
      <c r="B142" s="198"/>
      <c r="D142" s="194" t="s">
        <v>163</v>
      </c>
      <c r="E142" s="199" t="s">
        <v>5</v>
      </c>
      <c r="F142" s="200" t="s">
        <v>691</v>
      </c>
      <c r="H142" s="201" t="s">
        <v>5</v>
      </c>
      <c r="I142" s="202"/>
      <c r="L142" s="198"/>
      <c r="M142" s="203"/>
      <c r="N142" s="204"/>
      <c r="O142" s="204"/>
      <c r="P142" s="204"/>
      <c r="Q142" s="204"/>
      <c r="R142" s="204"/>
      <c r="S142" s="204"/>
      <c r="T142" s="205"/>
      <c r="AT142" s="201" t="s">
        <v>163</v>
      </c>
      <c r="AU142" s="201" t="s">
        <v>81</v>
      </c>
      <c r="AV142" s="12" t="s">
        <v>79</v>
      </c>
      <c r="AW142" s="12" t="s">
        <v>35</v>
      </c>
      <c r="AX142" s="12" t="s">
        <v>72</v>
      </c>
      <c r="AY142" s="201" t="s">
        <v>151</v>
      </c>
    </row>
    <row r="143" spans="2:65" s="13" customFormat="1" ht="12">
      <c r="B143" s="206"/>
      <c r="D143" s="207" t="s">
        <v>163</v>
      </c>
      <c r="E143" s="208" t="s">
        <v>5</v>
      </c>
      <c r="F143" s="209" t="s">
        <v>692</v>
      </c>
      <c r="H143" s="210">
        <v>-55.71</v>
      </c>
      <c r="I143" s="211"/>
      <c r="L143" s="206"/>
      <c r="M143" s="212"/>
      <c r="N143" s="213"/>
      <c r="O143" s="213"/>
      <c r="P143" s="213"/>
      <c r="Q143" s="213"/>
      <c r="R143" s="213"/>
      <c r="S143" s="213"/>
      <c r="T143" s="214"/>
      <c r="AT143" s="215" t="s">
        <v>163</v>
      </c>
      <c r="AU143" s="215" t="s">
        <v>81</v>
      </c>
      <c r="AV143" s="13" t="s">
        <v>81</v>
      </c>
      <c r="AW143" s="13" t="s">
        <v>35</v>
      </c>
      <c r="AX143" s="13" t="s">
        <v>72</v>
      </c>
      <c r="AY143" s="215" t="s">
        <v>151</v>
      </c>
    </row>
    <row r="144" spans="2:65" s="1" customFormat="1" ht="28.8" customHeight="1">
      <c r="B144" s="181"/>
      <c r="C144" s="182" t="s">
        <v>248</v>
      </c>
      <c r="D144" s="182" t="s">
        <v>154</v>
      </c>
      <c r="E144" s="183" t="s">
        <v>554</v>
      </c>
      <c r="F144" s="184" t="s">
        <v>555</v>
      </c>
      <c r="G144" s="185" t="s">
        <v>157</v>
      </c>
      <c r="H144" s="186">
        <v>72.798000000000002</v>
      </c>
      <c r="I144" s="187"/>
      <c r="J144" s="188">
        <f>ROUND(I144*H144,2)</f>
        <v>0</v>
      </c>
      <c r="K144" s="184" t="s">
        <v>158</v>
      </c>
      <c r="L144" s="41"/>
      <c r="M144" s="189" t="s">
        <v>5</v>
      </c>
      <c r="N144" s="190" t="s">
        <v>43</v>
      </c>
      <c r="O144" s="42"/>
      <c r="P144" s="191">
        <f>O144*H144</f>
        <v>0</v>
      </c>
      <c r="Q144" s="191">
        <v>2.9E-4</v>
      </c>
      <c r="R144" s="191">
        <f>Q144*H144</f>
        <v>2.1111420000000002E-2</v>
      </c>
      <c r="S144" s="191">
        <v>0</v>
      </c>
      <c r="T144" s="192">
        <f>S144*H144</f>
        <v>0</v>
      </c>
      <c r="AR144" s="24" t="s">
        <v>259</v>
      </c>
      <c r="AT144" s="24" t="s">
        <v>154</v>
      </c>
      <c r="AU144" s="24" t="s">
        <v>81</v>
      </c>
      <c r="AY144" s="24" t="s">
        <v>151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4" t="s">
        <v>79</v>
      </c>
      <c r="BK144" s="193">
        <f>ROUND(I144*H144,2)</f>
        <v>0</v>
      </c>
      <c r="BL144" s="24" t="s">
        <v>259</v>
      </c>
      <c r="BM144" s="24" t="s">
        <v>693</v>
      </c>
    </row>
    <row r="145" spans="2:65" s="1" customFormat="1" ht="24">
      <c r="B145" s="41"/>
      <c r="D145" s="207" t="s">
        <v>161</v>
      </c>
      <c r="F145" s="220" t="s">
        <v>557</v>
      </c>
      <c r="I145" s="196"/>
      <c r="L145" s="41"/>
      <c r="M145" s="197"/>
      <c r="N145" s="42"/>
      <c r="O145" s="42"/>
      <c r="P145" s="42"/>
      <c r="Q145" s="42"/>
      <c r="R145" s="42"/>
      <c r="S145" s="42"/>
      <c r="T145" s="70"/>
      <c r="AT145" s="24" t="s">
        <v>161</v>
      </c>
      <c r="AU145" s="24" t="s">
        <v>81</v>
      </c>
    </row>
    <row r="146" spans="2:65" s="1" customFormat="1" ht="28.8" customHeight="1">
      <c r="B146" s="181"/>
      <c r="C146" s="182" t="s">
        <v>11</v>
      </c>
      <c r="D146" s="182" t="s">
        <v>154</v>
      </c>
      <c r="E146" s="183" t="s">
        <v>562</v>
      </c>
      <c r="F146" s="184" t="s">
        <v>563</v>
      </c>
      <c r="G146" s="185" t="s">
        <v>157</v>
      </c>
      <c r="H146" s="186">
        <v>72.798000000000002</v>
      </c>
      <c r="I146" s="187"/>
      <c r="J146" s="188">
        <f>ROUND(I146*H146,2)</f>
        <v>0</v>
      </c>
      <c r="K146" s="184" t="s">
        <v>158</v>
      </c>
      <c r="L146" s="41"/>
      <c r="M146" s="189" t="s">
        <v>5</v>
      </c>
      <c r="N146" s="190" t="s">
        <v>43</v>
      </c>
      <c r="O146" s="42"/>
      <c r="P146" s="191">
        <f>O146*H146</f>
        <v>0</v>
      </c>
      <c r="Q146" s="191">
        <v>1.0000000000000001E-5</v>
      </c>
      <c r="R146" s="191">
        <f>Q146*H146</f>
        <v>7.2798000000000003E-4</v>
      </c>
      <c r="S146" s="191">
        <v>0</v>
      </c>
      <c r="T146" s="192">
        <f>S146*H146</f>
        <v>0</v>
      </c>
      <c r="AR146" s="24" t="s">
        <v>259</v>
      </c>
      <c r="AT146" s="24" t="s">
        <v>154</v>
      </c>
      <c r="AU146" s="24" t="s">
        <v>81</v>
      </c>
      <c r="AY146" s="24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79</v>
      </c>
      <c r="BK146" s="193">
        <f>ROUND(I146*H146,2)</f>
        <v>0</v>
      </c>
      <c r="BL146" s="24" t="s">
        <v>259</v>
      </c>
      <c r="BM146" s="24" t="s">
        <v>694</v>
      </c>
    </row>
    <row r="147" spans="2:65" s="1" customFormat="1" ht="24">
      <c r="B147" s="41"/>
      <c r="D147" s="194" t="s">
        <v>161</v>
      </c>
      <c r="F147" s="195" t="s">
        <v>565</v>
      </c>
      <c r="I147" s="196"/>
      <c r="L147" s="41"/>
      <c r="M147" s="237"/>
      <c r="N147" s="238"/>
      <c r="O147" s="238"/>
      <c r="P147" s="238"/>
      <c r="Q147" s="238"/>
      <c r="R147" s="238"/>
      <c r="S147" s="238"/>
      <c r="T147" s="239"/>
      <c r="AT147" s="24" t="s">
        <v>161</v>
      </c>
      <c r="AU147" s="24" t="s">
        <v>81</v>
      </c>
    </row>
    <row r="148" spans="2:65" s="1" customFormat="1" ht="6.9" customHeight="1">
      <c r="B148" s="56"/>
      <c r="C148" s="57"/>
      <c r="D148" s="57"/>
      <c r="E148" s="57"/>
      <c r="F148" s="57"/>
      <c r="G148" s="57"/>
      <c r="H148" s="57"/>
      <c r="I148" s="134"/>
      <c r="J148" s="57"/>
      <c r="K148" s="57"/>
      <c r="L148" s="41"/>
    </row>
  </sheetData>
  <autoFilter ref="C90:K147"/>
  <mergeCells count="12">
    <mergeCell ref="G1:H1"/>
    <mergeCell ref="L2:V2"/>
    <mergeCell ref="E49:H49"/>
    <mergeCell ref="E51:H51"/>
    <mergeCell ref="E79:H79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4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6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102</v>
      </c>
      <c r="G1" s="376" t="s">
        <v>103</v>
      </c>
      <c r="H1" s="376"/>
      <c r="I1" s="110"/>
      <c r="J1" s="109" t="s">
        <v>104</v>
      </c>
      <c r="K1" s="108" t="s">
        <v>105</v>
      </c>
      <c r="L1" s="109" t="s">
        <v>106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67" t="s">
        <v>8</v>
      </c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98</v>
      </c>
    </row>
    <row r="3" spans="1:70" ht="6.9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81</v>
      </c>
    </row>
    <row r="4" spans="1:70" ht="36.9" customHeight="1">
      <c r="B4" s="28"/>
      <c r="C4" s="29"/>
      <c r="D4" s="30" t="s">
        <v>107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3.2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0.399999999999999" customHeight="1">
      <c r="B7" s="28"/>
      <c r="C7" s="29"/>
      <c r="D7" s="29"/>
      <c r="E7" s="369" t="str">
        <f>'Rekapitulace stavby'!K6</f>
        <v>Modernizace sociálního zařízení MŠ Bohatice</v>
      </c>
      <c r="F7" s="370"/>
      <c r="G7" s="370"/>
      <c r="H7" s="370"/>
      <c r="I7" s="112"/>
      <c r="J7" s="29"/>
      <c r="K7" s="31"/>
    </row>
    <row r="8" spans="1:70" s="1" customFormat="1" ht="13.2">
      <c r="B8" s="41"/>
      <c r="C8" s="42"/>
      <c r="D8" s="37" t="s">
        <v>108</v>
      </c>
      <c r="E8" s="42"/>
      <c r="F8" s="42"/>
      <c r="G8" s="42"/>
      <c r="H8" s="42"/>
      <c r="I8" s="113"/>
      <c r="J8" s="42"/>
      <c r="K8" s="45"/>
    </row>
    <row r="9" spans="1:70" s="1" customFormat="1" ht="36.9" customHeight="1">
      <c r="B9" s="41"/>
      <c r="C9" s="42"/>
      <c r="D9" s="42"/>
      <c r="E9" s="372" t="s">
        <v>695</v>
      </c>
      <c r="F9" s="371"/>
      <c r="G9" s="371"/>
      <c r="H9" s="371"/>
      <c r="I9" s="113"/>
      <c r="J9" s="42"/>
      <c r="K9" s="45"/>
    </row>
    <row r="10" spans="1:70" s="1" customFormat="1" ht="12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1:70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12.7.2018</v>
      </c>
      <c r="K12" s="45"/>
    </row>
    <row r="13" spans="1:70" s="1" customFormat="1" ht="10.8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4" t="s">
        <v>30</v>
      </c>
      <c r="J15" s="35" t="s">
        <v>5</v>
      </c>
      <c r="K15" s="45"/>
    </row>
    <row r="16" spans="1:70" s="1" customFormat="1" ht="6.9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4" t="s">
        <v>30</v>
      </c>
      <c r="J21" s="35" t="s">
        <v>5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3"/>
      <c r="J23" s="42"/>
      <c r="K23" s="45"/>
    </row>
    <row r="24" spans="2:11" s="7" customFormat="1" ht="157.19999999999999" customHeight="1">
      <c r="B24" s="116"/>
      <c r="C24" s="117"/>
      <c r="D24" s="117"/>
      <c r="E24" s="335" t="s">
        <v>37</v>
      </c>
      <c r="F24" s="335"/>
      <c r="G24" s="335"/>
      <c r="H24" s="335"/>
      <c r="I24" s="118"/>
      <c r="J24" s="117"/>
      <c r="K24" s="119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38</v>
      </c>
      <c r="E27" s="42"/>
      <c r="F27" s="42"/>
      <c r="G27" s="42"/>
      <c r="H27" s="42"/>
      <c r="I27" s="113"/>
      <c r="J27" s="123">
        <f>ROUND(J84,2)</f>
        <v>0</v>
      </c>
      <c r="K27" s="45"/>
    </row>
    <row r="28" spans="2:11" s="1" customFormat="1" ht="6.9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4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25">
        <f>ROUND(SUM(BE84:BE433), 2)</f>
        <v>0</v>
      </c>
      <c r="G30" s="42"/>
      <c r="H30" s="42"/>
      <c r="I30" s="126">
        <v>0.21</v>
      </c>
      <c r="J30" s="125">
        <f>ROUND(ROUND((SUM(BE84:BE433)), 2)*I30, 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25">
        <f>ROUND(SUM(BF84:BF433), 2)</f>
        <v>0</v>
      </c>
      <c r="G31" s="42"/>
      <c r="H31" s="42"/>
      <c r="I31" s="126">
        <v>0.15</v>
      </c>
      <c r="J31" s="125">
        <f>ROUND(ROUND((SUM(BF84:BF433)), 2)*I31, 2)</f>
        <v>0</v>
      </c>
      <c r="K31" s="45"/>
    </row>
    <row r="32" spans="2:11" s="1" customFormat="1" ht="14.4" hidden="1" customHeight="1">
      <c r="B32" s="41"/>
      <c r="C32" s="42"/>
      <c r="D32" s="42"/>
      <c r="E32" s="49" t="s">
        <v>45</v>
      </c>
      <c r="F32" s="125">
        <f>ROUND(SUM(BG84:BG433),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" hidden="1" customHeight="1">
      <c r="B33" s="41"/>
      <c r="C33" s="42"/>
      <c r="D33" s="42"/>
      <c r="E33" s="49" t="s">
        <v>46</v>
      </c>
      <c r="F33" s="125">
        <f>ROUND(SUM(BH84:BH433),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" hidden="1" customHeight="1">
      <c r="B34" s="41"/>
      <c r="C34" s="42"/>
      <c r="D34" s="42"/>
      <c r="E34" s="49" t="s">
        <v>47</v>
      </c>
      <c r="F34" s="125">
        <f>ROUND(SUM(BI84:BI433),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48</v>
      </c>
      <c r="E36" s="71"/>
      <c r="F36" s="71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" customHeight="1">
      <c r="B42" s="41"/>
      <c r="C42" s="30" t="s">
        <v>112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0.399999999999999" customHeight="1">
      <c r="B45" s="41"/>
      <c r="C45" s="42"/>
      <c r="D45" s="42"/>
      <c r="E45" s="369" t="str">
        <f>E7</f>
        <v>Modernizace sociálního zařízení MŠ Bohatice</v>
      </c>
      <c r="F45" s="370"/>
      <c r="G45" s="370"/>
      <c r="H45" s="370"/>
      <c r="I45" s="113"/>
      <c r="J45" s="42"/>
      <c r="K45" s="45"/>
    </row>
    <row r="46" spans="2:11" s="1" customFormat="1" ht="14.4" customHeight="1">
      <c r="B46" s="41"/>
      <c r="C46" s="37" t="s">
        <v>108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2" customHeight="1">
      <c r="B47" s="41"/>
      <c r="C47" s="42"/>
      <c r="D47" s="42"/>
      <c r="E47" s="372" t="str">
        <f>E9</f>
        <v>D.1.4. - ZTI</v>
      </c>
      <c r="F47" s="371"/>
      <c r="G47" s="371"/>
      <c r="H47" s="371"/>
      <c r="I47" s="113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MŠ Bohatice, Karlovy Vary</v>
      </c>
      <c r="G49" s="42"/>
      <c r="H49" s="42"/>
      <c r="I49" s="114" t="s">
        <v>25</v>
      </c>
      <c r="J49" s="115" t="str">
        <f>IF(J12="","",J12)</f>
        <v>12.7.2018</v>
      </c>
      <c r="K49" s="45"/>
    </row>
    <row r="50" spans="2:47" s="1" customFormat="1" ht="6.9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3.2">
      <c r="B51" s="41"/>
      <c r="C51" s="37" t="s">
        <v>27</v>
      </c>
      <c r="D51" s="42"/>
      <c r="E51" s="42"/>
      <c r="F51" s="35" t="str">
        <f>E15</f>
        <v>MM Karlovy Vary, Moskevská 21, K.Vary</v>
      </c>
      <c r="G51" s="42"/>
      <c r="H51" s="42"/>
      <c r="I51" s="114" t="s">
        <v>33</v>
      </c>
      <c r="J51" s="35" t="str">
        <f>E21</f>
        <v>Ing. Karel Drahokoupil</v>
      </c>
      <c r="K51" s="45"/>
    </row>
    <row r="52" spans="2:47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>
      <c r="B54" s="41"/>
      <c r="C54" s="137" t="s">
        <v>113</v>
      </c>
      <c r="D54" s="127"/>
      <c r="E54" s="127"/>
      <c r="F54" s="127"/>
      <c r="G54" s="127"/>
      <c r="H54" s="127"/>
      <c r="I54" s="138"/>
      <c r="J54" s="139" t="s">
        <v>114</v>
      </c>
      <c r="K54" s="140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115</v>
      </c>
      <c r="D56" s="42"/>
      <c r="E56" s="42"/>
      <c r="F56" s="42"/>
      <c r="G56" s="42"/>
      <c r="H56" s="42"/>
      <c r="I56" s="113"/>
      <c r="J56" s="123">
        <f>J84</f>
        <v>0</v>
      </c>
      <c r="K56" s="45"/>
      <c r="AU56" s="24" t="s">
        <v>116</v>
      </c>
    </row>
    <row r="57" spans="2:47" s="8" customFormat="1" ht="24.9" customHeight="1">
      <c r="B57" s="142"/>
      <c r="C57" s="143"/>
      <c r="D57" s="144" t="s">
        <v>696</v>
      </c>
      <c r="E57" s="145"/>
      <c r="F57" s="145"/>
      <c r="G57" s="145"/>
      <c r="H57" s="145"/>
      <c r="I57" s="146"/>
      <c r="J57" s="147">
        <f>J85</f>
        <v>0</v>
      </c>
      <c r="K57" s="148"/>
    </row>
    <row r="58" spans="2:47" s="8" customFormat="1" ht="24.9" customHeight="1">
      <c r="B58" s="142"/>
      <c r="C58" s="143"/>
      <c r="D58" s="144" t="s">
        <v>697</v>
      </c>
      <c r="E58" s="145"/>
      <c r="F58" s="145"/>
      <c r="G58" s="145"/>
      <c r="H58" s="145"/>
      <c r="I58" s="146"/>
      <c r="J58" s="147">
        <f>J106</f>
        <v>0</v>
      </c>
      <c r="K58" s="148"/>
    </row>
    <row r="59" spans="2:47" s="8" customFormat="1" ht="24.9" customHeight="1">
      <c r="B59" s="142"/>
      <c r="C59" s="143"/>
      <c r="D59" s="144" t="s">
        <v>698</v>
      </c>
      <c r="E59" s="145"/>
      <c r="F59" s="145"/>
      <c r="G59" s="145"/>
      <c r="H59" s="145"/>
      <c r="I59" s="146"/>
      <c r="J59" s="147">
        <f>J131</f>
        <v>0</v>
      </c>
      <c r="K59" s="148"/>
    </row>
    <row r="60" spans="2:47" s="8" customFormat="1" ht="24.9" customHeight="1">
      <c r="B60" s="142"/>
      <c r="C60" s="143"/>
      <c r="D60" s="144" t="s">
        <v>699</v>
      </c>
      <c r="E60" s="145"/>
      <c r="F60" s="145"/>
      <c r="G60" s="145"/>
      <c r="H60" s="145"/>
      <c r="I60" s="146"/>
      <c r="J60" s="147">
        <f>J134</f>
        <v>0</v>
      </c>
      <c r="K60" s="148"/>
    </row>
    <row r="61" spans="2:47" s="8" customFormat="1" ht="24.9" customHeight="1">
      <c r="B61" s="142"/>
      <c r="C61" s="143"/>
      <c r="D61" s="144" t="s">
        <v>700</v>
      </c>
      <c r="E61" s="145"/>
      <c r="F61" s="145"/>
      <c r="G61" s="145"/>
      <c r="H61" s="145"/>
      <c r="I61" s="146"/>
      <c r="J61" s="147">
        <f>J152</f>
        <v>0</v>
      </c>
      <c r="K61" s="148"/>
    </row>
    <row r="62" spans="2:47" s="8" customFormat="1" ht="24.9" customHeight="1">
      <c r="B62" s="142"/>
      <c r="C62" s="143"/>
      <c r="D62" s="144" t="s">
        <v>701</v>
      </c>
      <c r="E62" s="145"/>
      <c r="F62" s="145"/>
      <c r="G62" s="145"/>
      <c r="H62" s="145"/>
      <c r="I62" s="146"/>
      <c r="J62" s="147">
        <f>J253</f>
        <v>0</v>
      </c>
      <c r="K62" s="148"/>
    </row>
    <row r="63" spans="2:47" s="8" customFormat="1" ht="24.9" customHeight="1">
      <c r="B63" s="142"/>
      <c r="C63" s="143"/>
      <c r="D63" s="144" t="s">
        <v>702</v>
      </c>
      <c r="E63" s="145"/>
      <c r="F63" s="145"/>
      <c r="G63" s="145"/>
      <c r="H63" s="145"/>
      <c r="I63" s="146"/>
      <c r="J63" s="147">
        <f>J351</f>
        <v>0</v>
      </c>
      <c r="K63" s="148"/>
    </row>
    <row r="64" spans="2:47" s="8" customFormat="1" ht="24.9" customHeight="1">
      <c r="B64" s="142"/>
      <c r="C64" s="143"/>
      <c r="D64" s="144" t="s">
        <v>703</v>
      </c>
      <c r="E64" s="145"/>
      <c r="F64" s="145"/>
      <c r="G64" s="145"/>
      <c r="H64" s="145"/>
      <c r="I64" s="146"/>
      <c r="J64" s="147">
        <f>J431</f>
        <v>0</v>
      </c>
      <c r="K64" s="148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3"/>
      <c r="J65" s="42"/>
      <c r="K65" s="45"/>
    </row>
    <row r="66" spans="2:12" s="1" customFormat="1" ht="6.9" customHeight="1">
      <c r="B66" s="56"/>
      <c r="C66" s="57"/>
      <c r="D66" s="57"/>
      <c r="E66" s="57"/>
      <c r="F66" s="57"/>
      <c r="G66" s="57"/>
      <c r="H66" s="57"/>
      <c r="I66" s="134"/>
      <c r="J66" s="57"/>
      <c r="K66" s="58"/>
    </row>
    <row r="70" spans="2:12" s="1" customFormat="1" ht="6.9" customHeight="1">
      <c r="B70" s="59"/>
      <c r="C70" s="60"/>
      <c r="D70" s="60"/>
      <c r="E70" s="60"/>
      <c r="F70" s="60"/>
      <c r="G70" s="60"/>
      <c r="H70" s="60"/>
      <c r="I70" s="135"/>
      <c r="J70" s="60"/>
      <c r="K70" s="60"/>
      <c r="L70" s="41"/>
    </row>
    <row r="71" spans="2:12" s="1" customFormat="1" ht="36.9" customHeight="1">
      <c r="B71" s="41"/>
      <c r="C71" s="61" t="s">
        <v>135</v>
      </c>
      <c r="L71" s="41"/>
    </row>
    <row r="72" spans="2:12" s="1" customFormat="1" ht="6.9" customHeight="1">
      <c r="B72" s="41"/>
      <c r="L72" s="41"/>
    </row>
    <row r="73" spans="2:12" s="1" customFormat="1" ht="14.4" customHeight="1">
      <c r="B73" s="41"/>
      <c r="C73" s="63" t="s">
        <v>19</v>
      </c>
      <c r="L73" s="41"/>
    </row>
    <row r="74" spans="2:12" s="1" customFormat="1" ht="20.399999999999999" customHeight="1">
      <c r="B74" s="41"/>
      <c r="E74" s="373" t="str">
        <f>E7</f>
        <v>Modernizace sociálního zařízení MŠ Bohatice</v>
      </c>
      <c r="F74" s="374"/>
      <c r="G74" s="374"/>
      <c r="H74" s="374"/>
      <c r="L74" s="41"/>
    </row>
    <row r="75" spans="2:12" s="1" customFormat="1" ht="14.4" customHeight="1">
      <c r="B75" s="41"/>
      <c r="C75" s="63" t="s">
        <v>108</v>
      </c>
      <c r="L75" s="41"/>
    </row>
    <row r="76" spans="2:12" s="1" customFormat="1" ht="22.2" customHeight="1">
      <c r="B76" s="41"/>
      <c r="E76" s="346" t="str">
        <f>E9</f>
        <v>D.1.4. - ZTI</v>
      </c>
      <c r="F76" s="375"/>
      <c r="G76" s="375"/>
      <c r="H76" s="375"/>
      <c r="L76" s="41"/>
    </row>
    <row r="77" spans="2:12" s="1" customFormat="1" ht="6.9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F12</f>
        <v>MŠ Bohatice, Karlovy Vary</v>
      </c>
      <c r="I78" s="157" t="s">
        <v>25</v>
      </c>
      <c r="J78" s="67" t="str">
        <f>IF(J12="","",J12)</f>
        <v>12.7.2018</v>
      </c>
      <c r="L78" s="41"/>
    </row>
    <row r="79" spans="2:12" s="1" customFormat="1" ht="6.9" customHeight="1">
      <c r="B79" s="41"/>
      <c r="L79" s="41"/>
    </row>
    <row r="80" spans="2:12" s="1" customFormat="1" ht="13.2">
      <c r="B80" s="41"/>
      <c r="C80" s="63" t="s">
        <v>27</v>
      </c>
      <c r="F80" s="156" t="str">
        <f>E15</f>
        <v>MM Karlovy Vary, Moskevská 21, K.Vary</v>
      </c>
      <c r="I80" s="157" t="s">
        <v>33</v>
      </c>
      <c r="J80" s="156" t="str">
        <f>E21</f>
        <v>Ing. Karel Drahokoupil</v>
      </c>
      <c r="L80" s="41"/>
    </row>
    <row r="81" spans="2:65" s="1" customFormat="1" ht="14.4" customHeight="1">
      <c r="B81" s="41"/>
      <c r="C81" s="63" t="s">
        <v>31</v>
      </c>
      <c r="F81" s="156" t="str">
        <f>IF(E18="","",E18)</f>
        <v/>
      </c>
      <c r="L81" s="41"/>
    </row>
    <row r="82" spans="2:65" s="1" customFormat="1" ht="10.35" customHeight="1">
      <c r="B82" s="41"/>
      <c r="L82" s="41"/>
    </row>
    <row r="83" spans="2:65" s="10" customFormat="1" ht="29.25" customHeight="1">
      <c r="B83" s="158"/>
      <c r="C83" s="159" t="s">
        <v>136</v>
      </c>
      <c r="D83" s="160" t="s">
        <v>57</v>
      </c>
      <c r="E83" s="160" t="s">
        <v>53</v>
      </c>
      <c r="F83" s="160" t="s">
        <v>137</v>
      </c>
      <c r="G83" s="160" t="s">
        <v>138</v>
      </c>
      <c r="H83" s="160" t="s">
        <v>139</v>
      </c>
      <c r="I83" s="161" t="s">
        <v>140</v>
      </c>
      <c r="J83" s="160" t="s">
        <v>114</v>
      </c>
      <c r="K83" s="162" t="s">
        <v>141</v>
      </c>
      <c r="L83" s="158"/>
      <c r="M83" s="73" t="s">
        <v>142</v>
      </c>
      <c r="N83" s="74" t="s">
        <v>42</v>
      </c>
      <c r="O83" s="74" t="s">
        <v>143</v>
      </c>
      <c r="P83" s="74" t="s">
        <v>144</v>
      </c>
      <c r="Q83" s="74" t="s">
        <v>145</v>
      </c>
      <c r="R83" s="74" t="s">
        <v>146</v>
      </c>
      <c r="S83" s="74" t="s">
        <v>147</v>
      </c>
      <c r="T83" s="75" t="s">
        <v>148</v>
      </c>
    </row>
    <row r="84" spans="2:65" s="1" customFormat="1" ht="29.25" customHeight="1">
      <c r="B84" s="41"/>
      <c r="C84" s="77" t="s">
        <v>115</v>
      </c>
      <c r="J84" s="163">
        <f>BK84</f>
        <v>0</v>
      </c>
      <c r="L84" s="41"/>
      <c r="M84" s="76"/>
      <c r="N84" s="68"/>
      <c r="O84" s="68"/>
      <c r="P84" s="164">
        <f>P85+P106+P131+P134+P152+P253+P351+P431</f>
        <v>0</v>
      </c>
      <c r="Q84" s="68"/>
      <c r="R84" s="164">
        <f>R85+R106+R131+R134+R152+R253+R351+R431</f>
        <v>2.4139799999999996</v>
      </c>
      <c r="S84" s="68"/>
      <c r="T84" s="165">
        <f>T85+T106+T131+T134+T152+T253+T351+T431</f>
        <v>0</v>
      </c>
      <c r="AT84" s="24" t="s">
        <v>71</v>
      </c>
      <c r="AU84" s="24" t="s">
        <v>116</v>
      </c>
      <c r="BK84" s="166">
        <f>BK85+BK106+BK131+BK134+BK152+BK253+BK351+BK431</f>
        <v>0</v>
      </c>
    </row>
    <row r="85" spans="2:65" s="11" customFormat="1" ht="37.35" customHeight="1">
      <c r="B85" s="167"/>
      <c r="D85" s="178" t="s">
        <v>71</v>
      </c>
      <c r="E85" s="232" t="s">
        <v>704</v>
      </c>
      <c r="F85" s="232" t="s">
        <v>705</v>
      </c>
      <c r="I85" s="170"/>
      <c r="J85" s="233">
        <f>BK85</f>
        <v>0</v>
      </c>
      <c r="L85" s="167"/>
      <c r="M85" s="172"/>
      <c r="N85" s="173"/>
      <c r="O85" s="173"/>
      <c r="P85" s="174">
        <f>SUM(P86:P105)</f>
        <v>0</v>
      </c>
      <c r="Q85" s="173"/>
      <c r="R85" s="174">
        <f>SUM(R86:R105)</f>
        <v>8.6599999999999993E-3</v>
      </c>
      <c r="S85" s="173"/>
      <c r="T85" s="175">
        <f>SUM(T86:T105)</f>
        <v>0</v>
      </c>
      <c r="AR85" s="168" t="s">
        <v>79</v>
      </c>
      <c r="AT85" s="176" t="s">
        <v>71</v>
      </c>
      <c r="AU85" s="176" t="s">
        <v>72</v>
      </c>
      <c r="AY85" s="168" t="s">
        <v>151</v>
      </c>
      <c r="BK85" s="177">
        <f>SUM(BK86:BK105)</f>
        <v>0</v>
      </c>
    </row>
    <row r="86" spans="2:65" s="1" customFormat="1" ht="20.399999999999999" customHeight="1">
      <c r="B86" s="181"/>
      <c r="C86" s="182" t="s">
        <v>79</v>
      </c>
      <c r="D86" s="182" t="s">
        <v>154</v>
      </c>
      <c r="E86" s="183" t="s">
        <v>706</v>
      </c>
      <c r="F86" s="184" t="s">
        <v>707</v>
      </c>
      <c r="G86" s="185" t="s">
        <v>368</v>
      </c>
      <c r="H86" s="186">
        <v>19</v>
      </c>
      <c r="I86" s="187"/>
      <c r="J86" s="188">
        <f>ROUND(I86*H86,2)</f>
        <v>0</v>
      </c>
      <c r="K86" s="184" t="s">
        <v>5</v>
      </c>
      <c r="L86" s="41"/>
      <c r="M86" s="189" t="s">
        <v>5</v>
      </c>
      <c r="N86" s="190" t="s">
        <v>43</v>
      </c>
      <c r="O86" s="42"/>
      <c r="P86" s="191">
        <f>O86*H86</f>
        <v>0</v>
      </c>
      <c r="Q86" s="191">
        <v>8.0000000000000007E-5</v>
      </c>
      <c r="R86" s="191">
        <f>Q86*H86</f>
        <v>1.5200000000000001E-3</v>
      </c>
      <c r="S86" s="191">
        <v>0</v>
      </c>
      <c r="T86" s="192">
        <f>S86*H86</f>
        <v>0</v>
      </c>
      <c r="AR86" s="24" t="s">
        <v>159</v>
      </c>
      <c r="AT86" s="24" t="s">
        <v>154</v>
      </c>
      <c r="AU86" s="24" t="s">
        <v>79</v>
      </c>
      <c r="AY86" s="24" t="s">
        <v>151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24" t="s">
        <v>79</v>
      </c>
      <c r="BK86" s="193">
        <f>ROUND(I86*H86,2)</f>
        <v>0</v>
      </c>
      <c r="BL86" s="24" t="s">
        <v>159</v>
      </c>
      <c r="BM86" s="24" t="s">
        <v>81</v>
      </c>
    </row>
    <row r="87" spans="2:65" s="1" customFormat="1" ht="12">
      <c r="B87" s="41"/>
      <c r="D87" s="194" t="s">
        <v>161</v>
      </c>
      <c r="F87" s="195" t="s">
        <v>707</v>
      </c>
      <c r="I87" s="196"/>
      <c r="L87" s="41"/>
      <c r="M87" s="197"/>
      <c r="N87" s="42"/>
      <c r="O87" s="42"/>
      <c r="P87" s="42"/>
      <c r="Q87" s="42"/>
      <c r="R87" s="42"/>
      <c r="S87" s="42"/>
      <c r="T87" s="70"/>
      <c r="AT87" s="24" t="s">
        <v>161</v>
      </c>
      <c r="AU87" s="24" t="s">
        <v>79</v>
      </c>
    </row>
    <row r="88" spans="2:65" s="12" customFormat="1" ht="12">
      <c r="B88" s="198"/>
      <c r="D88" s="194" t="s">
        <v>163</v>
      </c>
      <c r="E88" s="199" t="s">
        <v>5</v>
      </c>
      <c r="F88" s="200" t="s">
        <v>708</v>
      </c>
      <c r="H88" s="201" t="s">
        <v>5</v>
      </c>
      <c r="I88" s="202"/>
      <c r="L88" s="198"/>
      <c r="M88" s="203"/>
      <c r="N88" s="204"/>
      <c r="O88" s="204"/>
      <c r="P88" s="204"/>
      <c r="Q88" s="204"/>
      <c r="R88" s="204"/>
      <c r="S88" s="204"/>
      <c r="T88" s="205"/>
      <c r="AT88" s="201" t="s">
        <v>163</v>
      </c>
      <c r="AU88" s="201" t="s">
        <v>79</v>
      </c>
      <c r="AV88" s="12" t="s">
        <v>79</v>
      </c>
      <c r="AW88" s="12" t="s">
        <v>35</v>
      </c>
      <c r="AX88" s="12" t="s">
        <v>72</v>
      </c>
      <c r="AY88" s="201" t="s">
        <v>151</v>
      </c>
    </row>
    <row r="89" spans="2:65" s="13" customFormat="1" ht="12">
      <c r="B89" s="206"/>
      <c r="D89" s="194" t="s">
        <v>163</v>
      </c>
      <c r="E89" s="215" t="s">
        <v>5</v>
      </c>
      <c r="F89" s="216" t="s">
        <v>709</v>
      </c>
      <c r="H89" s="217">
        <v>4</v>
      </c>
      <c r="I89" s="211"/>
      <c r="L89" s="206"/>
      <c r="M89" s="212"/>
      <c r="N89" s="213"/>
      <c r="O89" s="213"/>
      <c r="P89" s="213"/>
      <c r="Q89" s="213"/>
      <c r="R89" s="213"/>
      <c r="S89" s="213"/>
      <c r="T89" s="214"/>
      <c r="AT89" s="215" t="s">
        <v>163</v>
      </c>
      <c r="AU89" s="215" t="s">
        <v>79</v>
      </c>
      <c r="AV89" s="13" t="s">
        <v>81</v>
      </c>
      <c r="AW89" s="13" t="s">
        <v>35</v>
      </c>
      <c r="AX89" s="13" t="s">
        <v>72</v>
      </c>
      <c r="AY89" s="215" t="s">
        <v>151</v>
      </c>
    </row>
    <row r="90" spans="2:65" s="12" customFormat="1" ht="12">
      <c r="B90" s="198"/>
      <c r="D90" s="194" t="s">
        <v>163</v>
      </c>
      <c r="E90" s="199" t="s">
        <v>5</v>
      </c>
      <c r="F90" s="200" t="s">
        <v>710</v>
      </c>
      <c r="H90" s="201" t="s">
        <v>5</v>
      </c>
      <c r="I90" s="202"/>
      <c r="L90" s="198"/>
      <c r="M90" s="203"/>
      <c r="N90" s="204"/>
      <c r="O90" s="204"/>
      <c r="P90" s="204"/>
      <c r="Q90" s="204"/>
      <c r="R90" s="204"/>
      <c r="S90" s="204"/>
      <c r="T90" s="205"/>
      <c r="AT90" s="201" t="s">
        <v>163</v>
      </c>
      <c r="AU90" s="201" t="s">
        <v>79</v>
      </c>
      <c r="AV90" s="12" t="s">
        <v>79</v>
      </c>
      <c r="AW90" s="12" t="s">
        <v>35</v>
      </c>
      <c r="AX90" s="12" t="s">
        <v>72</v>
      </c>
      <c r="AY90" s="201" t="s">
        <v>151</v>
      </c>
    </row>
    <row r="91" spans="2:65" s="13" customFormat="1" ht="12">
      <c r="B91" s="206"/>
      <c r="D91" s="194" t="s">
        <v>163</v>
      </c>
      <c r="E91" s="215" t="s">
        <v>5</v>
      </c>
      <c r="F91" s="216" t="s">
        <v>711</v>
      </c>
      <c r="H91" s="217">
        <v>6</v>
      </c>
      <c r="I91" s="211"/>
      <c r="L91" s="206"/>
      <c r="M91" s="212"/>
      <c r="N91" s="213"/>
      <c r="O91" s="213"/>
      <c r="P91" s="213"/>
      <c r="Q91" s="213"/>
      <c r="R91" s="213"/>
      <c r="S91" s="213"/>
      <c r="T91" s="214"/>
      <c r="AT91" s="215" t="s">
        <v>163</v>
      </c>
      <c r="AU91" s="215" t="s">
        <v>79</v>
      </c>
      <c r="AV91" s="13" t="s">
        <v>81</v>
      </c>
      <c r="AW91" s="13" t="s">
        <v>35</v>
      </c>
      <c r="AX91" s="13" t="s">
        <v>72</v>
      </c>
      <c r="AY91" s="215" t="s">
        <v>151</v>
      </c>
    </row>
    <row r="92" spans="2:65" s="12" customFormat="1" ht="12">
      <c r="B92" s="198"/>
      <c r="D92" s="194" t="s">
        <v>163</v>
      </c>
      <c r="E92" s="199" t="s">
        <v>5</v>
      </c>
      <c r="F92" s="200" t="s">
        <v>712</v>
      </c>
      <c r="H92" s="201" t="s">
        <v>5</v>
      </c>
      <c r="I92" s="202"/>
      <c r="L92" s="198"/>
      <c r="M92" s="203"/>
      <c r="N92" s="204"/>
      <c r="O92" s="204"/>
      <c r="P92" s="204"/>
      <c r="Q92" s="204"/>
      <c r="R92" s="204"/>
      <c r="S92" s="204"/>
      <c r="T92" s="205"/>
      <c r="AT92" s="201" t="s">
        <v>163</v>
      </c>
      <c r="AU92" s="201" t="s">
        <v>79</v>
      </c>
      <c r="AV92" s="12" t="s">
        <v>79</v>
      </c>
      <c r="AW92" s="12" t="s">
        <v>35</v>
      </c>
      <c r="AX92" s="12" t="s">
        <v>72</v>
      </c>
      <c r="AY92" s="201" t="s">
        <v>151</v>
      </c>
    </row>
    <row r="93" spans="2:65" s="13" customFormat="1" ht="12">
      <c r="B93" s="206"/>
      <c r="D93" s="194" t="s">
        <v>163</v>
      </c>
      <c r="E93" s="215" t="s">
        <v>5</v>
      </c>
      <c r="F93" s="216" t="s">
        <v>713</v>
      </c>
      <c r="H93" s="217">
        <v>5</v>
      </c>
      <c r="I93" s="211"/>
      <c r="L93" s="206"/>
      <c r="M93" s="212"/>
      <c r="N93" s="213"/>
      <c r="O93" s="213"/>
      <c r="P93" s="213"/>
      <c r="Q93" s="213"/>
      <c r="R93" s="213"/>
      <c r="S93" s="213"/>
      <c r="T93" s="214"/>
      <c r="AT93" s="215" t="s">
        <v>163</v>
      </c>
      <c r="AU93" s="215" t="s">
        <v>79</v>
      </c>
      <c r="AV93" s="13" t="s">
        <v>81</v>
      </c>
      <c r="AW93" s="13" t="s">
        <v>35</v>
      </c>
      <c r="AX93" s="13" t="s">
        <v>72</v>
      </c>
      <c r="AY93" s="215" t="s">
        <v>151</v>
      </c>
    </row>
    <row r="94" spans="2:65" s="12" customFormat="1" ht="12">
      <c r="B94" s="198"/>
      <c r="D94" s="194" t="s">
        <v>163</v>
      </c>
      <c r="E94" s="199" t="s">
        <v>5</v>
      </c>
      <c r="F94" s="200" t="s">
        <v>714</v>
      </c>
      <c r="H94" s="201" t="s">
        <v>5</v>
      </c>
      <c r="I94" s="202"/>
      <c r="L94" s="198"/>
      <c r="M94" s="203"/>
      <c r="N94" s="204"/>
      <c r="O94" s="204"/>
      <c r="P94" s="204"/>
      <c r="Q94" s="204"/>
      <c r="R94" s="204"/>
      <c r="S94" s="204"/>
      <c r="T94" s="205"/>
      <c r="AT94" s="201" t="s">
        <v>163</v>
      </c>
      <c r="AU94" s="201" t="s">
        <v>79</v>
      </c>
      <c r="AV94" s="12" t="s">
        <v>79</v>
      </c>
      <c r="AW94" s="12" t="s">
        <v>35</v>
      </c>
      <c r="AX94" s="12" t="s">
        <v>72</v>
      </c>
      <c r="AY94" s="201" t="s">
        <v>151</v>
      </c>
    </row>
    <row r="95" spans="2:65" s="13" customFormat="1" ht="12">
      <c r="B95" s="206"/>
      <c r="D95" s="194" t="s">
        <v>163</v>
      </c>
      <c r="E95" s="215" t="s">
        <v>5</v>
      </c>
      <c r="F95" s="216" t="s">
        <v>715</v>
      </c>
      <c r="H95" s="217">
        <v>4</v>
      </c>
      <c r="I95" s="211"/>
      <c r="L95" s="206"/>
      <c r="M95" s="212"/>
      <c r="N95" s="213"/>
      <c r="O95" s="213"/>
      <c r="P95" s="213"/>
      <c r="Q95" s="213"/>
      <c r="R95" s="213"/>
      <c r="S95" s="213"/>
      <c r="T95" s="214"/>
      <c r="AT95" s="215" t="s">
        <v>163</v>
      </c>
      <c r="AU95" s="215" t="s">
        <v>79</v>
      </c>
      <c r="AV95" s="13" t="s">
        <v>81</v>
      </c>
      <c r="AW95" s="13" t="s">
        <v>35</v>
      </c>
      <c r="AX95" s="13" t="s">
        <v>72</v>
      </c>
      <c r="AY95" s="215" t="s">
        <v>151</v>
      </c>
    </row>
    <row r="96" spans="2:65" s="14" customFormat="1" ht="12">
      <c r="B96" s="240"/>
      <c r="D96" s="207" t="s">
        <v>163</v>
      </c>
      <c r="E96" s="241" t="s">
        <v>5</v>
      </c>
      <c r="F96" s="242" t="s">
        <v>716</v>
      </c>
      <c r="H96" s="243">
        <v>19</v>
      </c>
      <c r="I96" s="244"/>
      <c r="L96" s="240"/>
      <c r="M96" s="245"/>
      <c r="N96" s="246"/>
      <c r="O96" s="246"/>
      <c r="P96" s="246"/>
      <c r="Q96" s="246"/>
      <c r="R96" s="246"/>
      <c r="S96" s="246"/>
      <c r="T96" s="247"/>
      <c r="AT96" s="248" t="s">
        <v>163</v>
      </c>
      <c r="AU96" s="248" t="s">
        <v>79</v>
      </c>
      <c r="AV96" s="14" t="s">
        <v>159</v>
      </c>
      <c r="AW96" s="14" t="s">
        <v>35</v>
      </c>
      <c r="AX96" s="14" t="s">
        <v>79</v>
      </c>
      <c r="AY96" s="248" t="s">
        <v>151</v>
      </c>
    </row>
    <row r="97" spans="2:65" s="1" customFormat="1" ht="20.399999999999999" customHeight="1">
      <c r="B97" s="181"/>
      <c r="C97" s="222" t="s">
        <v>81</v>
      </c>
      <c r="D97" s="222" t="s">
        <v>404</v>
      </c>
      <c r="E97" s="223" t="s">
        <v>717</v>
      </c>
      <c r="F97" s="224" t="s">
        <v>718</v>
      </c>
      <c r="G97" s="225" t="s">
        <v>368</v>
      </c>
      <c r="H97" s="226">
        <v>6</v>
      </c>
      <c r="I97" s="227"/>
      <c r="J97" s="228">
        <f>ROUND(I97*H97,2)</f>
        <v>0</v>
      </c>
      <c r="K97" s="224" t="s">
        <v>5</v>
      </c>
      <c r="L97" s="229"/>
      <c r="M97" s="230" t="s">
        <v>5</v>
      </c>
      <c r="N97" s="231" t="s">
        <v>43</v>
      </c>
      <c r="O97" s="42"/>
      <c r="P97" s="191">
        <f>O97*H97</f>
        <v>0</v>
      </c>
      <c r="Q97" s="191">
        <v>4.0000000000000003E-5</v>
      </c>
      <c r="R97" s="191">
        <f>Q97*H97</f>
        <v>2.4000000000000003E-4</v>
      </c>
      <c r="S97" s="191">
        <v>0</v>
      </c>
      <c r="T97" s="192">
        <f>S97*H97</f>
        <v>0</v>
      </c>
      <c r="AR97" s="24" t="s">
        <v>208</v>
      </c>
      <c r="AT97" s="24" t="s">
        <v>404</v>
      </c>
      <c r="AU97" s="24" t="s">
        <v>79</v>
      </c>
      <c r="AY97" s="24" t="s">
        <v>151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79</v>
      </c>
      <c r="BK97" s="193">
        <f>ROUND(I97*H97,2)</f>
        <v>0</v>
      </c>
      <c r="BL97" s="24" t="s">
        <v>159</v>
      </c>
      <c r="BM97" s="24" t="s">
        <v>159</v>
      </c>
    </row>
    <row r="98" spans="2:65" s="1" customFormat="1" ht="12">
      <c r="B98" s="41"/>
      <c r="D98" s="194" t="s">
        <v>161</v>
      </c>
      <c r="F98" s="195" t="s">
        <v>718</v>
      </c>
      <c r="I98" s="196"/>
      <c r="L98" s="41"/>
      <c r="M98" s="197"/>
      <c r="N98" s="42"/>
      <c r="O98" s="42"/>
      <c r="P98" s="42"/>
      <c r="Q98" s="42"/>
      <c r="R98" s="42"/>
      <c r="S98" s="42"/>
      <c r="T98" s="70"/>
      <c r="AT98" s="24" t="s">
        <v>161</v>
      </c>
      <c r="AU98" s="24" t="s">
        <v>79</v>
      </c>
    </row>
    <row r="99" spans="2:65" s="13" customFormat="1" ht="12">
      <c r="B99" s="206"/>
      <c r="D99" s="207" t="s">
        <v>163</v>
      </c>
      <c r="E99" s="208" t="s">
        <v>5</v>
      </c>
      <c r="F99" s="209" t="s">
        <v>719</v>
      </c>
      <c r="H99" s="210">
        <v>6</v>
      </c>
      <c r="I99" s="211"/>
      <c r="L99" s="206"/>
      <c r="M99" s="212"/>
      <c r="N99" s="213"/>
      <c r="O99" s="213"/>
      <c r="P99" s="213"/>
      <c r="Q99" s="213"/>
      <c r="R99" s="213"/>
      <c r="S99" s="213"/>
      <c r="T99" s="214"/>
      <c r="AT99" s="215" t="s">
        <v>163</v>
      </c>
      <c r="AU99" s="215" t="s">
        <v>79</v>
      </c>
      <c r="AV99" s="13" t="s">
        <v>81</v>
      </c>
      <c r="AW99" s="13" t="s">
        <v>35</v>
      </c>
      <c r="AX99" s="13" t="s">
        <v>79</v>
      </c>
      <c r="AY99" s="215" t="s">
        <v>151</v>
      </c>
    </row>
    <row r="100" spans="2:65" s="1" customFormat="1" ht="20.399999999999999" customHeight="1">
      <c r="B100" s="181"/>
      <c r="C100" s="222" t="s">
        <v>152</v>
      </c>
      <c r="D100" s="222" t="s">
        <v>404</v>
      </c>
      <c r="E100" s="223" t="s">
        <v>720</v>
      </c>
      <c r="F100" s="224" t="s">
        <v>721</v>
      </c>
      <c r="G100" s="225" t="s">
        <v>368</v>
      </c>
      <c r="H100" s="226">
        <v>5</v>
      </c>
      <c r="I100" s="227"/>
      <c r="J100" s="228">
        <f>ROUND(I100*H100,2)</f>
        <v>0</v>
      </c>
      <c r="K100" s="224" t="s">
        <v>5</v>
      </c>
      <c r="L100" s="229"/>
      <c r="M100" s="230" t="s">
        <v>5</v>
      </c>
      <c r="N100" s="231" t="s">
        <v>43</v>
      </c>
      <c r="O100" s="42"/>
      <c r="P100" s="191">
        <f>O100*H100</f>
        <v>0</v>
      </c>
      <c r="Q100" s="191">
        <v>4.0000000000000003E-5</v>
      </c>
      <c r="R100" s="191">
        <f>Q100*H100</f>
        <v>2.0000000000000001E-4</v>
      </c>
      <c r="S100" s="191">
        <v>0</v>
      </c>
      <c r="T100" s="192">
        <f>S100*H100</f>
        <v>0</v>
      </c>
      <c r="AR100" s="24" t="s">
        <v>208</v>
      </c>
      <c r="AT100" s="24" t="s">
        <v>404</v>
      </c>
      <c r="AU100" s="24" t="s">
        <v>79</v>
      </c>
      <c r="AY100" s="24" t="s">
        <v>151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79</v>
      </c>
      <c r="BK100" s="193">
        <f>ROUND(I100*H100,2)</f>
        <v>0</v>
      </c>
      <c r="BL100" s="24" t="s">
        <v>159</v>
      </c>
      <c r="BM100" s="24" t="s">
        <v>183</v>
      </c>
    </row>
    <row r="101" spans="2:65" s="1" customFormat="1" ht="12">
      <c r="B101" s="41"/>
      <c r="D101" s="207" t="s">
        <v>161</v>
      </c>
      <c r="F101" s="220" t="s">
        <v>721</v>
      </c>
      <c r="I101" s="196"/>
      <c r="L101" s="41"/>
      <c r="M101" s="197"/>
      <c r="N101" s="42"/>
      <c r="O101" s="42"/>
      <c r="P101" s="42"/>
      <c r="Q101" s="42"/>
      <c r="R101" s="42"/>
      <c r="S101" s="42"/>
      <c r="T101" s="70"/>
      <c r="AT101" s="24" t="s">
        <v>161</v>
      </c>
      <c r="AU101" s="24" t="s">
        <v>79</v>
      </c>
    </row>
    <row r="102" spans="2:65" s="1" customFormat="1" ht="20.399999999999999" customHeight="1">
      <c r="B102" s="181"/>
      <c r="C102" s="222" t="s">
        <v>159</v>
      </c>
      <c r="D102" s="222" t="s">
        <v>404</v>
      </c>
      <c r="E102" s="223" t="s">
        <v>722</v>
      </c>
      <c r="F102" s="224" t="s">
        <v>723</v>
      </c>
      <c r="G102" s="225" t="s">
        <v>368</v>
      </c>
      <c r="H102" s="226">
        <v>5</v>
      </c>
      <c r="I102" s="227"/>
      <c r="J102" s="228">
        <f>ROUND(I102*H102,2)</f>
        <v>0</v>
      </c>
      <c r="K102" s="224" t="s">
        <v>5</v>
      </c>
      <c r="L102" s="229"/>
      <c r="M102" s="230" t="s">
        <v>5</v>
      </c>
      <c r="N102" s="231" t="s">
        <v>43</v>
      </c>
      <c r="O102" s="42"/>
      <c r="P102" s="191">
        <f>O102*H102</f>
        <v>0</v>
      </c>
      <c r="Q102" s="191">
        <v>2.9999999999999997E-4</v>
      </c>
      <c r="R102" s="191">
        <f>Q102*H102</f>
        <v>1.4999999999999998E-3</v>
      </c>
      <c r="S102" s="191">
        <v>0</v>
      </c>
      <c r="T102" s="192">
        <f>S102*H102</f>
        <v>0</v>
      </c>
      <c r="AR102" s="24" t="s">
        <v>208</v>
      </c>
      <c r="AT102" s="24" t="s">
        <v>404</v>
      </c>
      <c r="AU102" s="24" t="s">
        <v>79</v>
      </c>
      <c r="AY102" s="24" t="s">
        <v>151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79</v>
      </c>
      <c r="BK102" s="193">
        <f>ROUND(I102*H102,2)</f>
        <v>0</v>
      </c>
      <c r="BL102" s="24" t="s">
        <v>159</v>
      </c>
      <c r="BM102" s="24" t="s">
        <v>208</v>
      </c>
    </row>
    <row r="103" spans="2:65" s="1" customFormat="1" ht="12">
      <c r="B103" s="41"/>
      <c r="D103" s="207" t="s">
        <v>161</v>
      </c>
      <c r="F103" s="220" t="s">
        <v>723</v>
      </c>
      <c r="I103" s="196"/>
      <c r="L103" s="41"/>
      <c r="M103" s="197"/>
      <c r="N103" s="42"/>
      <c r="O103" s="42"/>
      <c r="P103" s="42"/>
      <c r="Q103" s="42"/>
      <c r="R103" s="42"/>
      <c r="S103" s="42"/>
      <c r="T103" s="70"/>
      <c r="AT103" s="24" t="s">
        <v>161</v>
      </c>
      <c r="AU103" s="24" t="s">
        <v>79</v>
      </c>
    </row>
    <row r="104" spans="2:65" s="1" customFormat="1" ht="20.399999999999999" customHeight="1">
      <c r="B104" s="181"/>
      <c r="C104" s="222" t="s">
        <v>187</v>
      </c>
      <c r="D104" s="222" t="s">
        <v>404</v>
      </c>
      <c r="E104" s="223" t="s">
        <v>724</v>
      </c>
      <c r="F104" s="224" t="s">
        <v>725</v>
      </c>
      <c r="G104" s="225" t="s">
        <v>368</v>
      </c>
      <c r="H104" s="226">
        <v>4</v>
      </c>
      <c r="I104" s="227"/>
      <c r="J104" s="228">
        <f>ROUND(I104*H104,2)</f>
        <v>0</v>
      </c>
      <c r="K104" s="224" t="s">
        <v>5</v>
      </c>
      <c r="L104" s="229"/>
      <c r="M104" s="230" t="s">
        <v>5</v>
      </c>
      <c r="N104" s="231" t="s">
        <v>43</v>
      </c>
      <c r="O104" s="42"/>
      <c r="P104" s="191">
        <f>O104*H104</f>
        <v>0</v>
      </c>
      <c r="Q104" s="191">
        <v>1.2999999999999999E-3</v>
      </c>
      <c r="R104" s="191">
        <f>Q104*H104</f>
        <v>5.1999999999999998E-3</v>
      </c>
      <c r="S104" s="191">
        <v>0</v>
      </c>
      <c r="T104" s="192">
        <f>S104*H104</f>
        <v>0</v>
      </c>
      <c r="AR104" s="24" t="s">
        <v>208</v>
      </c>
      <c r="AT104" s="24" t="s">
        <v>404</v>
      </c>
      <c r="AU104" s="24" t="s">
        <v>79</v>
      </c>
      <c r="AY104" s="24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79</v>
      </c>
      <c r="BK104" s="193">
        <f>ROUND(I104*H104,2)</f>
        <v>0</v>
      </c>
      <c r="BL104" s="24" t="s">
        <v>159</v>
      </c>
      <c r="BM104" s="24" t="s">
        <v>223</v>
      </c>
    </row>
    <row r="105" spans="2:65" s="1" customFormat="1" ht="12">
      <c r="B105" s="41"/>
      <c r="D105" s="194" t="s">
        <v>161</v>
      </c>
      <c r="F105" s="195" t="s">
        <v>725</v>
      </c>
      <c r="I105" s="196"/>
      <c r="L105" s="41"/>
      <c r="M105" s="197"/>
      <c r="N105" s="42"/>
      <c r="O105" s="42"/>
      <c r="P105" s="42"/>
      <c r="Q105" s="42"/>
      <c r="R105" s="42"/>
      <c r="S105" s="42"/>
      <c r="T105" s="70"/>
      <c r="AT105" s="24" t="s">
        <v>161</v>
      </c>
      <c r="AU105" s="24" t="s">
        <v>79</v>
      </c>
    </row>
    <row r="106" spans="2:65" s="11" customFormat="1" ht="37.35" customHeight="1">
      <c r="B106" s="167"/>
      <c r="D106" s="178" t="s">
        <v>71</v>
      </c>
      <c r="E106" s="232" t="s">
        <v>726</v>
      </c>
      <c r="F106" s="232" t="s">
        <v>727</v>
      </c>
      <c r="I106" s="170"/>
      <c r="J106" s="233">
        <f>BK106</f>
        <v>0</v>
      </c>
      <c r="L106" s="167"/>
      <c r="M106" s="172"/>
      <c r="N106" s="173"/>
      <c r="O106" s="173"/>
      <c r="P106" s="174">
        <f>SUM(P107:P130)</f>
        <v>0</v>
      </c>
      <c r="Q106" s="173"/>
      <c r="R106" s="174">
        <f>SUM(R107:R130)</f>
        <v>3.9299999999999995E-2</v>
      </c>
      <c r="S106" s="173"/>
      <c r="T106" s="175">
        <f>SUM(T107:T130)</f>
        <v>0</v>
      </c>
      <c r="AR106" s="168" t="s">
        <v>79</v>
      </c>
      <c r="AT106" s="176" t="s">
        <v>71</v>
      </c>
      <c r="AU106" s="176" t="s">
        <v>72</v>
      </c>
      <c r="AY106" s="168" t="s">
        <v>151</v>
      </c>
      <c r="BK106" s="177">
        <f>SUM(BK107:BK130)</f>
        <v>0</v>
      </c>
    </row>
    <row r="107" spans="2:65" s="1" customFormat="1" ht="20.399999999999999" customHeight="1">
      <c r="B107" s="181"/>
      <c r="C107" s="182" t="s">
        <v>183</v>
      </c>
      <c r="D107" s="182" t="s">
        <v>154</v>
      </c>
      <c r="E107" s="183" t="s">
        <v>728</v>
      </c>
      <c r="F107" s="184" t="s">
        <v>729</v>
      </c>
      <c r="G107" s="185" t="s">
        <v>179</v>
      </c>
      <c r="H107" s="186">
        <v>20</v>
      </c>
      <c r="I107" s="187"/>
      <c r="J107" s="188">
        <f>ROUND(I107*H107,2)</f>
        <v>0</v>
      </c>
      <c r="K107" s="184" t="s">
        <v>5</v>
      </c>
      <c r="L107" s="41"/>
      <c r="M107" s="189" t="s">
        <v>5</v>
      </c>
      <c r="N107" s="190" t="s">
        <v>43</v>
      </c>
      <c r="O107" s="42"/>
      <c r="P107" s="191">
        <f>O107*H107</f>
        <v>0</v>
      </c>
      <c r="Q107" s="191">
        <v>3.8999999999999999E-4</v>
      </c>
      <c r="R107" s="191">
        <f>Q107*H107</f>
        <v>7.7999999999999996E-3</v>
      </c>
      <c r="S107" s="191">
        <v>0</v>
      </c>
      <c r="T107" s="192">
        <f>S107*H107</f>
        <v>0</v>
      </c>
      <c r="AR107" s="24" t="s">
        <v>159</v>
      </c>
      <c r="AT107" s="24" t="s">
        <v>154</v>
      </c>
      <c r="AU107" s="24" t="s">
        <v>79</v>
      </c>
      <c r="AY107" s="24" t="s">
        <v>151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4" t="s">
        <v>79</v>
      </c>
      <c r="BK107" s="193">
        <f>ROUND(I107*H107,2)</f>
        <v>0</v>
      </c>
      <c r="BL107" s="24" t="s">
        <v>159</v>
      </c>
      <c r="BM107" s="24" t="s">
        <v>237</v>
      </c>
    </row>
    <row r="108" spans="2:65" s="1" customFormat="1" ht="12">
      <c r="B108" s="41"/>
      <c r="D108" s="207" t="s">
        <v>161</v>
      </c>
      <c r="F108" s="220" t="s">
        <v>729</v>
      </c>
      <c r="I108" s="196"/>
      <c r="L108" s="41"/>
      <c r="M108" s="197"/>
      <c r="N108" s="42"/>
      <c r="O108" s="42"/>
      <c r="P108" s="42"/>
      <c r="Q108" s="42"/>
      <c r="R108" s="42"/>
      <c r="S108" s="42"/>
      <c r="T108" s="70"/>
      <c r="AT108" s="24" t="s">
        <v>161</v>
      </c>
      <c r="AU108" s="24" t="s">
        <v>79</v>
      </c>
    </row>
    <row r="109" spans="2:65" s="1" customFormat="1" ht="20.399999999999999" customHeight="1">
      <c r="B109" s="181"/>
      <c r="C109" s="182" t="s">
        <v>200</v>
      </c>
      <c r="D109" s="182" t="s">
        <v>154</v>
      </c>
      <c r="E109" s="183" t="s">
        <v>730</v>
      </c>
      <c r="F109" s="184" t="s">
        <v>731</v>
      </c>
      <c r="G109" s="185" t="s">
        <v>179</v>
      </c>
      <c r="H109" s="186">
        <v>44</v>
      </c>
      <c r="I109" s="187"/>
      <c r="J109" s="188">
        <f>ROUND(I109*H109,2)</f>
        <v>0</v>
      </c>
      <c r="K109" s="184" t="s">
        <v>5</v>
      </c>
      <c r="L109" s="41"/>
      <c r="M109" s="189" t="s">
        <v>5</v>
      </c>
      <c r="N109" s="190" t="s">
        <v>43</v>
      </c>
      <c r="O109" s="42"/>
      <c r="P109" s="191">
        <f>O109*H109</f>
        <v>0</v>
      </c>
      <c r="Q109" s="191">
        <v>5.9999999999999995E-4</v>
      </c>
      <c r="R109" s="191">
        <f>Q109*H109</f>
        <v>2.6399999999999996E-2</v>
      </c>
      <c r="S109" s="191">
        <v>0</v>
      </c>
      <c r="T109" s="192">
        <f>S109*H109</f>
        <v>0</v>
      </c>
      <c r="AR109" s="24" t="s">
        <v>159</v>
      </c>
      <c r="AT109" s="24" t="s">
        <v>154</v>
      </c>
      <c r="AU109" s="24" t="s">
        <v>79</v>
      </c>
      <c r="AY109" s="24" t="s">
        <v>151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4" t="s">
        <v>79</v>
      </c>
      <c r="BK109" s="193">
        <f>ROUND(I109*H109,2)</f>
        <v>0</v>
      </c>
      <c r="BL109" s="24" t="s">
        <v>159</v>
      </c>
      <c r="BM109" s="24" t="s">
        <v>248</v>
      </c>
    </row>
    <row r="110" spans="2:65" s="1" customFormat="1" ht="12">
      <c r="B110" s="41"/>
      <c r="D110" s="207" t="s">
        <v>161</v>
      </c>
      <c r="F110" s="220" t="s">
        <v>731</v>
      </c>
      <c r="I110" s="196"/>
      <c r="L110" s="41"/>
      <c r="M110" s="197"/>
      <c r="N110" s="42"/>
      <c r="O110" s="42"/>
      <c r="P110" s="42"/>
      <c r="Q110" s="42"/>
      <c r="R110" s="42"/>
      <c r="S110" s="42"/>
      <c r="T110" s="70"/>
      <c r="AT110" s="24" t="s">
        <v>161</v>
      </c>
      <c r="AU110" s="24" t="s">
        <v>79</v>
      </c>
    </row>
    <row r="111" spans="2:65" s="1" customFormat="1" ht="20.399999999999999" customHeight="1">
      <c r="B111" s="181"/>
      <c r="C111" s="182" t="s">
        <v>208</v>
      </c>
      <c r="D111" s="182" t="s">
        <v>154</v>
      </c>
      <c r="E111" s="183" t="s">
        <v>732</v>
      </c>
      <c r="F111" s="184" t="s">
        <v>733</v>
      </c>
      <c r="G111" s="185" t="s">
        <v>179</v>
      </c>
      <c r="H111" s="186">
        <v>8.5</v>
      </c>
      <c r="I111" s="187"/>
      <c r="J111" s="188">
        <f>ROUND(I111*H111,2)</f>
        <v>0</v>
      </c>
      <c r="K111" s="184" t="s">
        <v>5</v>
      </c>
      <c r="L111" s="41"/>
      <c r="M111" s="189" t="s">
        <v>5</v>
      </c>
      <c r="N111" s="190" t="s">
        <v>43</v>
      </c>
      <c r="O111" s="42"/>
      <c r="P111" s="191">
        <f>O111*H111</f>
        <v>0</v>
      </c>
      <c r="Q111" s="191">
        <v>5.9999999999999995E-4</v>
      </c>
      <c r="R111" s="191">
        <f>Q111*H111</f>
        <v>5.0999999999999995E-3</v>
      </c>
      <c r="S111" s="191">
        <v>0</v>
      </c>
      <c r="T111" s="192">
        <f>S111*H111</f>
        <v>0</v>
      </c>
      <c r="AR111" s="24" t="s">
        <v>159</v>
      </c>
      <c r="AT111" s="24" t="s">
        <v>154</v>
      </c>
      <c r="AU111" s="24" t="s">
        <v>79</v>
      </c>
      <c r="AY111" s="24" t="s">
        <v>151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4" t="s">
        <v>79</v>
      </c>
      <c r="BK111" s="193">
        <f>ROUND(I111*H111,2)</f>
        <v>0</v>
      </c>
      <c r="BL111" s="24" t="s">
        <v>159</v>
      </c>
      <c r="BM111" s="24" t="s">
        <v>259</v>
      </c>
    </row>
    <row r="112" spans="2:65" s="1" customFormat="1" ht="12">
      <c r="B112" s="41"/>
      <c r="D112" s="207" t="s">
        <v>161</v>
      </c>
      <c r="F112" s="220" t="s">
        <v>733</v>
      </c>
      <c r="I112" s="196"/>
      <c r="L112" s="41"/>
      <c r="M112" s="197"/>
      <c r="N112" s="42"/>
      <c r="O112" s="42"/>
      <c r="P112" s="42"/>
      <c r="Q112" s="42"/>
      <c r="R112" s="42"/>
      <c r="S112" s="42"/>
      <c r="T112" s="70"/>
      <c r="AT112" s="24" t="s">
        <v>161</v>
      </c>
      <c r="AU112" s="24" t="s">
        <v>79</v>
      </c>
    </row>
    <row r="113" spans="2:65" s="1" customFormat="1" ht="20.399999999999999" customHeight="1">
      <c r="B113" s="181"/>
      <c r="C113" s="182" t="s">
        <v>216</v>
      </c>
      <c r="D113" s="182" t="s">
        <v>154</v>
      </c>
      <c r="E113" s="183" t="s">
        <v>734</v>
      </c>
      <c r="F113" s="184" t="s">
        <v>735</v>
      </c>
      <c r="G113" s="185" t="s">
        <v>270</v>
      </c>
      <c r="H113" s="186">
        <v>3.75</v>
      </c>
      <c r="I113" s="187"/>
      <c r="J113" s="188">
        <f>ROUND(I113*H113,2)</f>
        <v>0</v>
      </c>
      <c r="K113" s="184" t="s">
        <v>5</v>
      </c>
      <c r="L113" s="41"/>
      <c r="M113" s="189" t="s">
        <v>5</v>
      </c>
      <c r="N113" s="190" t="s">
        <v>43</v>
      </c>
      <c r="O113" s="42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24" t="s">
        <v>159</v>
      </c>
      <c r="AT113" s="24" t="s">
        <v>154</v>
      </c>
      <c r="AU113" s="24" t="s">
        <v>79</v>
      </c>
      <c r="AY113" s="24" t="s">
        <v>151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4" t="s">
        <v>79</v>
      </c>
      <c r="BK113" s="193">
        <f>ROUND(I113*H113,2)</f>
        <v>0</v>
      </c>
      <c r="BL113" s="24" t="s">
        <v>159</v>
      </c>
      <c r="BM113" s="24" t="s">
        <v>273</v>
      </c>
    </row>
    <row r="114" spans="2:65" s="1" customFormat="1" ht="12">
      <c r="B114" s="41"/>
      <c r="D114" s="194" t="s">
        <v>161</v>
      </c>
      <c r="F114" s="195" t="s">
        <v>735</v>
      </c>
      <c r="I114" s="196"/>
      <c r="L114" s="41"/>
      <c r="M114" s="197"/>
      <c r="N114" s="42"/>
      <c r="O114" s="42"/>
      <c r="P114" s="42"/>
      <c r="Q114" s="42"/>
      <c r="R114" s="42"/>
      <c r="S114" s="42"/>
      <c r="T114" s="70"/>
      <c r="AT114" s="24" t="s">
        <v>161</v>
      </c>
      <c r="AU114" s="24" t="s">
        <v>79</v>
      </c>
    </row>
    <row r="115" spans="2:65" s="13" customFormat="1" ht="12">
      <c r="B115" s="206"/>
      <c r="D115" s="194" t="s">
        <v>163</v>
      </c>
      <c r="E115" s="215" t="s">
        <v>5</v>
      </c>
      <c r="F115" s="216" t="s">
        <v>736</v>
      </c>
      <c r="H115" s="217">
        <v>3.75</v>
      </c>
      <c r="I115" s="211"/>
      <c r="L115" s="206"/>
      <c r="M115" s="212"/>
      <c r="N115" s="213"/>
      <c r="O115" s="213"/>
      <c r="P115" s="213"/>
      <c r="Q115" s="213"/>
      <c r="R115" s="213"/>
      <c r="S115" s="213"/>
      <c r="T115" s="214"/>
      <c r="AT115" s="215" t="s">
        <v>163</v>
      </c>
      <c r="AU115" s="215" t="s">
        <v>79</v>
      </c>
      <c r="AV115" s="13" t="s">
        <v>81</v>
      </c>
      <c r="AW115" s="13" t="s">
        <v>35</v>
      </c>
      <c r="AX115" s="13" t="s">
        <v>72</v>
      </c>
      <c r="AY115" s="215" t="s">
        <v>151</v>
      </c>
    </row>
    <row r="116" spans="2:65" s="14" customFormat="1" ht="12">
      <c r="B116" s="240"/>
      <c r="D116" s="207" t="s">
        <v>163</v>
      </c>
      <c r="E116" s="241" t="s">
        <v>5</v>
      </c>
      <c r="F116" s="242" t="s">
        <v>716</v>
      </c>
      <c r="H116" s="243">
        <v>3.75</v>
      </c>
      <c r="I116" s="244"/>
      <c r="L116" s="240"/>
      <c r="M116" s="245"/>
      <c r="N116" s="246"/>
      <c r="O116" s="246"/>
      <c r="P116" s="246"/>
      <c r="Q116" s="246"/>
      <c r="R116" s="246"/>
      <c r="S116" s="246"/>
      <c r="T116" s="247"/>
      <c r="AT116" s="248" t="s">
        <v>163</v>
      </c>
      <c r="AU116" s="248" t="s">
        <v>79</v>
      </c>
      <c r="AV116" s="14" t="s">
        <v>159</v>
      </c>
      <c r="AW116" s="14" t="s">
        <v>35</v>
      </c>
      <c r="AX116" s="14" t="s">
        <v>79</v>
      </c>
      <c r="AY116" s="248" t="s">
        <v>151</v>
      </c>
    </row>
    <row r="117" spans="2:65" s="1" customFormat="1" ht="20.399999999999999" customHeight="1">
      <c r="B117" s="181"/>
      <c r="C117" s="182" t="s">
        <v>223</v>
      </c>
      <c r="D117" s="182" t="s">
        <v>154</v>
      </c>
      <c r="E117" s="183" t="s">
        <v>737</v>
      </c>
      <c r="F117" s="184" t="s">
        <v>738</v>
      </c>
      <c r="G117" s="185" t="s">
        <v>270</v>
      </c>
      <c r="H117" s="186">
        <v>52.5</v>
      </c>
      <c r="I117" s="187"/>
      <c r="J117" s="188">
        <f>ROUND(I117*H117,2)</f>
        <v>0</v>
      </c>
      <c r="K117" s="184" t="s">
        <v>5</v>
      </c>
      <c r="L117" s="41"/>
      <c r="M117" s="189" t="s">
        <v>5</v>
      </c>
      <c r="N117" s="190" t="s">
        <v>43</v>
      </c>
      <c r="O117" s="42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24" t="s">
        <v>159</v>
      </c>
      <c r="AT117" s="24" t="s">
        <v>154</v>
      </c>
      <c r="AU117" s="24" t="s">
        <v>79</v>
      </c>
      <c r="AY117" s="24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4" t="s">
        <v>79</v>
      </c>
      <c r="BK117" s="193">
        <f>ROUND(I117*H117,2)</f>
        <v>0</v>
      </c>
      <c r="BL117" s="24" t="s">
        <v>159</v>
      </c>
      <c r="BM117" s="24" t="s">
        <v>286</v>
      </c>
    </row>
    <row r="118" spans="2:65" s="1" customFormat="1" ht="12">
      <c r="B118" s="41"/>
      <c r="D118" s="194" t="s">
        <v>161</v>
      </c>
      <c r="F118" s="195" t="s">
        <v>738</v>
      </c>
      <c r="I118" s="196"/>
      <c r="L118" s="41"/>
      <c r="M118" s="197"/>
      <c r="N118" s="42"/>
      <c r="O118" s="42"/>
      <c r="P118" s="42"/>
      <c r="Q118" s="42"/>
      <c r="R118" s="42"/>
      <c r="S118" s="42"/>
      <c r="T118" s="70"/>
      <c r="AT118" s="24" t="s">
        <v>161</v>
      </c>
      <c r="AU118" s="24" t="s">
        <v>79</v>
      </c>
    </row>
    <row r="119" spans="2:65" s="13" customFormat="1" ht="12">
      <c r="B119" s="206"/>
      <c r="D119" s="207" t="s">
        <v>163</v>
      </c>
      <c r="E119" s="208" t="s">
        <v>5</v>
      </c>
      <c r="F119" s="209" t="s">
        <v>739</v>
      </c>
      <c r="H119" s="210">
        <v>52.5</v>
      </c>
      <c r="I119" s="211"/>
      <c r="L119" s="206"/>
      <c r="M119" s="212"/>
      <c r="N119" s="213"/>
      <c r="O119" s="213"/>
      <c r="P119" s="213"/>
      <c r="Q119" s="213"/>
      <c r="R119" s="213"/>
      <c r="S119" s="213"/>
      <c r="T119" s="214"/>
      <c r="AT119" s="215" t="s">
        <v>163</v>
      </c>
      <c r="AU119" s="215" t="s">
        <v>79</v>
      </c>
      <c r="AV119" s="13" t="s">
        <v>81</v>
      </c>
      <c r="AW119" s="13" t="s">
        <v>35</v>
      </c>
      <c r="AX119" s="13" t="s">
        <v>79</v>
      </c>
      <c r="AY119" s="215" t="s">
        <v>151</v>
      </c>
    </row>
    <row r="120" spans="2:65" s="1" customFormat="1" ht="20.399999999999999" customHeight="1">
      <c r="B120" s="181"/>
      <c r="C120" s="182" t="s">
        <v>231</v>
      </c>
      <c r="D120" s="182" t="s">
        <v>154</v>
      </c>
      <c r="E120" s="183" t="s">
        <v>740</v>
      </c>
      <c r="F120" s="184" t="s">
        <v>741</v>
      </c>
      <c r="G120" s="185" t="s">
        <v>270</v>
      </c>
      <c r="H120" s="186">
        <v>3.75</v>
      </c>
      <c r="I120" s="187"/>
      <c r="J120" s="188">
        <f>ROUND(I120*H120,2)</f>
        <v>0</v>
      </c>
      <c r="K120" s="184" t="s">
        <v>5</v>
      </c>
      <c r="L120" s="41"/>
      <c r="M120" s="189" t="s">
        <v>5</v>
      </c>
      <c r="N120" s="190" t="s">
        <v>43</v>
      </c>
      <c r="O120" s="42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24" t="s">
        <v>159</v>
      </c>
      <c r="AT120" s="24" t="s">
        <v>154</v>
      </c>
      <c r="AU120" s="24" t="s">
        <v>79</v>
      </c>
      <c r="AY120" s="24" t="s">
        <v>151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79</v>
      </c>
      <c r="BK120" s="193">
        <f>ROUND(I120*H120,2)</f>
        <v>0</v>
      </c>
      <c r="BL120" s="24" t="s">
        <v>159</v>
      </c>
      <c r="BM120" s="24" t="s">
        <v>301</v>
      </c>
    </row>
    <row r="121" spans="2:65" s="1" customFormat="1" ht="12">
      <c r="B121" s="41"/>
      <c r="D121" s="207" t="s">
        <v>161</v>
      </c>
      <c r="F121" s="220" t="s">
        <v>741</v>
      </c>
      <c r="I121" s="196"/>
      <c r="L121" s="41"/>
      <c r="M121" s="197"/>
      <c r="N121" s="42"/>
      <c r="O121" s="42"/>
      <c r="P121" s="42"/>
      <c r="Q121" s="42"/>
      <c r="R121" s="42"/>
      <c r="S121" s="42"/>
      <c r="T121" s="70"/>
      <c r="AT121" s="24" t="s">
        <v>161</v>
      </c>
      <c r="AU121" s="24" t="s">
        <v>79</v>
      </c>
    </row>
    <row r="122" spans="2:65" s="1" customFormat="1" ht="20.399999999999999" customHeight="1">
      <c r="B122" s="181"/>
      <c r="C122" s="182" t="s">
        <v>237</v>
      </c>
      <c r="D122" s="182" t="s">
        <v>154</v>
      </c>
      <c r="E122" s="183" t="s">
        <v>742</v>
      </c>
      <c r="F122" s="184" t="s">
        <v>743</v>
      </c>
      <c r="G122" s="185" t="s">
        <v>270</v>
      </c>
      <c r="H122" s="186">
        <v>30</v>
      </c>
      <c r="I122" s="187"/>
      <c r="J122" s="188">
        <f>ROUND(I122*H122,2)</f>
        <v>0</v>
      </c>
      <c r="K122" s="184" t="s">
        <v>5</v>
      </c>
      <c r="L122" s="41"/>
      <c r="M122" s="189" t="s">
        <v>5</v>
      </c>
      <c r="N122" s="190" t="s">
        <v>43</v>
      </c>
      <c r="O122" s="42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24" t="s">
        <v>159</v>
      </c>
      <c r="AT122" s="24" t="s">
        <v>154</v>
      </c>
      <c r="AU122" s="24" t="s">
        <v>79</v>
      </c>
      <c r="AY122" s="24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4" t="s">
        <v>79</v>
      </c>
      <c r="BK122" s="193">
        <f>ROUND(I122*H122,2)</f>
        <v>0</v>
      </c>
      <c r="BL122" s="24" t="s">
        <v>159</v>
      </c>
      <c r="BM122" s="24" t="s">
        <v>314</v>
      </c>
    </row>
    <row r="123" spans="2:65" s="1" customFormat="1" ht="12">
      <c r="B123" s="41"/>
      <c r="D123" s="194" t="s">
        <v>161</v>
      </c>
      <c r="F123" s="195" t="s">
        <v>743</v>
      </c>
      <c r="I123" s="196"/>
      <c r="L123" s="41"/>
      <c r="M123" s="197"/>
      <c r="N123" s="42"/>
      <c r="O123" s="42"/>
      <c r="P123" s="42"/>
      <c r="Q123" s="42"/>
      <c r="R123" s="42"/>
      <c r="S123" s="42"/>
      <c r="T123" s="70"/>
      <c r="AT123" s="24" t="s">
        <v>161</v>
      </c>
      <c r="AU123" s="24" t="s">
        <v>79</v>
      </c>
    </row>
    <row r="124" spans="2:65" s="13" customFormat="1" ht="12">
      <c r="B124" s="206"/>
      <c r="D124" s="194" t="s">
        <v>163</v>
      </c>
      <c r="E124" s="215" t="s">
        <v>5</v>
      </c>
      <c r="F124" s="216" t="s">
        <v>744</v>
      </c>
      <c r="H124" s="217">
        <v>30</v>
      </c>
      <c r="I124" s="211"/>
      <c r="L124" s="206"/>
      <c r="M124" s="212"/>
      <c r="N124" s="213"/>
      <c r="O124" s="213"/>
      <c r="P124" s="213"/>
      <c r="Q124" s="213"/>
      <c r="R124" s="213"/>
      <c r="S124" s="213"/>
      <c r="T124" s="214"/>
      <c r="AT124" s="215" t="s">
        <v>163</v>
      </c>
      <c r="AU124" s="215" t="s">
        <v>79</v>
      </c>
      <c r="AV124" s="13" t="s">
        <v>81</v>
      </c>
      <c r="AW124" s="13" t="s">
        <v>35</v>
      </c>
      <c r="AX124" s="13" t="s">
        <v>72</v>
      </c>
      <c r="AY124" s="215" t="s">
        <v>151</v>
      </c>
    </row>
    <row r="125" spans="2:65" s="14" customFormat="1" ht="12">
      <c r="B125" s="240"/>
      <c r="D125" s="207" t="s">
        <v>163</v>
      </c>
      <c r="E125" s="241" t="s">
        <v>5</v>
      </c>
      <c r="F125" s="242" t="s">
        <v>716</v>
      </c>
      <c r="H125" s="243">
        <v>30</v>
      </c>
      <c r="I125" s="244"/>
      <c r="L125" s="240"/>
      <c r="M125" s="245"/>
      <c r="N125" s="246"/>
      <c r="O125" s="246"/>
      <c r="P125" s="246"/>
      <c r="Q125" s="246"/>
      <c r="R125" s="246"/>
      <c r="S125" s="246"/>
      <c r="T125" s="247"/>
      <c r="AT125" s="248" t="s">
        <v>163</v>
      </c>
      <c r="AU125" s="248" t="s">
        <v>79</v>
      </c>
      <c r="AV125" s="14" t="s">
        <v>159</v>
      </c>
      <c r="AW125" s="14" t="s">
        <v>35</v>
      </c>
      <c r="AX125" s="14" t="s">
        <v>79</v>
      </c>
      <c r="AY125" s="248" t="s">
        <v>151</v>
      </c>
    </row>
    <row r="126" spans="2:65" s="1" customFormat="1" ht="20.399999999999999" customHeight="1">
      <c r="B126" s="181"/>
      <c r="C126" s="182" t="s">
        <v>242</v>
      </c>
      <c r="D126" s="182" t="s">
        <v>154</v>
      </c>
      <c r="E126" s="183" t="s">
        <v>745</v>
      </c>
      <c r="F126" s="184" t="s">
        <v>746</v>
      </c>
      <c r="G126" s="185" t="s">
        <v>270</v>
      </c>
      <c r="H126" s="186">
        <v>3.18</v>
      </c>
      <c r="I126" s="187"/>
      <c r="J126" s="188">
        <f>ROUND(I126*H126,2)</f>
        <v>0</v>
      </c>
      <c r="K126" s="184" t="s">
        <v>5</v>
      </c>
      <c r="L126" s="41"/>
      <c r="M126" s="189" t="s">
        <v>5</v>
      </c>
      <c r="N126" s="190" t="s">
        <v>43</v>
      </c>
      <c r="O126" s="42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24" t="s">
        <v>159</v>
      </c>
      <c r="AT126" s="24" t="s">
        <v>154</v>
      </c>
      <c r="AU126" s="24" t="s">
        <v>79</v>
      </c>
      <c r="AY126" s="24" t="s">
        <v>151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4" t="s">
        <v>79</v>
      </c>
      <c r="BK126" s="193">
        <f>ROUND(I126*H126,2)</f>
        <v>0</v>
      </c>
      <c r="BL126" s="24" t="s">
        <v>159</v>
      </c>
      <c r="BM126" s="24" t="s">
        <v>327</v>
      </c>
    </row>
    <row r="127" spans="2:65" s="1" customFormat="1" ht="12">
      <c r="B127" s="41"/>
      <c r="D127" s="194" t="s">
        <v>161</v>
      </c>
      <c r="F127" s="195" t="s">
        <v>746</v>
      </c>
      <c r="I127" s="196"/>
      <c r="L127" s="41"/>
      <c r="M127" s="197"/>
      <c r="N127" s="42"/>
      <c r="O127" s="42"/>
      <c r="P127" s="42"/>
      <c r="Q127" s="42"/>
      <c r="R127" s="42"/>
      <c r="S127" s="42"/>
      <c r="T127" s="70"/>
      <c r="AT127" s="24" t="s">
        <v>161</v>
      </c>
      <c r="AU127" s="24" t="s">
        <v>79</v>
      </c>
    </row>
    <row r="128" spans="2:65" s="13" customFormat="1" ht="12">
      <c r="B128" s="206"/>
      <c r="D128" s="207" t="s">
        <v>163</v>
      </c>
      <c r="E128" s="208" t="s">
        <v>5</v>
      </c>
      <c r="F128" s="209" t="s">
        <v>747</v>
      </c>
      <c r="H128" s="210">
        <v>3.18</v>
      </c>
      <c r="I128" s="211"/>
      <c r="L128" s="206"/>
      <c r="M128" s="212"/>
      <c r="N128" s="213"/>
      <c r="O128" s="213"/>
      <c r="P128" s="213"/>
      <c r="Q128" s="213"/>
      <c r="R128" s="213"/>
      <c r="S128" s="213"/>
      <c r="T128" s="214"/>
      <c r="AT128" s="215" t="s">
        <v>163</v>
      </c>
      <c r="AU128" s="215" t="s">
        <v>79</v>
      </c>
      <c r="AV128" s="13" t="s">
        <v>81</v>
      </c>
      <c r="AW128" s="13" t="s">
        <v>35</v>
      </c>
      <c r="AX128" s="13" t="s">
        <v>79</v>
      </c>
      <c r="AY128" s="215" t="s">
        <v>151</v>
      </c>
    </row>
    <row r="129" spans="2:65" s="1" customFormat="1" ht="20.399999999999999" customHeight="1">
      <c r="B129" s="181"/>
      <c r="C129" s="182" t="s">
        <v>248</v>
      </c>
      <c r="D129" s="182" t="s">
        <v>154</v>
      </c>
      <c r="E129" s="183" t="s">
        <v>748</v>
      </c>
      <c r="F129" s="184" t="s">
        <v>749</v>
      </c>
      <c r="G129" s="185" t="s">
        <v>270</v>
      </c>
      <c r="H129" s="186">
        <v>0.56999999999999995</v>
      </c>
      <c r="I129" s="187"/>
      <c r="J129" s="188">
        <f>ROUND(I129*H129,2)</f>
        <v>0</v>
      </c>
      <c r="K129" s="184" t="s">
        <v>5</v>
      </c>
      <c r="L129" s="41"/>
      <c r="M129" s="189" t="s">
        <v>5</v>
      </c>
      <c r="N129" s="190" t="s">
        <v>43</v>
      </c>
      <c r="O129" s="42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24" t="s">
        <v>159</v>
      </c>
      <c r="AT129" s="24" t="s">
        <v>154</v>
      </c>
      <c r="AU129" s="24" t="s">
        <v>79</v>
      </c>
      <c r="AY129" s="24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4" t="s">
        <v>79</v>
      </c>
      <c r="BK129" s="193">
        <f>ROUND(I129*H129,2)</f>
        <v>0</v>
      </c>
      <c r="BL129" s="24" t="s">
        <v>159</v>
      </c>
      <c r="BM129" s="24" t="s">
        <v>339</v>
      </c>
    </row>
    <row r="130" spans="2:65" s="1" customFormat="1" ht="12">
      <c r="B130" s="41"/>
      <c r="D130" s="194" t="s">
        <v>161</v>
      </c>
      <c r="F130" s="195" t="s">
        <v>749</v>
      </c>
      <c r="I130" s="196"/>
      <c r="L130" s="41"/>
      <c r="M130" s="197"/>
      <c r="N130" s="42"/>
      <c r="O130" s="42"/>
      <c r="P130" s="42"/>
      <c r="Q130" s="42"/>
      <c r="R130" s="42"/>
      <c r="S130" s="42"/>
      <c r="T130" s="70"/>
      <c r="AT130" s="24" t="s">
        <v>161</v>
      </c>
      <c r="AU130" s="24" t="s">
        <v>79</v>
      </c>
    </row>
    <row r="131" spans="2:65" s="11" customFormat="1" ht="37.35" customHeight="1">
      <c r="B131" s="167"/>
      <c r="D131" s="178" t="s">
        <v>71</v>
      </c>
      <c r="E131" s="232" t="s">
        <v>750</v>
      </c>
      <c r="F131" s="232" t="s">
        <v>751</v>
      </c>
      <c r="I131" s="170"/>
      <c r="J131" s="233">
        <f>BK131</f>
        <v>0</v>
      </c>
      <c r="L131" s="167"/>
      <c r="M131" s="172"/>
      <c r="N131" s="173"/>
      <c r="O131" s="173"/>
      <c r="P131" s="174">
        <f>SUM(P132:P133)</f>
        <v>0</v>
      </c>
      <c r="Q131" s="173"/>
      <c r="R131" s="174">
        <f>SUM(R132:R133)</f>
        <v>0</v>
      </c>
      <c r="S131" s="173"/>
      <c r="T131" s="175">
        <f>SUM(T132:T133)</f>
        <v>0</v>
      </c>
      <c r="AR131" s="168" t="s">
        <v>79</v>
      </c>
      <c r="AT131" s="176" t="s">
        <v>71</v>
      </c>
      <c r="AU131" s="176" t="s">
        <v>72</v>
      </c>
      <c r="AY131" s="168" t="s">
        <v>151</v>
      </c>
      <c r="BK131" s="177">
        <f>SUM(BK132:BK133)</f>
        <v>0</v>
      </c>
    </row>
    <row r="132" spans="2:65" s="1" customFormat="1" ht="20.399999999999999" customHeight="1">
      <c r="B132" s="181"/>
      <c r="C132" s="182" t="s">
        <v>11</v>
      </c>
      <c r="D132" s="182" t="s">
        <v>154</v>
      </c>
      <c r="E132" s="183" t="s">
        <v>293</v>
      </c>
      <c r="F132" s="184" t="s">
        <v>752</v>
      </c>
      <c r="G132" s="185" t="s">
        <v>270</v>
      </c>
      <c r="H132" s="186">
        <v>4.8000000000000001E-2</v>
      </c>
      <c r="I132" s="187"/>
      <c r="J132" s="188">
        <f>ROUND(I132*H132,2)</f>
        <v>0</v>
      </c>
      <c r="K132" s="184" t="s">
        <v>5</v>
      </c>
      <c r="L132" s="41"/>
      <c r="M132" s="189" t="s">
        <v>5</v>
      </c>
      <c r="N132" s="190" t="s">
        <v>43</v>
      </c>
      <c r="O132" s="42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24" t="s">
        <v>159</v>
      </c>
      <c r="AT132" s="24" t="s">
        <v>154</v>
      </c>
      <c r="AU132" s="24" t="s">
        <v>79</v>
      </c>
      <c r="AY132" s="24" t="s">
        <v>151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4" t="s">
        <v>79</v>
      </c>
      <c r="BK132" s="193">
        <f>ROUND(I132*H132,2)</f>
        <v>0</v>
      </c>
      <c r="BL132" s="24" t="s">
        <v>159</v>
      </c>
      <c r="BM132" s="24" t="s">
        <v>352</v>
      </c>
    </row>
    <row r="133" spans="2:65" s="1" customFormat="1" ht="12">
      <c r="B133" s="41"/>
      <c r="D133" s="194" t="s">
        <v>161</v>
      </c>
      <c r="F133" s="195" t="s">
        <v>752</v>
      </c>
      <c r="I133" s="196"/>
      <c r="L133" s="41"/>
      <c r="M133" s="197"/>
      <c r="N133" s="42"/>
      <c r="O133" s="42"/>
      <c r="P133" s="42"/>
      <c r="Q133" s="42"/>
      <c r="R133" s="42"/>
      <c r="S133" s="42"/>
      <c r="T133" s="70"/>
      <c r="AT133" s="24" t="s">
        <v>161</v>
      </c>
      <c r="AU133" s="24" t="s">
        <v>79</v>
      </c>
    </row>
    <row r="134" spans="2:65" s="11" customFormat="1" ht="37.35" customHeight="1">
      <c r="B134" s="167"/>
      <c r="D134" s="178" t="s">
        <v>71</v>
      </c>
      <c r="E134" s="232" t="s">
        <v>753</v>
      </c>
      <c r="F134" s="232" t="s">
        <v>754</v>
      </c>
      <c r="I134" s="170"/>
      <c r="J134" s="233">
        <f>BK134</f>
        <v>0</v>
      </c>
      <c r="L134" s="167"/>
      <c r="M134" s="172"/>
      <c r="N134" s="173"/>
      <c r="O134" s="173"/>
      <c r="P134" s="174">
        <f>SUM(P135:P151)</f>
        <v>0</v>
      </c>
      <c r="Q134" s="173"/>
      <c r="R134" s="174">
        <f>SUM(R135:R151)</f>
        <v>1.4250000000000001E-3</v>
      </c>
      <c r="S134" s="173"/>
      <c r="T134" s="175">
        <f>SUM(T135:T151)</f>
        <v>0</v>
      </c>
      <c r="AR134" s="168" t="s">
        <v>81</v>
      </c>
      <c r="AT134" s="176" t="s">
        <v>71</v>
      </c>
      <c r="AU134" s="176" t="s">
        <v>72</v>
      </c>
      <c r="AY134" s="168" t="s">
        <v>151</v>
      </c>
      <c r="BK134" s="177">
        <f>SUM(BK135:BK151)</f>
        <v>0</v>
      </c>
    </row>
    <row r="135" spans="2:65" s="1" customFormat="1" ht="20.399999999999999" customHeight="1">
      <c r="B135" s="181"/>
      <c r="C135" s="182" t="s">
        <v>259</v>
      </c>
      <c r="D135" s="182" t="s">
        <v>154</v>
      </c>
      <c r="E135" s="183" t="s">
        <v>755</v>
      </c>
      <c r="F135" s="184" t="s">
        <v>756</v>
      </c>
      <c r="G135" s="185" t="s">
        <v>179</v>
      </c>
      <c r="H135" s="186">
        <v>33</v>
      </c>
      <c r="I135" s="187"/>
      <c r="J135" s="188">
        <f>ROUND(I135*H135,2)</f>
        <v>0</v>
      </c>
      <c r="K135" s="184" t="s">
        <v>5</v>
      </c>
      <c r="L135" s="41"/>
      <c r="M135" s="189" t="s">
        <v>5</v>
      </c>
      <c r="N135" s="190" t="s">
        <v>43</v>
      </c>
      <c r="O135" s="42"/>
      <c r="P135" s="191">
        <f>O135*H135</f>
        <v>0</v>
      </c>
      <c r="Q135" s="191">
        <v>3.0000000000000001E-5</v>
      </c>
      <c r="R135" s="191">
        <f>Q135*H135</f>
        <v>9.8999999999999999E-4</v>
      </c>
      <c r="S135" s="191">
        <v>0</v>
      </c>
      <c r="T135" s="192">
        <f>S135*H135</f>
        <v>0</v>
      </c>
      <c r="AR135" s="24" t="s">
        <v>259</v>
      </c>
      <c r="AT135" s="24" t="s">
        <v>154</v>
      </c>
      <c r="AU135" s="24" t="s">
        <v>79</v>
      </c>
      <c r="AY135" s="24" t="s">
        <v>151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4" t="s">
        <v>79</v>
      </c>
      <c r="BK135" s="193">
        <f>ROUND(I135*H135,2)</f>
        <v>0</v>
      </c>
      <c r="BL135" s="24" t="s">
        <v>259</v>
      </c>
      <c r="BM135" s="24" t="s">
        <v>365</v>
      </c>
    </row>
    <row r="136" spans="2:65" s="1" customFormat="1" ht="12">
      <c r="B136" s="41"/>
      <c r="D136" s="194" t="s">
        <v>161</v>
      </c>
      <c r="F136" s="195" t="s">
        <v>756</v>
      </c>
      <c r="I136" s="196"/>
      <c r="L136" s="41"/>
      <c r="M136" s="197"/>
      <c r="N136" s="42"/>
      <c r="O136" s="42"/>
      <c r="P136" s="42"/>
      <c r="Q136" s="42"/>
      <c r="R136" s="42"/>
      <c r="S136" s="42"/>
      <c r="T136" s="70"/>
      <c r="AT136" s="24" t="s">
        <v>161</v>
      </c>
      <c r="AU136" s="24" t="s">
        <v>79</v>
      </c>
    </row>
    <row r="137" spans="2:65" s="13" customFormat="1" ht="12">
      <c r="B137" s="206"/>
      <c r="D137" s="194" t="s">
        <v>163</v>
      </c>
      <c r="E137" s="215" t="s">
        <v>5</v>
      </c>
      <c r="F137" s="216" t="s">
        <v>757</v>
      </c>
      <c r="H137" s="217">
        <v>33</v>
      </c>
      <c r="I137" s="211"/>
      <c r="L137" s="206"/>
      <c r="M137" s="212"/>
      <c r="N137" s="213"/>
      <c r="O137" s="213"/>
      <c r="P137" s="213"/>
      <c r="Q137" s="213"/>
      <c r="R137" s="213"/>
      <c r="S137" s="213"/>
      <c r="T137" s="214"/>
      <c r="AT137" s="215" t="s">
        <v>163</v>
      </c>
      <c r="AU137" s="215" t="s">
        <v>79</v>
      </c>
      <c r="AV137" s="13" t="s">
        <v>81</v>
      </c>
      <c r="AW137" s="13" t="s">
        <v>35</v>
      </c>
      <c r="AX137" s="13" t="s">
        <v>72</v>
      </c>
      <c r="AY137" s="215" t="s">
        <v>151</v>
      </c>
    </row>
    <row r="138" spans="2:65" s="14" customFormat="1" ht="12">
      <c r="B138" s="240"/>
      <c r="D138" s="207" t="s">
        <v>163</v>
      </c>
      <c r="E138" s="241" t="s">
        <v>5</v>
      </c>
      <c r="F138" s="242" t="s">
        <v>716</v>
      </c>
      <c r="H138" s="243">
        <v>33</v>
      </c>
      <c r="I138" s="244"/>
      <c r="L138" s="240"/>
      <c r="M138" s="245"/>
      <c r="N138" s="246"/>
      <c r="O138" s="246"/>
      <c r="P138" s="246"/>
      <c r="Q138" s="246"/>
      <c r="R138" s="246"/>
      <c r="S138" s="246"/>
      <c r="T138" s="247"/>
      <c r="AT138" s="248" t="s">
        <v>163</v>
      </c>
      <c r="AU138" s="248" t="s">
        <v>79</v>
      </c>
      <c r="AV138" s="14" t="s">
        <v>159</v>
      </c>
      <c r="AW138" s="14" t="s">
        <v>35</v>
      </c>
      <c r="AX138" s="14" t="s">
        <v>79</v>
      </c>
      <c r="AY138" s="248" t="s">
        <v>151</v>
      </c>
    </row>
    <row r="139" spans="2:65" s="1" customFormat="1" ht="20.399999999999999" customHeight="1">
      <c r="B139" s="181"/>
      <c r="C139" s="222" t="s">
        <v>267</v>
      </c>
      <c r="D139" s="222" t="s">
        <v>404</v>
      </c>
      <c r="E139" s="223" t="s">
        <v>758</v>
      </c>
      <c r="F139" s="224" t="s">
        <v>759</v>
      </c>
      <c r="G139" s="225" t="s">
        <v>179</v>
      </c>
      <c r="H139" s="226">
        <v>20</v>
      </c>
      <c r="I139" s="227"/>
      <c r="J139" s="228">
        <f>ROUND(I139*H139,2)</f>
        <v>0</v>
      </c>
      <c r="K139" s="224" t="s">
        <v>5</v>
      </c>
      <c r="L139" s="229"/>
      <c r="M139" s="230" t="s">
        <v>5</v>
      </c>
      <c r="N139" s="231" t="s">
        <v>43</v>
      </c>
      <c r="O139" s="42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24" t="s">
        <v>365</v>
      </c>
      <c r="AT139" s="24" t="s">
        <v>404</v>
      </c>
      <c r="AU139" s="24" t="s">
        <v>79</v>
      </c>
      <c r="AY139" s="24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4" t="s">
        <v>79</v>
      </c>
      <c r="BK139" s="193">
        <f>ROUND(I139*H139,2)</f>
        <v>0</v>
      </c>
      <c r="BL139" s="24" t="s">
        <v>259</v>
      </c>
      <c r="BM139" s="24" t="s">
        <v>380</v>
      </c>
    </row>
    <row r="140" spans="2:65" s="1" customFormat="1" ht="12">
      <c r="B140" s="41"/>
      <c r="D140" s="207" t="s">
        <v>161</v>
      </c>
      <c r="F140" s="220" t="s">
        <v>759</v>
      </c>
      <c r="I140" s="196"/>
      <c r="L140" s="41"/>
      <c r="M140" s="197"/>
      <c r="N140" s="42"/>
      <c r="O140" s="42"/>
      <c r="P140" s="42"/>
      <c r="Q140" s="42"/>
      <c r="R140" s="42"/>
      <c r="S140" s="42"/>
      <c r="T140" s="70"/>
      <c r="AT140" s="24" t="s">
        <v>161</v>
      </c>
      <c r="AU140" s="24" t="s">
        <v>79</v>
      </c>
    </row>
    <row r="141" spans="2:65" s="1" customFormat="1" ht="20.399999999999999" customHeight="1">
      <c r="B141" s="181"/>
      <c r="C141" s="222" t="s">
        <v>273</v>
      </c>
      <c r="D141" s="222" t="s">
        <v>404</v>
      </c>
      <c r="E141" s="223" t="s">
        <v>760</v>
      </c>
      <c r="F141" s="224" t="s">
        <v>761</v>
      </c>
      <c r="G141" s="225" t="s">
        <v>179</v>
      </c>
      <c r="H141" s="226">
        <v>13</v>
      </c>
      <c r="I141" s="227"/>
      <c r="J141" s="228">
        <f>ROUND(I141*H141,2)</f>
        <v>0</v>
      </c>
      <c r="K141" s="224" t="s">
        <v>5</v>
      </c>
      <c r="L141" s="229"/>
      <c r="M141" s="230" t="s">
        <v>5</v>
      </c>
      <c r="N141" s="231" t="s">
        <v>43</v>
      </c>
      <c r="O141" s="42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24" t="s">
        <v>365</v>
      </c>
      <c r="AT141" s="24" t="s">
        <v>404</v>
      </c>
      <c r="AU141" s="24" t="s">
        <v>79</v>
      </c>
      <c r="AY141" s="24" t="s">
        <v>151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4" t="s">
        <v>79</v>
      </c>
      <c r="BK141" s="193">
        <f>ROUND(I141*H141,2)</f>
        <v>0</v>
      </c>
      <c r="BL141" s="24" t="s">
        <v>259</v>
      </c>
      <c r="BM141" s="24" t="s">
        <v>391</v>
      </c>
    </row>
    <row r="142" spans="2:65" s="1" customFormat="1" ht="12">
      <c r="B142" s="41"/>
      <c r="D142" s="207" t="s">
        <v>161</v>
      </c>
      <c r="F142" s="220" t="s">
        <v>761</v>
      </c>
      <c r="I142" s="196"/>
      <c r="L142" s="41"/>
      <c r="M142" s="197"/>
      <c r="N142" s="42"/>
      <c r="O142" s="42"/>
      <c r="P142" s="42"/>
      <c r="Q142" s="42"/>
      <c r="R142" s="42"/>
      <c r="S142" s="42"/>
      <c r="T142" s="70"/>
      <c r="AT142" s="24" t="s">
        <v>161</v>
      </c>
      <c r="AU142" s="24" t="s">
        <v>79</v>
      </c>
    </row>
    <row r="143" spans="2:65" s="1" customFormat="1" ht="20.399999999999999" customHeight="1">
      <c r="B143" s="181"/>
      <c r="C143" s="182" t="s">
        <v>278</v>
      </c>
      <c r="D143" s="182" t="s">
        <v>154</v>
      </c>
      <c r="E143" s="183" t="s">
        <v>762</v>
      </c>
      <c r="F143" s="184" t="s">
        <v>763</v>
      </c>
      <c r="G143" s="185" t="s">
        <v>179</v>
      </c>
      <c r="H143" s="186">
        <v>14.5</v>
      </c>
      <c r="I143" s="187"/>
      <c r="J143" s="188">
        <f>ROUND(I143*H143,2)</f>
        <v>0</v>
      </c>
      <c r="K143" s="184" t="s">
        <v>5</v>
      </c>
      <c r="L143" s="41"/>
      <c r="M143" s="189" t="s">
        <v>5</v>
      </c>
      <c r="N143" s="190" t="s">
        <v>43</v>
      </c>
      <c r="O143" s="42"/>
      <c r="P143" s="191">
        <f>O143*H143</f>
        <v>0</v>
      </c>
      <c r="Q143" s="191">
        <v>3.0000000000000001E-5</v>
      </c>
      <c r="R143" s="191">
        <f>Q143*H143</f>
        <v>4.35E-4</v>
      </c>
      <c r="S143" s="191">
        <v>0</v>
      </c>
      <c r="T143" s="192">
        <f>S143*H143</f>
        <v>0</v>
      </c>
      <c r="AR143" s="24" t="s">
        <v>259</v>
      </c>
      <c r="AT143" s="24" t="s">
        <v>154</v>
      </c>
      <c r="AU143" s="24" t="s">
        <v>79</v>
      </c>
      <c r="AY143" s="24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4" t="s">
        <v>79</v>
      </c>
      <c r="BK143" s="193">
        <f>ROUND(I143*H143,2)</f>
        <v>0</v>
      </c>
      <c r="BL143" s="24" t="s">
        <v>259</v>
      </c>
      <c r="BM143" s="24" t="s">
        <v>403</v>
      </c>
    </row>
    <row r="144" spans="2:65" s="1" customFormat="1" ht="12">
      <c r="B144" s="41"/>
      <c r="D144" s="194" t="s">
        <v>161</v>
      </c>
      <c r="F144" s="195" t="s">
        <v>763</v>
      </c>
      <c r="I144" s="196"/>
      <c r="L144" s="41"/>
      <c r="M144" s="197"/>
      <c r="N144" s="42"/>
      <c r="O144" s="42"/>
      <c r="P144" s="42"/>
      <c r="Q144" s="42"/>
      <c r="R144" s="42"/>
      <c r="S144" s="42"/>
      <c r="T144" s="70"/>
      <c r="AT144" s="24" t="s">
        <v>161</v>
      </c>
      <c r="AU144" s="24" t="s">
        <v>79</v>
      </c>
    </row>
    <row r="145" spans="2:65" s="13" customFormat="1" ht="12">
      <c r="B145" s="206"/>
      <c r="D145" s="207" t="s">
        <v>163</v>
      </c>
      <c r="E145" s="208" t="s">
        <v>5</v>
      </c>
      <c r="F145" s="209" t="s">
        <v>764</v>
      </c>
      <c r="H145" s="210">
        <v>14.5</v>
      </c>
      <c r="I145" s="211"/>
      <c r="L145" s="206"/>
      <c r="M145" s="212"/>
      <c r="N145" s="213"/>
      <c r="O145" s="213"/>
      <c r="P145" s="213"/>
      <c r="Q145" s="213"/>
      <c r="R145" s="213"/>
      <c r="S145" s="213"/>
      <c r="T145" s="214"/>
      <c r="AT145" s="215" t="s">
        <v>163</v>
      </c>
      <c r="AU145" s="215" t="s">
        <v>79</v>
      </c>
      <c r="AV145" s="13" t="s">
        <v>81</v>
      </c>
      <c r="AW145" s="13" t="s">
        <v>35</v>
      </c>
      <c r="AX145" s="13" t="s">
        <v>79</v>
      </c>
      <c r="AY145" s="215" t="s">
        <v>151</v>
      </c>
    </row>
    <row r="146" spans="2:65" s="1" customFormat="1" ht="20.399999999999999" customHeight="1">
      <c r="B146" s="181"/>
      <c r="C146" s="222" t="s">
        <v>286</v>
      </c>
      <c r="D146" s="222" t="s">
        <v>404</v>
      </c>
      <c r="E146" s="223" t="s">
        <v>765</v>
      </c>
      <c r="F146" s="224" t="s">
        <v>766</v>
      </c>
      <c r="G146" s="225" t="s">
        <v>179</v>
      </c>
      <c r="H146" s="226">
        <v>5.5</v>
      </c>
      <c r="I146" s="227"/>
      <c r="J146" s="228">
        <f>ROUND(I146*H146,2)</f>
        <v>0</v>
      </c>
      <c r="K146" s="224" t="s">
        <v>5</v>
      </c>
      <c r="L146" s="229"/>
      <c r="M146" s="230" t="s">
        <v>5</v>
      </c>
      <c r="N146" s="231" t="s">
        <v>43</v>
      </c>
      <c r="O146" s="42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24" t="s">
        <v>365</v>
      </c>
      <c r="AT146" s="24" t="s">
        <v>404</v>
      </c>
      <c r="AU146" s="24" t="s">
        <v>79</v>
      </c>
      <c r="AY146" s="24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79</v>
      </c>
      <c r="BK146" s="193">
        <f>ROUND(I146*H146,2)</f>
        <v>0</v>
      </c>
      <c r="BL146" s="24" t="s">
        <v>259</v>
      </c>
      <c r="BM146" s="24" t="s">
        <v>418</v>
      </c>
    </row>
    <row r="147" spans="2:65" s="1" customFormat="1" ht="12">
      <c r="B147" s="41"/>
      <c r="D147" s="207" t="s">
        <v>161</v>
      </c>
      <c r="F147" s="220" t="s">
        <v>766</v>
      </c>
      <c r="I147" s="196"/>
      <c r="L147" s="41"/>
      <c r="M147" s="197"/>
      <c r="N147" s="42"/>
      <c r="O147" s="42"/>
      <c r="P147" s="42"/>
      <c r="Q147" s="42"/>
      <c r="R147" s="42"/>
      <c r="S147" s="42"/>
      <c r="T147" s="70"/>
      <c r="AT147" s="24" t="s">
        <v>161</v>
      </c>
      <c r="AU147" s="24" t="s">
        <v>79</v>
      </c>
    </row>
    <row r="148" spans="2:65" s="1" customFormat="1" ht="20.399999999999999" customHeight="1">
      <c r="B148" s="181"/>
      <c r="C148" s="222" t="s">
        <v>10</v>
      </c>
      <c r="D148" s="222" t="s">
        <v>404</v>
      </c>
      <c r="E148" s="223" t="s">
        <v>767</v>
      </c>
      <c r="F148" s="224" t="s">
        <v>768</v>
      </c>
      <c r="G148" s="225" t="s">
        <v>179</v>
      </c>
      <c r="H148" s="226">
        <v>9</v>
      </c>
      <c r="I148" s="227"/>
      <c r="J148" s="228">
        <f>ROUND(I148*H148,2)</f>
        <v>0</v>
      </c>
      <c r="K148" s="224" t="s">
        <v>5</v>
      </c>
      <c r="L148" s="229"/>
      <c r="M148" s="230" t="s">
        <v>5</v>
      </c>
      <c r="N148" s="231" t="s">
        <v>43</v>
      </c>
      <c r="O148" s="42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24" t="s">
        <v>365</v>
      </c>
      <c r="AT148" s="24" t="s">
        <v>404</v>
      </c>
      <c r="AU148" s="24" t="s">
        <v>79</v>
      </c>
      <c r="AY148" s="24" t="s">
        <v>151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4" t="s">
        <v>79</v>
      </c>
      <c r="BK148" s="193">
        <f>ROUND(I148*H148,2)</f>
        <v>0</v>
      </c>
      <c r="BL148" s="24" t="s">
        <v>259</v>
      </c>
      <c r="BM148" s="24" t="s">
        <v>430</v>
      </c>
    </row>
    <row r="149" spans="2:65" s="1" customFormat="1" ht="12">
      <c r="B149" s="41"/>
      <c r="D149" s="207" t="s">
        <v>161</v>
      </c>
      <c r="F149" s="220" t="s">
        <v>768</v>
      </c>
      <c r="I149" s="196"/>
      <c r="L149" s="41"/>
      <c r="M149" s="197"/>
      <c r="N149" s="42"/>
      <c r="O149" s="42"/>
      <c r="P149" s="42"/>
      <c r="Q149" s="42"/>
      <c r="R149" s="42"/>
      <c r="S149" s="42"/>
      <c r="T149" s="70"/>
      <c r="AT149" s="24" t="s">
        <v>161</v>
      </c>
      <c r="AU149" s="24" t="s">
        <v>79</v>
      </c>
    </row>
    <row r="150" spans="2:65" s="1" customFormat="1" ht="20.399999999999999" customHeight="1">
      <c r="B150" s="181"/>
      <c r="C150" s="182" t="s">
        <v>301</v>
      </c>
      <c r="D150" s="182" t="s">
        <v>154</v>
      </c>
      <c r="E150" s="183" t="s">
        <v>769</v>
      </c>
      <c r="F150" s="184" t="s">
        <v>770</v>
      </c>
      <c r="G150" s="185" t="s">
        <v>270</v>
      </c>
      <c r="H150" s="186">
        <v>1E-3</v>
      </c>
      <c r="I150" s="187"/>
      <c r="J150" s="188">
        <f>ROUND(I150*H150,2)</f>
        <v>0</v>
      </c>
      <c r="K150" s="184" t="s">
        <v>5</v>
      </c>
      <c r="L150" s="41"/>
      <c r="M150" s="189" t="s">
        <v>5</v>
      </c>
      <c r="N150" s="190" t="s">
        <v>43</v>
      </c>
      <c r="O150" s="42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24" t="s">
        <v>259</v>
      </c>
      <c r="AT150" s="24" t="s">
        <v>154</v>
      </c>
      <c r="AU150" s="24" t="s">
        <v>79</v>
      </c>
      <c r="AY150" s="24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4" t="s">
        <v>79</v>
      </c>
      <c r="BK150" s="193">
        <f>ROUND(I150*H150,2)</f>
        <v>0</v>
      </c>
      <c r="BL150" s="24" t="s">
        <v>259</v>
      </c>
      <c r="BM150" s="24" t="s">
        <v>445</v>
      </c>
    </row>
    <row r="151" spans="2:65" s="1" customFormat="1" ht="12">
      <c r="B151" s="41"/>
      <c r="D151" s="194" t="s">
        <v>161</v>
      </c>
      <c r="F151" s="195" t="s">
        <v>770</v>
      </c>
      <c r="I151" s="196"/>
      <c r="L151" s="41"/>
      <c r="M151" s="197"/>
      <c r="N151" s="42"/>
      <c r="O151" s="42"/>
      <c r="P151" s="42"/>
      <c r="Q151" s="42"/>
      <c r="R151" s="42"/>
      <c r="S151" s="42"/>
      <c r="T151" s="70"/>
      <c r="AT151" s="24" t="s">
        <v>161</v>
      </c>
      <c r="AU151" s="24" t="s">
        <v>79</v>
      </c>
    </row>
    <row r="152" spans="2:65" s="11" customFormat="1" ht="37.35" customHeight="1">
      <c r="B152" s="167"/>
      <c r="D152" s="178" t="s">
        <v>71</v>
      </c>
      <c r="E152" s="232" t="s">
        <v>771</v>
      </c>
      <c r="F152" s="232" t="s">
        <v>772</v>
      </c>
      <c r="I152" s="170"/>
      <c r="J152" s="233">
        <f>BK152</f>
        <v>0</v>
      </c>
      <c r="L152" s="167"/>
      <c r="M152" s="172"/>
      <c r="N152" s="173"/>
      <c r="O152" s="173"/>
      <c r="P152" s="174">
        <f>SUM(P153:P252)</f>
        <v>0</v>
      </c>
      <c r="Q152" s="173"/>
      <c r="R152" s="174">
        <f>SUM(R153:R252)</f>
        <v>0.55523499999999992</v>
      </c>
      <c r="S152" s="173"/>
      <c r="T152" s="175">
        <f>SUM(T153:T252)</f>
        <v>0</v>
      </c>
      <c r="AR152" s="168" t="s">
        <v>81</v>
      </c>
      <c r="AT152" s="176" t="s">
        <v>71</v>
      </c>
      <c r="AU152" s="176" t="s">
        <v>72</v>
      </c>
      <c r="AY152" s="168" t="s">
        <v>151</v>
      </c>
      <c r="BK152" s="177">
        <f>SUM(BK153:BK252)</f>
        <v>0</v>
      </c>
    </row>
    <row r="153" spans="2:65" s="1" customFormat="1" ht="20.399999999999999" customHeight="1">
      <c r="B153" s="181"/>
      <c r="C153" s="182" t="s">
        <v>307</v>
      </c>
      <c r="D153" s="182" t="s">
        <v>154</v>
      </c>
      <c r="E153" s="183" t="s">
        <v>773</v>
      </c>
      <c r="F153" s="184" t="s">
        <v>774</v>
      </c>
      <c r="G153" s="185" t="s">
        <v>179</v>
      </c>
      <c r="H153" s="186">
        <v>21</v>
      </c>
      <c r="I153" s="187"/>
      <c r="J153" s="188">
        <f>ROUND(I153*H153,2)</f>
        <v>0</v>
      </c>
      <c r="K153" s="184" t="s">
        <v>5</v>
      </c>
      <c r="L153" s="41"/>
      <c r="M153" s="189" t="s">
        <v>5</v>
      </c>
      <c r="N153" s="190" t="s">
        <v>43</v>
      </c>
      <c r="O153" s="42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24" t="s">
        <v>259</v>
      </c>
      <c r="AT153" s="24" t="s">
        <v>154</v>
      </c>
      <c r="AU153" s="24" t="s">
        <v>79</v>
      </c>
      <c r="AY153" s="24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4" t="s">
        <v>79</v>
      </c>
      <c r="BK153" s="193">
        <f>ROUND(I153*H153,2)</f>
        <v>0</v>
      </c>
      <c r="BL153" s="24" t="s">
        <v>259</v>
      </c>
      <c r="BM153" s="24" t="s">
        <v>458</v>
      </c>
    </row>
    <row r="154" spans="2:65" s="1" customFormat="1" ht="12">
      <c r="B154" s="41"/>
      <c r="D154" s="207" t="s">
        <v>161</v>
      </c>
      <c r="F154" s="220" t="s">
        <v>774</v>
      </c>
      <c r="I154" s="196"/>
      <c r="L154" s="41"/>
      <c r="M154" s="197"/>
      <c r="N154" s="42"/>
      <c r="O154" s="42"/>
      <c r="P154" s="42"/>
      <c r="Q154" s="42"/>
      <c r="R154" s="42"/>
      <c r="S154" s="42"/>
      <c r="T154" s="70"/>
      <c r="AT154" s="24" t="s">
        <v>161</v>
      </c>
      <c r="AU154" s="24" t="s">
        <v>79</v>
      </c>
    </row>
    <row r="155" spans="2:65" s="1" customFormat="1" ht="20.399999999999999" customHeight="1">
      <c r="B155" s="181"/>
      <c r="C155" s="182" t="s">
        <v>314</v>
      </c>
      <c r="D155" s="182" t="s">
        <v>154</v>
      </c>
      <c r="E155" s="183" t="s">
        <v>775</v>
      </c>
      <c r="F155" s="184" t="s">
        <v>776</v>
      </c>
      <c r="G155" s="185" t="s">
        <v>179</v>
      </c>
      <c r="H155" s="186">
        <v>8.5</v>
      </c>
      <c r="I155" s="187"/>
      <c r="J155" s="188">
        <f>ROUND(I155*H155,2)</f>
        <v>0</v>
      </c>
      <c r="K155" s="184" t="s">
        <v>5</v>
      </c>
      <c r="L155" s="41"/>
      <c r="M155" s="189" t="s">
        <v>5</v>
      </c>
      <c r="N155" s="190" t="s">
        <v>43</v>
      </c>
      <c r="O155" s="42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24" t="s">
        <v>259</v>
      </c>
      <c r="AT155" s="24" t="s">
        <v>154</v>
      </c>
      <c r="AU155" s="24" t="s">
        <v>79</v>
      </c>
      <c r="AY155" s="24" t="s">
        <v>151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24" t="s">
        <v>79</v>
      </c>
      <c r="BK155" s="193">
        <f>ROUND(I155*H155,2)</f>
        <v>0</v>
      </c>
      <c r="BL155" s="24" t="s">
        <v>259</v>
      </c>
      <c r="BM155" s="24" t="s">
        <v>470</v>
      </c>
    </row>
    <row r="156" spans="2:65" s="1" customFormat="1" ht="12">
      <c r="B156" s="41"/>
      <c r="D156" s="207" t="s">
        <v>161</v>
      </c>
      <c r="F156" s="220" t="s">
        <v>776</v>
      </c>
      <c r="I156" s="196"/>
      <c r="L156" s="41"/>
      <c r="M156" s="197"/>
      <c r="N156" s="42"/>
      <c r="O156" s="42"/>
      <c r="P156" s="42"/>
      <c r="Q156" s="42"/>
      <c r="R156" s="42"/>
      <c r="S156" s="42"/>
      <c r="T156" s="70"/>
      <c r="AT156" s="24" t="s">
        <v>161</v>
      </c>
      <c r="AU156" s="24" t="s">
        <v>79</v>
      </c>
    </row>
    <row r="157" spans="2:65" s="1" customFormat="1" ht="20.399999999999999" customHeight="1">
      <c r="B157" s="181"/>
      <c r="C157" s="182" t="s">
        <v>321</v>
      </c>
      <c r="D157" s="182" t="s">
        <v>154</v>
      </c>
      <c r="E157" s="183" t="s">
        <v>777</v>
      </c>
      <c r="F157" s="184" t="s">
        <v>778</v>
      </c>
      <c r="G157" s="185" t="s">
        <v>179</v>
      </c>
      <c r="H157" s="186">
        <v>22.5</v>
      </c>
      <c r="I157" s="187"/>
      <c r="J157" s="188">
        <f>ROUND(I157*H157,2)</f>
        <v>0</v>
      </c>
      <c r="K157" s="184" t="s">
        <v>5</v>
      </c>
      <c r="L157" s="41"/>
      <c r="M157" s="189" t="s">
        <v>5</v>
      </c>
      <c r="N157" s="190" t="s">
        <v>43</v>
      </c>
      <c r="O157" s="42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24" t="s">
        <v>259</v>
      </c>
      <c r="AT157" s="24" t="s">
        <v>154</v>
      </c>
      <c r="AU157" s="24" t="s">
        <v>79</v>
      </c>
      <c r="AY157" s="24" t="s">
        <v>151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4" t="s">
        <v>79</v>
      </c>
      <c r="BK157" s="193">
        <f>ROUND(I157*H157,2)</f>
        <v>0</v>
      </c>
      <c r="BL157" s="24" t="s">
        <v>259</v>
      </c>
      <c r="BM157" s="24" t="s">
        <v>484</v>
      </c>
    </row>
    <row r="158" spans="2:65" s="1" customFormat="1" ht="12">
      <c r="B158" s="41"/>
      <c r="D158" s="194" t="s">
        <v>161</v>
      </c>
      <c r="F158" s="195" t="s">
        <v>778</v>
      </c>
      <c r="I158" s="196"/>
      <c r="L158" s="41"/>
      <c r="M158" s="197"/>
      <c r="N158" s="42"/>
      <c r="O158" s="42"/>
      <c r="P158" s="42"/>
      <c r="Q158" s="42"/>
      <c r="R158" s="42"/>
      <c r="S158" s="42"/>
      <c r="T158" s="70"/>
      <c r="AT158" s="24" t="s">
        <v>161</v>
      </c>
      <c r="AU158" s="24" t="s">
        <v>79</v>
      </c>
    </row>
    <row r="159" spans="2:65" s="13" customFormat="1" ht="12">
      <c r="B159" s="206"/>
      <c r="D159" s="194" t="s">
        <v>163</v>
      </c>
      <c r="E159" s="215" t="s">
        <v>5</v>
      </c>
      <c r="F159" s="216" t="s">
        <v>779</v>
      </c>
      <c r="H159" s="217">
        <v>22.5</v>
      </c>
      <c r="I159" s="211"/>
      <c r="L159" s="206"/>
      <c r="M159" s="212"/>
      <c r="N159" s="213"/>
      <c r="O159" s="213"/>
      <c r="P159" s="213"/>
      <c r="Q159" s="213"/>
      <c r="R159" s="213"/>
      <c r="S159" s="213"/>
      <c r="T159" s="214"/>
      <c r="AT159" s="215" t="s">
        <v>163</v>
      </c>
      <c r="AU159" s="215" t="s">
        <v>79</v>
      </c>
      <c r="AV159" s="13" t="s">
        <v>81</v>
      </c>
      <c r="AW159" s="13" t="s">
        <v>35</v>
      </c>
      <c r="AX159" s="13" t="s">
        <v>72</v>
      </c>
      <c r="AY159" s="215" t="s">
        <v>151</v>
      </c>
    </row>
    <row r="160" spans="2:65" s="14" customFormat="1" ht="12">
      <c r="B160" s="240"/>
      <c r="D160" s="207" t="s">
        <v>163</v>
      </c>
      <c r="E160" s="241" t="s">
        <v>5</v>
      </c>
      <c r="F160" s="242" t="s">
        <v>716</v>
      </c>
      <c r="H160" s="243">
        <v>22.5</v>
      </c>
      <c r="I160" s="244"/>
      <c r="L160" s="240"/>
      <c r="M160" s="245"/>
      <c r="N160" s="246"/>
      <c r="O160" s="246"/>
      <c r="P160" s="246"/>
      <c r="Q160" s="246"/>
      <c r="R160" s="246"/>
      <c r="S160" s="246"/>
      <c r="T160" s="247"/>
      <c r="AT160" s="248" t="s">
        <v>163</v>
      </c>
      <c r="AU160" s="248" t="s">
        <v>79</v>
      </c>
      <c r="AV160" s="14" t="s">
        <v>159</v>
      </c>
      <c r="AW160" s="14" t="s">
        <v>35</v>
      </c>
      <c r="AX160" s="14" t="s">
        <v>79</v>
      </c>
      <c r="AY160" s="248" t="s">
        <v>151</v>
      </c>
    </row>
    <row r="161" spans="2:65" s="1" customFormat="1" ht="20.399999999999999" customHeight="1">
      <c r="B161" s="181"/>
      <c r="C161" s="182" t="s">
        <v>327</v>
      </c>
      <c r="D161" s="182" t="s">
        <v>154</v>
      </c>
      <c r="E161" s="183" t="s">
        <v>780</v>
      </c>
      <c r="F161" s="184" t="s">
        <v>781</v>
      </c>
      <c r="G161" s="185" t="s">
        <v>270</v>
      </c>
      <c r="H161" s="186">
        <v>0.62</v>
      </c>
      <c r="I161" s="187"/>
      <c r="J161" s="188">
        <f>ROUND(I161*H161,2)</f>
        <v>0</v>
      </c>
      <c r="K161" s="184" t="s">
        <v>5</v>
      </c>
      <c r="L161" s="41"/>
      <c r="M161" s="189" t="s">
        <v>5</v>
      </c>
      <c r="N161" s="190" t="s">
        <v>43</v>
      </c>
      <c r="O161" s="42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24" t="s">
        <v>259</v>
      </c>
      <c r="AT161" s="24" t="s">
        <v>154</v>
      </c>
      <c r="AU161" s="24" t="s">
        <v>79</v>
      </c>
      <c r="AY161" s="24" t="s">
        <v>151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4" t="s">
        <v>79</v>
      </c>
      <c r="BK161" s="193">
        <f>ROUND(I161*H161,2)</f>
        <v>0</v>
      </c>
      <c r="BL161" s="24" t="s">
        <v>259</v>
      </c>
      <c r="BM161" s="24" t="s">
        <v>497</v>
      </c>
    </row>
    <row r="162" spans="2:65" s="1" customFormat="1" ht="12">
      <c r="B162" s="41"/>
      <c r="D162" s="207" t="s">
        <v>161</v>
      </c>
      <c r="F162" s="220" t="s">
        <v>781</v>
      </c>
      <c r="I162" s="196"/>
      <c r="L162" s="41"/>
      <c r="M162" s="197"/>
      <c r="N162" s="42"/>
      <c r="O162" s="42"/>
      <c r="P162" s="42"/>
      <c r="Q162" s="42"/>
      <c r="R162" s="42"/>
      <c r="S162" s="42"/>
      <c r="T162" s="70"/>
      <c r="AT162" s="24" t="s">
        <v>161</v>
      </c>
      <c r="AU162" s="24" t="s">
        <v>79</v>
      </c>
    </row>
    <row r="163" spans="2:65" s="1" customFormat="1" ht="20.399999999999999" customHeight="1">
      <c r="B163" s="181"/>
      <c r="C163" s="182" t="s">
        <v>334</v>
      </c>
      <c r="D163" s="182" t="s">
        <v>154</v>
      </c>
      <c r="E163" s="183" t="s">
        <v>782</v>
      </c>
      <c r="F163" s="184" t="s">
        <v>783</v>
      </c>
      <c r="G163" s="185" t="s">
        <v>368</v>
      </c>
      <c r="H163" s="186">
        <v>4</v>
      </c>
      <c r="I163" s="187"/>
      <c r="J163" s="188">
        <f>ROUND(I163*H163,2)</f>
        <v>0</v>
      </c>
      <c r="K163" s="184" t="s">
        <v>5</v>
      </c>
      <c r="L163" s="41"/>
      <c r="M163" s="189" t="s">
        <v>5</v>
      </c>
      <c r="N163" s="190" t="s">
        <v>43</v>
      </c>
      <c r="O163" s="42"/>
      <c r="P163" s="191">
        <f>O163*H163</f>
        <v>0</v>
      </c>
      <c r="Q163" s="191">
        <v>1.57E-3</v>
      </c>
      <c r="R163" s="191">
        <f>Q163*H163</f>
        <v>6.28E-3</v>
      </c>
      <c r="S163" s="191">
        <v>0</v>
      </c>
      <c r="T163" s="192">
        <f>S163*H163</f>
        <v>0</v>
      </c>
      <c r="AR163" s="24" t="s">
        <v>259</v>
      </c>
      <c r="AT163" s="24" t="s">
        <v>154</v>
      </c>
      <c r="AU163" s="24" t="s">
        <v>79</v>
      </c>
      <c r="AY163" s="24" t="s">
        <v>151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4" t="s">
        <v>79</v>
      </c>
      <c r="BK163" s="193">
        <f>ROUND(I163*H163,2)</f>
        <v>0</v>
      </c>
      <c r="BL163" s="24" t="s">
        <v>259</v>
      </c>
      <c r="BM163" s="24" t="s">
        <v>509</v>
      </c>
    </row>
    <row r="164" spans="2:65" s="1" customFormat="1" ht="12">
      <c r="B164" s="41"/>
      <c r="D164" s="207" t="s">
        <v>161</v>
      </c>
      <c r="F164" s="220" t="s">
        <v>783</v>
      </c>
      <c r="I164" s="196"/>
      <c r="L164" s="41"/>
      <c r="M164" s="197"/>
      <c r="N164" s="42"/>
      <c r="O164" s="42"/>
      <c r="P164" s="42"/>
      <c r="Q164" s="42"/>
      <c r="R164" s="42"/>
      <c r="S164" s="42"/>
      <c r="T164" s="70"/>
      <c r="AT164" s="24" t="s">
        <v>161</v>
      </c>
      <c r="AU164" s="24" t="s">
        <v>79</v>
      </c>
    </row>
    <row r="165" spans="2:65" s="1" customFormat="1" ht="20.399999999999999" customHeight="1">
      <c r="B165" s="181"/>
      <c r="C165" s="222" t="s">
        <v>339</v>
      </c>
      <c r="D165" s="222" t="s">
        <v>404</v>
      </c>
      <c r="E165" s="223" t="s">
        <v>784</v>
      </c>
      <c r="F165" s="224" t="s">
        <v>785</v>
      </c>
      <c r="G165" s="225" t="s">
        <v>368</v>
      </c>
      <c r="H165" s="226">
        <v>4</v>
      </c>
      <c r="I165" s="227"/>
      <c r="J165" s="228">
        <f>ROUND(I165*H165,2)</f>
        <v>0</v>
      </c>
      <c r="K165" s="224" t="s">
        <v>5</v>
      </c>
      <c r="L165" s="229"/>
      <c r="M165" s="230" t="s">
        <v>5</v>
      </c>
      <c r="N165" s="231" t="s">
        <v>43</v>
      </c>
      <c r="O165" s="42"/>
      <c r="P165" s="191">
        <f>O165*H165</f>
        <v>0</v>
      </c>
      <c r="Q165" s="191">
        <v>2.9999999999999997E-4</v>
      </c>
      <c r="R165" s="191">
        <f>Q165*H165</f>
        <v>1.1999999999999999E-3</v>
      </c>
      <c r="S165" s="191">
        <v>0</v>
      </c>
      <c r="T165" s="192">
        <f>S165*H165</f>
        <v>0</v>
      </c>
      <c r="AR165" s="24" t="s">
        <v>365</v>
      </c>
      <c r="AT165" s="24" t="s">
        <v>404</v>
      </c>
      <c r="AU165" s="24" t="s">
        <v>79</v>
      </c>
      <c r="AY165" s="24" t="s">
        <v>151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4" t="s">
        <v>79</v>
      </c>
      <c r="BK165" s="193">
        <f>ROUND(I165*H165,2)</f>
        <v>0</v>
      </c>
      <c r="BL165" s="24" t="s">
        <v>259</v>
      </c>
      <c r="BM165" s="24" t="s">
        <v>519</v>
      </c>
    </row>
    <row r="166" spans="2:65" s="1" customFormat="1" ht="12">
      <c r="B166" s="41"/>
      <c r="D166" s="207" t="s">
        <v>161</v>
      </c>
      <c r="F166" s="220" t="s">
        <v>785</v>
      </c>
      <c r="I166" s="196"/>
      <c r="L166" s="41"/>
      <c r="M166" s="197"/>
      <c r="N166" s="42"/>
      <c r="O166" s="42"/>
      <c r="P166" s="42"/>
      <c r="Q166" s="42"/>
      <c r="R166" s="42"/>
      <c r="S166" s="42"/>
      <c r="T166" s="70"/>
      <c r="AT166" s="24" t="s">
        <v>161</v>
      </c>
      <c r="AU166" s="24" t="s">
        <v>79</v>
      </c>
    </row>
    <row r="167" spans="2:65" s="1" customFormat="1" ht="20.399999999999999" customHeight="1">
      <c r="B167" s="181"/>
      <c r="C167" s="182" t="s">
        <v>346</v>
      </c>
      <c r="D167" s="182" t="s">
        <v>154</v>
      </c>
      <c r="E167" s="183" t="s">
        <v>786</v>
      </c>
      <c r="F167" s="184" t="s">
        <v>787</v>
      </c>
      <c r="G167" s="185" t="s">
        <v>368</v>
      </c>
      <c r="H167" s="186">
        <v>3</v>
      </c>
      <c r="I167" s="187"/>
      <c r="J167" s="188">
        <f>ROUND(I167*H167,2)</f>
        <v>0</v>
      </c>
      <c r="K167" s="184" t="s">
        <v>5</v>
      </c>
      <c r="L167" s="41"/>
      <c r="M167" s="189" t="s">
        <v>5</v>
      </c>
      <c r="N167" s="190" t="s">
        <v>43</v>
      </c>
      <c r="O167" s="42"/>
      <c r="P167" s="191">
        <f>O167*H167</f>
        <v>0</v>
      </c>
      <c r="Q167" s="191">
        <v>2.2599999999999999E-3</v>
      </c>
      <c r="R167" s="191">
        <f>Q167*H167</f>
        <v>6.7799999999999996E-3</v>
      </c>
      <c r="S167" s="191">
        <v>0</v>
      </c>
      <c r="T167" s="192">
        <f>S167*H167</f>
        <v>0</v>
      </c>
      <c r="AR167" s="24" t="s">
        <v>259</v>
      </c>
      <c r="AT167" s="24" t="s">
        <v>154</v>
      </c>
      <c r="AU167" s="24" t="s">
        <v>79</v>
      </c>
      <c r="AY167" s="24" t="s">
        <v>151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24" t="s">
        <v>79</v>
      </c>
      <c r="BK167" s="193">
        <f>ROUND(I167*H167,2)</f>
        <v>0</v>
      </c>
      <c r="BL167" s="24" t="s">
        <v>259</v>
      </c>
      <c r="BM167" s="24" t="s">
        <v>541</v>
      </c>
    </row>
    <row r="168" spans="2:65" s="1" customFormat="1" ht="12">
      <c r="B168" s="41"/>
      <c r="D168" s="194" t="s">
        <v>161</v>
      </c>
      <c r="F168" s="195" t="s">
        <v>787</v>
      </c>
      <c r="I168" s="196"/>
      <c r="L168" s="41"/>
      <c r="M168" s="197"/>
      <c r="N168" s="42"/>
      <c r="O168" s="42"/>
      <c r="P168" s="42"/>
      <c r="Q168" s="42"/>
      <c r="R168" s="42"/>
      <c r="S168" s="42"/>
      <c r="T168" s="70"/>
      <c r="AT168" s="24" t="s">
        <v>161</v>
      </c>
      <c r="AU168" s="24" t="s">
        <v>79</v>
      </c>
    </row>
    <row r="169" spans="2:65" s="12" customFormat="1" ht="12">
      <c r="B169" s="198"/>
      <c r="D169" s="194" t="s">
        <v>163</v>
      </c>
      <c r="E169" s="199" t="s">
        <v>5</v>
      </c>
      <c r="F169" s="200" t="s">
        <v>788</v>
      </c>
      <c r="H169" s="201" t="s">
        <v>5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201" t="s">
        <v>163</v>
      </c>
      <c r="AU169" s="201" t="s">
        <v>79</v>
      </c>
      <c r="AV169" s="12" t="s">
        <v>79</v>
      </c>
      <c r="AW169" s="12" t="s">
        <v>35</v>
      </c>
      <c r="AX169" s="12" t="s">
        <v>72</v>
      </c>
      <c r="AY169" s="201" t="s">
        <v>151</v>
      </c>
    </row>
    <row r="170" spans="2:65" s="13" customFormat="1" ht="12">
      <c r="B170" s="206"/>
      <c r="D170" s="194" t="s">
        <v>163</v>
      </c>
      <c r="E170" s="215" t="s">
        <v>5</v>
      </c>
      <c r="F170" s="216" t="s">
        <v>789</v>
      </c>
      <c r="H170" s="217">
        <v>2</v>
      </c>
      <c r="I170" s="211"/>
      <c r="L170" s="206"/>
      <c r="M170" s="212"/>
      <c r="N170" s="213"/>
      <c r="O170" s="213"/>
      <c r="P170" s="213"/>
      <c r="Q170" s="213"/>
      <c r="R170" s="213"/>
      <c r="S170" s="213"/>
      <c r="T170" s="214"/>
      <c r="AT170" s="215" t="s">
        <v>163</v>
      </c>
      <c r="AU170" s="215" t="s">
        <v>79</v>
      </c>
      <c r="AV170" s="13" t="s">
        <v>81</v>
      </c>
      <c r="AW170" s="13" t="s">
        <v>35</v>
      </c>
      <c r="AX170" s="13" t="s">
        <v>72</v>
      </c>
      <c r="AY170" s="215" t="s">
        <v>151</v>
      </c>
    </row>
    <row r="171" spans="2:65" s="12" customFormat="1" ht="12">
      <c r="B171" s="198"/>
      <c r="D171" s="194" t="s">
        <v>163</v>
      </c>
      <c r="E171" s="199" t="s">
        <v>5</v>
      </c>
      <c r="F171" s="200" t="s">
        <v>790</v>
      </c>
      <c r="H171" s="201" t="s">
        <v>5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201" t="s">
        <v>163</v>
      </c>
      <c r="AU171" s="201" t="s">
        <v>79</v>
      </c>
      <c r="AV171" s="12" t="s">
        <v>79</v>
      </c>
      <c r="AW171" s="12" t="s">
        <v>35</v>
      </c>
      <c r="AX171" s="12" t="s">
        <v>72</v>
      </c>
      <c r="AY171" s="201" t="s">
        <v>151</v>
      </c>
    </row>
    <row r="172" spans="2:65" s="13" customFormat="1" ht="12">
      <c r="B172" s="206"/>
      <c r="D172" s="194" t="s">
        <v>163</v>
      </c>
      <c r="E172" s="215" t="s">
        <v>5</v>
      </c>
      <c r="F172" s="216" t="s">
        <v>791</v>
      </c>
      <c r="H172" s="217">
        <v>1</v>
      </c>
      <c r="I172" s="211"/>
      <c r="L172" s="206"/>
      <c r="M172" s="212"/>
      <c r="N172" s="213"/>
      <c r="O172" s="213"/>
      <c r="P172" s="213"/>
      <c r="Q172" s="213"/>
      <c r="R172" s="213"/>
      <c r="S172" s="213"/>
      <c r="T172" s="214"/>
      <c r="AT172" s="215" t="s">
        <v>163</v>
      </c>
      <c r="AU172" s="215" t="s">
        <v>79</v>
      </c>
      <c r="AV172" s="13" t="s">
        <v>81</v>
      </c>
      <c r="AW172" s="13" t="s">
        <v>35</v>
      </c>
      <c r="AX172" s="13" t="s">
        <v>72</v>
      </c>
      <c r="AY172" s="215" t="s">
        <v>151</v>
      </c>
    </row>
    <row r="173" spans="2:65" s="14" customFormat="1" ht="12">
      <c r="B173" s="240"/>
      <c r="D173" s="207" t="s">
        <v>163</v>
      </c>
      <c r="E173" s="241" t="s">
        <v>5</v>
      </c>
      <c r="F173" s="242" t="s">
        <v>716</v>
      </c>
      <c r="H173" s="243">
        <v>3</v>
      </c>
      <c r="I173" s="244"/>
      <c r="L173" s="240"/>
      <c r="M173" s="245"/>
      <c r="N173" s="246"/>
      <c r="O173" s="246"/>
      <c r="P173" s="246"/>
      <c r="Q173" s="246"/>
      <c r="R173" s="246"/>
      <c r="S173" s="246"/>
      <c r="T173" s="247"/>
      <c r="AT173" s="248" t="s">
        <v>163</v>
      </c>
      <c r="AU173" s="248" t="s">
        <v>79</v>
      </c>
      <c r="AV173" s="14" t="s">
        <v>159</v>
      </c>
      <c r="AW173" s="14" t="s">
        <v>35</v>
      </c>
      <c r="AX173" s="14" t="s">
        <v>79</v>
      </c>
      <c r="AY173" s="248" t="s">
        <v>151</v>
      </c>
    </row>
    <row r="174" spans="2:65" s="1" customFormat="1" ht="20.399999999999999" customHeight="1">
      <c r="B174" s="181"/>
      <c r="C174" s="222" t="s">
        <v>352</v>
      </c>
      <c r="D174" s="222" t="s">
        <v>404</v>
      </c>
      <c r="E174" s="223" t="s">
        <v>792</v>
      </c>
      <c r="F174" s="224" t="s">
        <v>793</v>
      </c>
      <c r="G174" s="225" t="s">
        <v>368</v>
      </c>
      <c r="H174" s="226">
        <v>3</v>
      </c>
      <c r="I174" s="227"/>
      <c r="J174" s="228">
        <f>ROUND(I174*H174,2)</f>
        <v>0</v>
      </c>
      <c r="K174" s="224" t="s">
        <v>5</v>
      </c>
      <c r="L174" s="229"/>
      <c r="M174" s="230" t="s">
        <v>5</v>
      </c>
      <c r="N174" s="231" t="s">
        <v>43</v>
      </c>
      <c r="O174" s="42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24" t="s">
        <v>365</v>
      </c>
      <c r="AT174" s="24" t="s">
        <v>404</v>
      </c>
      <c r="AU174" s="24" t="s">
        <v>79</v>
      </c>
      <c r="AY174" s="24" t="s">
        <v>151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4" t="s">
        <v>79</v>
      </c>
      <c r="BK174" s="193">
        <f>ROUND(I174*H174,2)</f>
        <v>0</v>
      </c>
      <c r="BL174" s="24" t="s">
        <v>259</v>
      </c>
      <c r="BM174" s="24" t="s">
        <v>553</v>
      </c>
    </row>
    <row r="175" spans="2:65" s="1" customFormat="1" ht="12">
      <c r="B175" s="41"/>
      <c r="D175" s="207" t="s">
        <v>161</v>
      </c>
      <c r="F175" s="220" t="s">
        <v>793</v>
      </c>
      <c r="I175" s="196"/>
      <c r="L175" s="41"/>
      <c r="M175" s="197"/>
      <c r="N175" s="42"/>
      <c r="O175" s="42"/>
      <c r="P175" s="42"/>
      <c r="Q175" s="42"/>
      <c r="R175" s="42"/>
      <c r="S175" s="42"/>
      <c r="T175" s="70"/>
      <c r="AT175" s="24" t="s">
        <v>161</v>
      </c>
      <c r="AU175" s="24" t="s">
        <v>79</v>
      </c>
    </row>
    <row r="176" spans="2:65" s="1" customFormat="1" ht="20.399999999999999" customHeight="1">
      <c r="B176" s="181"/>
      <c r="C176" s="182" t="s">
        <v>358</v>
      </c>
      <c r="D176" s="182" t="s">
        <v>154</v>
      </c>
      <c r="E176" s="183" t="s">
        <v>794</v>
      </c>
      <c r="F176" s="184" t="s">
        <v>795</v>
      </c>
      <c r="G176" s="185" t="s">
        <v>368</v>
      </c>
      <c r="H176" s="186">
        <v>1</v>
      </c>
      <c r="I176" s="187"/>
      <c r="J176" s="188">
        <f>ROUND(I176*H176,2)</f>
        <v>0</v>
      </c>
      <c r="K176" s="184" t="s">
        <v>5</v>
      </c>
      <c r="L176" s="41"/>
      <c r="M176" s="189" t="s">
        <v>5</v>
      </c>
      <c r="N176" s="190" t="s">
        <v>43</v>
      </c>
      <c r="O176" s="42"/>
      <c r="P176" s="191">
        <f>O176*H176</f>
        <v>0</v>
      </c>
      <c r="Q176" s="191">
        <v>1.2880000000000001E-2</v>
      </c>
      <c r="R176" s="191">
        <f>Q176*H176</f>
        <v>1.2880000000000001E-2</v>
      </c>
      <c r="S176" s="191">
        <v>0</v>
      </c>
      <c r="T176" s="192">
        <f>S176*H176</f>
        <v>0</v>
      </c>
      <c r="AR176" s="24" t="s">
        <v>259</v>
      </c>
      <c r="AT176" s="24" t="s">
        <v>154</v>
      </c>
      <c r="AU176" s="24" t="s">
        <v>79</v>
      </c>
      <c r="AY176" s="24" t="s">
        <v>151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4" t="s">
        <v>79</v>
      </c>
      <c r="BK176" s="193">
        <f>ROUND(I176*H176,2)</f>
        <v>0</v>
      </c>
      <c r="BL176" s="24" t="s">
        <v>259</v>
      </c>
      <c r="BM176" s="24" t="s">
        <v>568</v>
      </c>
    </row>
    <row r="177" spans="2:65" s="1" customFormat="1" ht="12">
      <c r="B177" s="41"/>
      <c r="D177" s="194" t="s">
        <v>161</v>
      </c>
      <c r="F177" s="195" t="s">
        <v>795</v>
      </c>
      <c r="I177" s="196"/>
      <c r="L177" s="41"/>
      <c r="M177" s="197"/>
      <c r="N177" s="42"/>
      <c r="O177" s="42"/>
      <c r="P177" s="42"/>
      <c r="Q177" s="42"/>
      <c r="R177" s="42"/>
      <c r="S177" s="42"/>
      <c r="T177" s="70"/>
      <c r="AT177" s="24" t="s">
        <v>161</v>
      </c>
      <c r="AU177" s="24" t="s">
        <v>79</v>
      </c>
    </row>
    <row r="178" spans="2:65" s="12" customFormat="1" ht="12">
      <c r="B178" s="198"/>
      <c r="D178" s="194" t="s">
        <v>163</v>
      </c>
      <c r="E178" s="199" t="s">
        <v>5</v>
      </c>
      <c r="F178" s="200" t="s">
        <v>788</v>
      </c>
      <c r="H178" s="201" t="s">
        <v>5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201" t="s">
        <v>163</v>
      </c>
      <c r="AU178" s="201" t="s">
        <v>79</v>
      </c>
      <c r="AV178" s="12" t="s">
        <v>79</v>
      </c>
      <c r="AW178" s="12" t="s">
        <v>35</v>
      </c>
      <c r="AX178" s="12" t="s">
        <v>72</v>
      </c>
      <c r="AY178" s="201" t="s">
        <v>151</v>
      </c>
    </row>
    <row r="179" spans="2:65" s="13" customFormat="1" ht="12">
      <c r="B179" s="206"/>
      <c r="D179" s="194" t="s">
        <v>163</v>
      </c>
      <c r="E179" s="215" t="s">
        <v>5</v>
      </c>
      <c r="F179" s="216" t="s">
        <v>791</v>
      </c>
      <c r="H179" s="217">
        <v>1</v>
      </c>
      <c r="I179" s="211"/>
      <c r="L179" s="206"/>
      <c r="M179" s="212"/>
      <c r="N179" s="213"/>
      <c r="O179" s="213"/>
      <c r="P179" s="213"/>
      <c r="Q179" s="213"/>
      <c r="R179" s="213"/>
      <c r="S179" s="213"/>
      <c r="T179" s="214"/>
      <c r="AT179" s="215" t="s">
        <v>163</v>
      </c>
      <c r="AU179" s="215" t="s">
        <v>79</v>
      </c>
      <c r="AV179" s="13" t="s">
        <v>81</v>
      </c>
      <c r="AW179" s="13" t="s">
        <v>35</v>
      </c>
      <c r="AX179" s="13" t="s">
        <v>72</v>
      </c>
      <c r="AY179" s="215" t="s">
        <v>151</v>
      </c>
    </row>
    <row r="180" spans="2:65" s="14" customFormat="1" ht="12">
      <c r="B180" s="240"/>
      <c r="D180" s="207" t="s">
        <v>163</v>
      </c>
      <c r="E180" s="241" t="s">
        <v>5</v>
      </c>
      <c r="F180" s="242" t="s">
        <v>716</v>
      </c>
      <c r="H180" s="243">
        <v>1</v>
      </c>
      <c r="I180" s="244"/>
      <c r="L180" s="240"/>
      <c r="M180" s="245"/>
      <c r="N180" s="246"/>
      <c r="O180" s="246"/>
      <c r="P180" s="246"/>
      <c r="Q180" s="246"/>
      <c r="R180" s="246"/>
      <c r="S180" s="246"/>
      <c r="T180" s="247"/>
      <c r="AT180" s="248" t="s">
        <v>163</v>
      </c>
      <c r="AU180" s="248" t="s">
        <v>79</v>
      </c>
      <c r="AV180" s="14" t="s">
        <v>159</v>
      </c>
      <c r="AW180" s="14" t="s">
        <v>35</v>
      </c>
      <c r="AX180" s="14" t="s">
        <v>79</v>
      </c>
      <c r="AY180" s="248" t="s">
        <v>151</v>
      </c>
    </row>
    <row r="181" spans="2:65" s="1" customFormat="1" ht="20.399999999999999" customHeight="1">
      <c r="B181" s="181"/>
      <c r="C181" s="182" t="s">
        <v>365</v>
      </c>
      <c r="D181" s="182" t="s">
        <v>154</v>
      </c>
      <c r="E181" s="183" t="s">
        <v>796</v>
      </c>
      <c r="F181" s="184" t="s">
        <v>797</v>
      </c>
      <c r="G181" s="185" t="s">
        <v>368</v>
      </c>
      <c r="H181" s="186">
        <v>1</v>
      </c>
      <c r="I181" s="187"/>
      <c r="J181" s="188">
        <f>ROUND(I181*H181,2)</f>
        <v>0</v>
      </c>
      <c r="K181" s="184" t="s">
        <v>5</v>
      </c>
      <c r="L181" s="41"/>
      <c r="M181" s="189" t="s">
        <v>5</v>
      </c>
      <c r="N181" s="190" t="s">
        <v>43</v>
      </c>
      <c r="O181" s="42"/>
      <c r="P181" s="191">
        <f>O181*H181</f>
        <v>0</v>
      </c>
      <c r="Q181" s="191">
        <v>7.4200000000000004E-3</v>
      </c>
      <c r="R181" s="191">
        <f>Q181*H181</f>
        <v>7.4200000000000004E-3</v>
      </c>
      <c r="S181" s="191">
        <v>0</v>
      </c>
      <c r="T181" s="192">
        <f>S181*H181</f>
        <v>0</v>
      </c>
      <c r="AR181" s="24" t="s">
        <v>259</v>
      </c>
      <c r="AT181" s="24" t="s">
        <v>154</v>
      </c>
      <c r="AU181" s="24" t="s">
        <v>79</v>
      </c>
      <c r="AY181" s="24" t="s">
        <v>151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4" t="s">
        <v>79</v>
      </c>
      <c r="BK181" s="193">
        <f>ROUND(I181*H181,2)</f>
        <v>0</v>
      </c>
      <c r="BL181" s="24" t="s">
        <v>259</v>
      </c>
      <c r="BM181" s="24" t="s">
        <v>798</v>
      </c>
    </row>
    <row r="182" spans="2:65" s="1" customFormat="1" ht="12">
      <c r="B182" s="41"/>
      <c r="D182" s="194" t="s">
        <v>161</v>
      </c>
      <c r="F182" s="195" t="s">
        <v>797</v>
      </c>
      <c r="I182" s="196"/>
      <c r="L182" s="41"/>
      <c r="M182" s="197"/>
      <c r="N182" s="42"/>
      <c r="O182" s="42"/>
      <c r="P182" s="42"/>
      <c r="Q182" s="42"/>
      <c r="R182" s="42"/>
      <c r="S182" s="42"/>
      <c r="T182" s="70"/>
      <c r="AT182" s="24" t="s">
        <v>161</v>
      </c>
      <c r="AU182" s="24" t="s">
        <v>79</v>
      </c>
    </row>
    <row r="183" spans="2:65" s="12" customFormat="1" ht="12">
      <c r="B183" s="198"/>
      <c r="D183" s="194" t="s">
        <v>163</v>
      </c>
      <c r="E183" s="199" t="s">
        <v>5</v>
      </c>
      <c r="F183" s="200" t="s">
        <v>788</v>
      </c>
      <c r="H183" s="201" t="s">
        <v>5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201" t="s">
        <v>163</v>
      </c>
      <c r="AU183" s="201" t="s">
        <v>79</v>
      </c>
      <c r="AV183" s="12" t="s">
        <v>79</v>
      </c>
      <c r="AW183" s="12" t="s">
        <v>35</v>
      </c>
      <c r="AX183" s="12" t="s">
        <v>72</v>
      </c>
      <c r="AY183" s="201" t="s">
        <v>151</v>
      </c>
    </row>
    <row r="184" spans="2:65" s="13" customFormat="1" ht="12">
      <c r="B184" s="206"/>
      <c r="D184" s="207" t="s">
        <v>163</v>
      </c>
      <c r="E184" s="208" t="s">
        <v>5</v>
      </c>
      <c r="F184" s="209" t="s">
        <v>791</v>
      </c>
      <c r="H184" s="210">
        <v>1</v>
      </c>
      <c r="I184" s="211"/>
      <c r="L184" s="206"/>
      <c r="M184" s="212"/>
      <c r="N184" s="213"/>
      <c r="O184" s="213"/>
      <c r="P184" s="213"/>
      <c r="Q184" s="213"/>
      <c r="R184" s="213"/>
      <c r="S184" s="213"/>
      <c r="T184" s="214"/>
      <c r="AT184" s="215" t="s">
        <v>163</v>
      </c>
      <c r="AU184" s="215" t="s">
        <v>79</v>
      </c>
      <c r="AV184" s="13" t="s">
        <v>81</v>
      </c>
      <c r="AW184" s="13" t="s">
        <v>35</v>
      </c>
      <c r="AX184" s="13" t="s">
        <v>79</v>
      </c>
      <c r="AY184" s="215" t="s">
        <v>151</v>
      </c>
    </row>
    <row r="185" spans="2:65" s="1" customFormat="1" ht="20.399999999999999" customHeight="1">
      <c r="B185" s="181"/>
      <c r="C185" s="182" t="s">
        <v>373</v>
      </c>
      <c r="D185" s="182" t="s">
        <v>154</v>
      </c>
      <c r="E185" s="183" t="s">
        <v>799</v>
      </c>
      <c r="F185" s="184" t="s">
        <v>800</v>
      </c>
      <c r="G185" s="185" t="s">
        <v>179</v>
      </c>
      <c r="H185" s="186">
        <v>4.5</v>
      </c>
      <c r="I185" s="187"/>
      <c r="J185" s="188">
        <f>ROUND(I185*H185,2)</f>
        <v>0</v>
      </c>
      <c r="K185" s="184" t="s">
        <v>5</v>
      </c>
      <c r="L185" s="41"/>
      <c r="M185" s="189" t="s">
        <v>5</v>
      </c>
      <c r="N185" s="190" t="s">
        <v>43</v>
      </c>
      <c r="O185" s="42"/>
      <c r="P185" s="191">
        <f>O185*H185</f>
        <v>0</v>
      </c>
      <c r="Q185" s="191">
        <v>1.106E-2</v>
      </c>
      <c r="R185" s="191">
        <f>Q185*H185</f>
        <v>4.9770000000000002E-2</v>
      </c>
      <c r="S185" s="191">
        <v>0</v>
      </c>
      <c r="T185" s="192">
        <f>S185*H185</f>
        <v>0</v>
      </c>
      <c r="AR185" s="24" t="s">
        <v>259</v>
      </c>
      <c r="AT185" s="24" t="s">
        <v>154</v>
      </c>
      <c r="AU185" s="24" t="s">
        <v>79</v>
      </c>
      <c r="AY185" s="24" t="s">
        <v>151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4" t="s">
        <v>79</v>
      </c>
      <c r="BK185" s="193">
        <f>ROUND(I185*H185,2)</f>
        <v>0</v>
      </c>
      <c r="BL185" s="24" t="s">
        <v>259</v>
      </c>
      <c r="BM185" s="24" t="s">
        <v>801</v>
      </c>
    </row>
    <row r="186" spans="2:65" s="1" customFormat="1" ht="12">
      <c r="B186" s="41"/>
      <c r="D186" s="194" t="s">
        <v>161</v>
      </c>
      <c r="F186" s="195" t="s">
        <v>802</v>
      </c>
      <c r="I186" s="196"/>
      <c r="L186" s="41"/>
      <c r="M186" s="197"/>
      <c r="N186" s="42"/>
      <c r="O186" s="42"/>
      <c r="P186" s="42"/>
      <c r="Q186" s="42"/>
      <c r="R186" s="42"/>
      <c r="S186" s="42"/>
      <c r="T186" s="70"/>
      <c r="AT186" s="24" t="s">
        <v>161</v>
      </c>
      <c r="AU186" s="24" t="s">
        <v>79</v>
      </c>
    </row>
    <row r="187" spans="2:65" s="12" customFormat="1" ht="12">
      <c r="B187" s="198"/>
      <c r="D187" s="194" t="s">
        <v>163</v>
      </c>
      <c r="E187" s="199" t="s">
        <v>5</v>
      </c>
      <c r="F187" s="200" t="s">
        <v>788</v>
      </c>
      <c r="H187" s="201" t="s">
        <v>5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201" t="s">
        <v>163</v>
      </c>
      <c r="AU187" s="201" t="s">
        <v>79</v>
      </c>
      <c r="AV187" s="12" t="s">
        <v>79</v>
      </c>
      <c r="AW187" s="12" t="s">
        <v>35</v>
      </c>
      <c r="AX187" s="12" t="s">
        <v>72</v>
      </c>
      <c r="AY187" s="201" t="s">
        <v>151</v>
      </c>
    </row>
    <row r="188" spans="2:65" s="13" customFormat="1" ht="12">
      <c r="B188" s="206"/>
      <c r="D188" s="194" t="s">
        <v>163</v>
      </c>
      <c r="E188" s="215" t="s">
        <v>5</v>
      </c>
      <c r="F188" s="216" t="s">
        <v>803</v>
      </c>
      <c r="H188" s="217">
        <v>2.9</v>
      </c>
      <c r="I188" s="211"/>
      <c r="L188" s="206"/>
      <c r="M188" s="212"/>
      <c r="N188" s="213"/>
      <c r="O188" s="213"/>
      <c r="P188" s="213"/>
      <c r="Q188" s="213"/>
      <c r="R188" s="213"/>
      <c r="S188" s="213"/>
      <c r="T188" s="214"/>
      <c r="AT188" s="215" t="s">
        <v>163</v>
      </c>
      <c r="AU188" s="215" t="s">
        <v>79</v>
      </c>
      <c r="AV188" s="13" t="s">
        <v>81</v>
      </c>
      <c r="AW188" s="13" t="s">
        <v>35</v>
      </c>
      <c r="AX188" s="13" t="s">
        <v>72</v>
      </c>
      <c r="AY188" s="215" t="s">
        <v>151</v>
      </c>
    </row>
    <row r="189" spans="2:65" s="12" customFormat="1" ht="12">
      <c r="B189" s="198"/>
      <c r="D189" s="194" t="s">
        <v>163</v>
      </c>
      <c r="E189" s="199" t="s">
        <v>5</v>
      </c>
      <c r="F189" s="200" t="s">
        <v>790</v>
      </c>
      <c r="H189" s="201" t="s">
        <v>5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201" t="s">
        <v>163</v>
      </c>
      <c r="AU189" s="201" t="s">
        <v>79</v>
      </c>
      <c r="AV189" s="12" t="s">
        <v>79</v>
      </c>
      <c r="AW189" s="12" t="s">
        <v>35</v>
      </c>
      <c r="AX189" s="12" t="s">
        <v>72</v>
      </c>
      <c r="AY189" s="201" t="s">
        <v>151</v>
      </c>
    </row>
    <row r="190" spans="2:65" s="13" customFormat="1" ht="12">
      <c r="B190" s="206"/>
      <c r="D190" s="194" t="s">
        <v>163</v>
      </c>
      <c r="E190" s="215" t="s">
        <v>5</v>
      </c>
      <c r="F190" s="216" t="s">
        <v>804</v>
      </c>
      <c r="H190" s="217">
        <v>1.6</v>
      </c>
      <c r="I190" s="211"/>
      <c r="L190" s="206"/>
      <c r="M190" s="212"/>
      <c r="N190" s="213"/>
      <c r="O190" s="213"/>
      <c r="P190" s="213"/>
      <c r="Q190" s="213"/>
      <c r="R190" s="213"/>
      <c r="S190" s="213"/>
      <c r="T190" s="214"/>
      <c r="AT190" s="215" t="s">
        <v>163</v>
      </c>
      <c r="AU190" s="215" t="s">
        <v>79</v>
      </c>
      <c r="AV190" s="13" t="s">
        <v>81</v>
      </c>
      <c r="AW190" s="13" t="s">
        <v>35</v>
      </c>
      <c r="AX190" s="13" t="s">
        <v>72</v>
      </c>
      <c r="AY190" s="215" t="s">
        <v>151</v>
      </c>
    </row>
    <row r="191" spans="2:65" s="14" customFormat="1" ht="12">
      <c r="B191" s="240"/>
      <c r="D191" s="207" t="s">
        <v>163</v>
      </c>
      <c r="E191" s="241" t="s">
        <v>5</v>
      </c>
      <c r="F191" s="242" t="s">
        <v>716</v>
      </c>
      <c r="H191" s="243">
        <v>4.5</v>
      </c>
      <c r="I191" s="244"/>
      <c r="L191" s="240"/>
      <c r="M191" s="245"/>
      <c r="N191" s="246"/>
      <c r="O191" s="246"/>
      <c r="P191" s="246"/>
      <c r="Q191" s="246"/>
      <c r="R191" s="246"/>
      <c r="S191" s="246"/>
      <c r="T191" s="247"/>
      <c r="AT191" s="248" t="s">
        <v>163</v>
      </c>
      <c r="AU191" s="248" t="s">
        <v>79</v>
      </c>
      <c r="AV191" s="14" t="s">
        <v>159</v>
      </c>
      <c r="AW191" s="14" t="s">
        <v>35</v>
      </c>
      <c r="AX191" s="14" t="s">
        <v>79</v>
      </c>
      <c r="AY191" s="248" t="s">
        <v>151</v>
      </c>
    </row>
    <row r="192" spans="2:65" s="1" customFormat="1" ht="20.399999999999999" customHeight="1">
      <c r="B192" s="181"/>
      <c r="C192" s="182" t="s">
        <v>380</v>
      </c>
      <c r="D192" s="182" t="s">
        <v>154</v>
      </c>
      <c r="E192" s="183" t="s">
        <v>805</v>
      </c>
      <c r="F192" s="184" t="s">
        <v>806</v>
      </c>
      <c r="G192" s="185" t="s">
        <v>179</v>
      </c>
      <c r="H192" s="186">
        <v>20.5</v>
      </c>
      <c r="I192" s="187"/>
      <c r="J192" s="188">
        <f>ROUND(I192*H192,2)</f>
        <v>0</v>
      </c>
      <c r="K192" s="184" t="s">
        <v>5</v>
      </c>
      <c r="L192" s="41"/>
      <c r="M192" s="189" t="s">
        <v>5</v>
      </c>
      <c r="N192" s="190" t="s">
        <v>43</v>
      </c>
      <c r="O192" s="42"/>
      <c r="P192" s="191">
        <f>O192*H192</f>
        <v>0</v>
      </c>
      <c r="Q192" s="191">
        <v>1.281E-2</v>
      </c>
      <c r="R192" s="191">
        <f>Q192*H192</f>
        <v>0.26260499999999998</v>
      </c>
      <c r="S192" s="191">
        <v>0</v>
      </c>
      <c r="T192" s="192">
        <f>S192*H192</f>
        <v>0</v>
      </c>
      <c r="AR192" s="24" t="s">
        <v>259</v>
      </c>
      <c r="AT192" s="24" t="s">
        <v>154</v>
      </c>
      <c r="AU192" s="24" t="s">
        <v>79</v>
      </c>
      <c r="AY192" s="24" t="s">
        <v>151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4" t="s">
        <v>79</v>
      </c>
      <c r="BK192" s="193">
        <f>ROUND(I192*H192,2)</f>
        <v>0</v>
      </c>
      <c r="BL192" s="24" t="s">
        <v>259</v>
      </c>
      <c r="BM192" s="24" t="s">
        <v>807</v>
      </c>
    </row>
    <row r="193" spans="2:65" s="1" customFormat="1" ht="12">
      <c r="B193" s="41"/>
      <c r="D193" s="194" t="s">
        <v>161</v>
      </c>
      <c r="F193" s="195" t="s">
        <v>802</v>
      </c>
      <c r="I193" s="196"/>
      <c r="L193" s="41"/>
      <c r="M193" s="197"/>
      <c r="N193" s="42"/>
      <c r="O193" s="42"/>
      <c r="P193" s="42"/>
      <c r="Q193" s="42"/>
      <c r="R193" s="42"/>
      <c r="S193" s="42"/>
      <c r="T193" s="70"/>
      <c r="AT193" s="24" t="s">
        <v>161</v>
      </c>
      <c r="AU193" s="24" t="s">
        <v>79</v>
      </c>
    </row>
    <row r="194" spans="2:65" s="12" customFormat="1" ht="12">
      <c r="B194" s="198"/>
      <c r="D194" s="194" t="s">
        <v>163</v>
      </c>
      <c r="E194" s="199" t="s">
        <v>5</v>
      </c>
      <c r="F194" s="200" t="s">
        <v>788</v>
      </c>
      <c r="H194" s="201" t="s">
        <v>5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201" t="s">
        <v>163</v>
      </c>
      <c r="AU194" s="201" t="s">
        <v>79</v>
      </c>
      <c r="AV194" s="12" t="s">
        <v>79</v>
      </c>
      <c r="AW194" s="12" t="s">
        <v>35</v>
      </c>
      <c r="AX194" s="12" t="s">
        <v>72</v>
      </c>
      <c r="AY194" s="201" t="s">
        <v>151</v>
      </c>
    </row>
    <row r="195" spans="2:65" s="13" customFormat="1" ht="12">
      <c r="B195" s="206"/>
      <c r="D195" s="194" t="s">
        <v>163</v>
      </c>
      <c r="E195" s="215" t="s">
        <v>5</v>
      </c>
      <c r="F195" s="216" t="s">
        <v>808</v>
      </c>
      <c r="H195" s="217">
        <v>11.5</v>
      </c>
      <c r="I195" s="211"/>
      <c r="L195" s="206"/>
      <c r="M195" s="212"/>
      <c r="N195" s="213"/>
      <c r="O195" s="213"/>
      <c r="P195" s="213"/>
      <c r="Q195" s="213"/>
      <c r="R195" s="213"/>
      <c r="S195" s="213"/>
      <c r="T195" s="214"/>
      <c r="AT195" s="215" t="s">
        <v>163</v>
      </c>
      <c r="AU195" s="215" t="s">
        <v>79</v>
      </c>
      <c r="AV195" s="13" t="s">
        <v>81</v>
      </c>
      <c r="AW195" s="13" t="s">
        <v>35</v>
      </c>
      <c r="AX195" s="13" t="s">
        <v>72</v>
      </c>
      <c r="AY195" s="215" t="s">
        <v>151</v>
      </c>
    </row>
    <row r="196" spans="2:65" s="12" customFormat="1" ht="12">
      <c r="B196" s="198"/>
      <c r="D196" s="194" t="s">
        <v>163</v>
      </c>
      <c r="E196" s="199" t="s">
        <v>5</v>
      </c>
      <c r="F196" s="200" t="s">
        <v>790</v>
      </c>
      <c r="H196" s="201" t="s">
        <v>5</v>
      </c>
      <c r="I196" s="202"/>
      <c r="L196" s="198"/>
      <c r="M196" s="203"/>
      <c r="N196" s="204"/>
      <c r="O196" s="204"/>
      <c r="P196" s="204"/>
      <c r="Q196" s="204"/>
      <c r="R196" s="204"/>
      <c r="S196" s="204"/>
      <c r="T196" s="205"/>
      <c r="AT196" s="201" t="s">
        <v>163</v>
      </c>
      <c r="AU196" s="201" t="s">
        <v>79</v>
      </c>
      <c r="AV196" s="12" t="s">
        <v>79</v>
      </c>
      <c r="AW196" s="12" t="s">
        <v>35</v>
      </c>
      <c r="AX196" s="12" t="s">
        <v>72</v>
      </c>
      <c r="AY196" s="201" t="s">
        <v>151</v>
      </c>
    </row>
    <row r="197" spans="2:65" s="13" customFormat="1" ht="12">
      <c r="B197" s="206"/>
      <c r="D197" s="194" t="s">
        <v>163</v>
      </c>
      <c r="E197" s="215" t="s">
        <v>5</v>
      </c>
      <c r="F197" s="216" t="s">
        <v>809</v>
      </c>
      <c r="H197" s="217">
        <v>9</v>
      </c>
      <c r="I197" s="211"/>
      <c r="L197" s="206"/>
      <c r="M197" s="212"/>
      <c r="N197" s="213"/>
      <c r="O197" s="213"/>
      <c r="P197" s="213"/>
      <c r="Q197" s="213"/>
      <c r="R197" s="213"/>
      <c r="S197" s="213"/>
      <c r="T197" s="214"/>
      <c r="AT197" s="215" t="s">
        <v>163</v>
      </c>
      <c r="AU197" s="215" t="s">
        <v>79</v>
      </c>
      <c r="AV197" s="13" t="s">
        <v>81</v>
      </c>
      <c r="AW197" s="13" t="s">
        <v>35</v>
      </c>
      <c r="AX197" s="13" t="s">
        <v>72</v>
      </c>
      <c r="AY197" s="215" t="s">
        <v>151</v>
      </c>
    </row>
    <row r="198" spans="2:65" s="14" customFormat="1" ht="12">
      <c r="B198" s="240"/>
      <c r="D198" s="207" t="s">
        <v>163</v>
      </c>
      <c r="E198" s="241" t="s">
        <v>5</v>
      </c>
      <c r="F198" s="242" t="s">
        <v>716</v>
      </c>
      <c r="H198" s="243">
        <v>20.5</v>
      </c>
      <c r="I198" s="244"/>
      <c r="L198" s="240"/>
      <c r="M198" s="245"/>
      <c r="N198" s="246"/>
      <c r="O198" s="246"/>
      <c r="P198" s="246"/>
      <c r="Q198" s="246"/>
      <c r="R198" s="246"/>
      <c r="S198" s="246"/>
      <c r="T198" s="247"/>
      <c r="AT198" s="248" t="s">
        <v>163</v>
      </c>
      <c r="AU198" s="248" t="s">
        <v>79</v>
      </c>
      <c r="AV198" s="14" t="s">
        <v>159</v>
      </c>
      <c r="AW198" s="14" t="s">
        <v>35</v>
      </c>
      <c r="AX198" s="14" t="s">
        <v>79</v>
      </c>
      <c r="AY198" s="248" t="s">
        <v>151</v>
      </c>
    </row>
    <row r="199" spans="2:65" s="1" customFormat="1" ht="20.399999999999999" customHeight="1">
      <c r="B199" s="181"/>
      <c r="C199" s="182" t="s">
        <v>385</v>
      </c>
      <c r="D199" s="182" t="s">
        <v>154</v>
      </c>
      <c r="E199" s="183" t="s">
        <v>810</v>
      </c>
      <c r="F199" s="184" t="s">
        <v>811</v>
      </c>
      <c r="G199" s="185" t="s">
        <v>179</v>
      </c>
      <c r="H199" s="186">
        <v>8.5</v>
      </c>
      <c r="I199" s="187"/>
      <c r="J199" s="188">
        <f>ROUND(I199*H199,2)</f>
        <v>0</v>
      </c>
      <c r="K199" s="184" t="s">
        <v>5</v>
      </c>
      <c r="L199" s="41"/>
      <c r="M199" s="189" t="s">
        <v>5</v>
      </c>
      <c r="N199" s="190" t="s">
        <v>43</v>
      </c>
      <c r="O199" s="42"/>
      <c r="P199" s="191">
        <f>O199*H199</f>
        <v>0</v>
      </c>
      <c r="Q199" s="191">
        <v>1.396E-2</v>
      </c>
      <c r="R199" s="191">
        <f>Q199*H199</f>
        <v>0.11866</v>
      </c>
      <c r="S199" s="191">
        <v>0</v>
      </c>
      <c r="T199" s="192">
        <f>S199*H199</f>
        <v>0</v>
      </c>
      <c r="AR199" s="24" t="s">
        <v>259</v>
      </c>
      <c r="AT199" s="24" t="s">
        <v>154</v>
      </c>
      <c r="AU199" s="24" t="s">
        <v>79</v>
      </c>
      <c r="AY199" s="24" t="s">
        <v>151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4" t="s">
        <v>79</v>
      </c>
      <c r="BK199" s="193">
        <f>ROUND(I199*H199,2)</f>
        <v>0</v>
      </c>
      <c r="BL199" s="24" t="s">
        <v>259</v>
      </c>
      <c r="BM199" s="24" t="s">
        <v>812</v>
      </c>
    </row>
    <row r="200" spans="2:65" s="1" customFormat="1" ht="12">
      <c r="B200" s="41"/>
      <c r="D200" s="194" t="s">
        <v>161</v>
      </c>
      <c r="F200" s="195" t="s">
        <v>802</v>
      </c>
      <c r="I200" s="196"/>
      <c r="L200" s="41"/>
      <c r="M200" s="197"/>
      <c r="N200" s="42"/>
      <c r="O200" s="42"/>
      <c r="P200" s="42"/>
      <c r="Q200" s="42"/>
      <c r="R200" s="42"/>
      <c r="S200" s="42"/>
      <c r="T200" s="70"/>
      <c r="AT200" s="24" t="s">
        <v>161</v>
      </c>
      <c r="AU200" s="24" t="s">
        <v>79</v>
      </c>
    </row>
    <row r="201" spans="2:65" s="12" customFormat="1" ht="12">
      <c r="B201" s="198"/>
      <c r="D201" s="194" t="s">
        <v>163</v>
      </c>
      <c r="E201" s="199" t="s">
        <v>5</v>
      </c>
      <c r="F201" s="200" t="s">
        <v>788</v>
      </c>
      <c r="H201" s="201" t="s">
        <v>5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201" t="s">
        <v>163</v>
      </c>
      <c r="AU201" s="201" t="s">
        <v>79</v>
      </c>
      <c r="AV201" s="12" t="s">
        <v>79</v>
      </c>
      <c r="AW201" s="12" t="s">
        <v>35</v>
      </c>
      <c r="AX201" s="12" t="s">
        <v>72</v>
      </c>
      <c r="AY201" s="201" t="s">
        <v>151</v>
      </c>
    </row>
    <row r="202" spans="2:65" s="13" customFormat="1" ht="12">
      <c r="B202" s="206"/>
      <c r="D202" s="194" t="s">
        <v>163</v>
      </c>
      <c r="E202" s="215" t="s">
        <v>5</v>
      </c>
      <c r="F202" s="216" t="s">
        <v>813</v>
      </c>
      <c r="H202" s="217">
        <v>4.5</v>
      </c>
      <c r="I202" s="211"/>
      <c r="L202" s="206"/>
      <c r="M202" s="212"/>
      <c r="N202" s="213"/>
      <c r="O202" s="213"/>
      <c r="P202" s="213"/>
      <c r="Q202" s="213"/>
      <c r="R202" s="213"/>
      <c r="S202" s="213"/>
      <c r="T202" s="214"/>
      <c r="AT202" s="215" t="s">
        <v>163</v>
      </c>
      <c r="AU202" s="215" t="s">
        <v>79</v>
      </c>
      <c r="AV202" s="13" t="s">
        <v>81</v>
      </c>
      <c r="AW202" s="13" t="s">
        <v>35</v>
      </c>
      <c r="AX202" s="13" t="s">
        <v>72</v>
      </c>
      <c r="AY202" s="215" t="s">
        <v>151</v>
      </c>
    </row>
    <row r="203" spans="2:65" s="12" customFormat="1" ht="12">
      <c r="B203" s="198"/>
      <c r="D203" s="194" t="s">
        <v>163</v>
      </c>
      <c r="E203" s="199" t="s">
        <v>5</v>
      </c>
      <c r="F203" s="200" t="s">
        <v>790</v>
      </c>
      <c r="H203" s="201" t="s">
        <v>5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201" t="s">
        <v>163</v>
      </c>
      <c r="AU203" s="201" t="s">
        <v>79</v>
      </c>
      <c r="AV203" s="12" t="s">
        <v>79</v>
      </c>
      <c r="AW203" s="12" t="s">
        <v>35</v>
      </c>
      <c r="AX203" s="12" t="s">
        <v>72</v>
      </c>
      <c r="AY203" s="201" t="s">
        <v>151</v>
      </c>
    </row>
    <row r="204" spans="2:65" s="13" customFormat="1" ht="12">
      <c r="B204" s="206"/>
      <c r="D204" s="194" t="s">
        <v>163</v>
      </c>
      <c r="E204" s="215" t="s">
        <v>5</v>
      </c>
      <c r="F204" s="216" t="s">
        <v>814</v>
      </c>
      <c r="H204" s="217">
        <v>4</v>
      </c>
      <c r="I204" s="211"/>
      <c r="L204" s="206"/>
      <c r="M204" s="212"/>
      <c r="N204" s="213"/>
      <c r="O204" s="213"/>
      <c r="P204" s="213"/>
      <c r="Q204" s="213"/>
      <c r="R204" s="213"/>
      <c r="S204" s="213"/>
      <c r="T204" s="214"/>
      <c r="AT204" s="215" t="s">
        <v>163</v>
      </c>
      <c r="AU204" s="215" t="s">
        <v>79</v>
      </c>
      <c r="AV204" s="13" t="s">
        <v>81</v>
      </c>
      <c r="AW204" s="13" t="s">
        <v>35</v>
      </c>
      <c r="AX204" s="13" t="s">
        <v>72</v>
      </c>
      <c r="AY204" s="215" t="s">
        <v>151</v>
      </c>
    </row>
    <row r="205" spans="2:65" s="14" customFormat="1" ht="12">
      <c r="B205" s="240"/>
      <c r="D205" s="207" t="s">
        <v>163</v>
      </c>
      <c r="E205" s="241" t="s">
        <v>5</v>
      </c>
      <c r="F205" s="242" t="s">
        <v>716</v>
      </c>
      <c r="H205" s="243">
        <v>8.5</v>
      </c>
      <c r="I205" s="244"/>
      <c r="L205" s="240"/>
      <c r="M205" s="245"/>
      <c r="N205" s="246"/>
      <c r="O205" s="246"/>
      <c r="P205" s="246"/>
      <c r="Q205" s="246"/>
      <c r="R205" s="246"/>
      <c r="S205" s="246"/>
      <c r="T205" s="247"/>
      <c r="AT205" s="248" t="s">
        <v>163</v>
      </c>
      <c r="AU205" s="248" t="s">
        <v>79</v>
      </c>
      <c r="AV205" s="14" t="s">
        <v>159</v>
      </c>
      <c r="AW205" s="14" t="s">
        <v>35</v>
      </c>
      <c r="AX205" s="14" t="s">
        <v>79</v>
      </c>
      <c r="AY205" s="248" t="s">
        <v>151</v>
      </c>
    </row>
    <row r="206" spans="2:65" s="1" customFormat="1" ht="20.399999999999999" customHeight="1">
      <c r="B206" s="181"/>
      <c r="C206" s="182" t="s">
        <v>391</v>
      </c>
      <c r="D206" s="182" t="s">
        <v>154</v>
      </c>
      <c r="E206" s="183" t="s">
        <v>815</v>
      </c>
      <c r="F206" s="184" t="s">
        <v>816</v>
      </c>
      <c r="G206" s="185" t="s">
        <v>179</v>
      </c>
      <c r="H206" s="186">
        <v>7.5</v>
      </c>
      <c r="I206" s="187"/>
      <c r="J206" s="188">
        <f>ROUND(I206*H206,2)</f>
        <v>0</v>
      </c>
      <c r="K206" s="184" t="s">
        <v>5</v>
      </c>
      <c r="L206" s="41"/>
      <c r="M206" s="189" t="s">
        <v>5</v>
      </c>
      <c r="N206" s="190" t="s">
        <v>43</v>
      </c>
      <c r="O206" s="42"/>
      <c r="P206" s="191">
        <f>O206*H206</f>
        <v>0</v>
      </c>
      <c r="Q206" s="191">
        <v>8.3000000000000001E-4</v>
      </c>
      <c r="R206" s="191">
        <f>Q206*H206</f>
        <v>6.2249999999999996E-3</v>
      </c>
      <c r="S206" s="191">
        <v>0</v>
      </c>
      <c r="T206" s="192">
        <f>S206*H206</f>
        <v>0</v>
      </c>
      <c r="AR206" s="24" t="s">
        <v>259</v>
      </c>
      <c r="AT206" s="24" t="s">
        <v>154</v>
      </c>
      <c r="AU206" s="24" t="s">
        <v>79</v>
      </c>
      <c r="AY206" s="24" t="s">
        <v>151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4" t="s">
        <v>79</v>
      </c>
      <c r="BK206" s="193">
        <f>ROUND(I206*H206,2)</f>
        <v>0</v>
      </c>
      <c r="BL206" s="24" t="s">
        <v>259</v>
      </c>
      <c r="BM206" s="24" t="s">
        <v>817</v>
      </c>
    </row>
    <row r="207" spans="2:65" s="1" customFormat="1" ht="12">
      <c r="B207" s="41"/>
      <c r="D207" s="194" t="s">
        <v>161</v>
      </c>
      <c r="F207" s="195" t="s">
        <v>802</v>
      </c>
      <c r="I207" s="196"/>
      <c r="L207" s="41"/>
      <c r="M207" s="197"/>
      <c r="N207" s="42"/>
      <c r="O207" s="42"/>
      <c r="P207" s="42"/>
      <c r="Q207" s="42"/>
      <c r="R207" s="42"/>
      <c r="S207" s="42"/>
      <c r="T207" s="70"/>
      <c r="AT207" s="24" t="s">
        <v>161</v>
      </c>
      <c r="AU207" s="24" t="s">
        <v>79</v>
      </c>
    </row>
    <row r="208" spans="2:65" s="12" customFormat="1" ht="12">
      <c r="B208" s="198"/>
      <c r="D208" s="194" t="s">
        <v>163</v>
      </c>
      <c r="E208" s="199" t="s">
        <v>5</v>
      </c>
      <c r="F208" s="200" t="s">
        <v>788</v>
      </c>
      <c r="H208" s="201" t="s">
        <v>5</v>
      </c>
      <c r="I208" s="202"/>
      <c r="L208" s="198"/>
      <c r="M208" s="203"/>
      <c r="N208" s="204"/>
      <c r="O208" s="204"/>
      <c r="P208" s="204"/>
      <c r="Q208" s="204"/>
      <c r="R208" s="204"/>
      <c r="S208" s="204"/>
      <c r="T208" s="205"/>
      <c r="AT208" s="201" t="s">
        <v>163</v>
      </c>
      <c r="AU208" s="201" t="s">
        <v>79</v>
      </c>
      <c r="AV208" s="12" t="s">
        <v>79</v>
      </c>
      <c r="AW208" s="12" t="s">
        <v>35</v>
      </c>
      <c r="AX208" s="12" t="s">
        <v>72</v>
      </c>
      <c r="AY208" s="201" t="s">
        <v>151</v>
      </c>
    </row>
    <row r="209" spans="2:65" s="13" customFormat="1" ht="12">
      <c r="B209" s="206"/>
      <c r="D209" s="194" t="s">
        <v>163</v>
      </c>
      <c r="E209" s="215" t="s">
        <v>5</v>
      </c>
      <c r="F209" s="216" t="s">
        <v>818</v>
      </c>
      <c r="H209" s="217">
        <v>4.7</v>
      </c>
      <c r="I209" s="211"/>
      <c r="L209" s="206"/>
      <c r="M209" s="212"/>
      <c r="N209" s="213"/>
      <c r="O209" s="213"/>
      <c r="P209" s="213"/>
      <c r="Q209" s="213"/>
      <c r="R209" s="213"/>
      <c r="S209" s="213"/>
      <c r="T209" s="214"/>
      <c r="AT209" s="215" t="s">
        <v>163</v>
      </c>
      <c r="AU209" s="215" t="s">
        <v>79</v>
      </c>
      <c r="AV209" s="13" t="s">
        <v>81</v>
      </c>
      <c r="AW209" s="13" t="s">
        <v>35</v>
      </c>
      <c r="AX209" s="13" t="s">
        <v>72</v>
      </c>
      <c r="AY209" s="215" t="s">
        <v>151</v>
      </c>
    </row>
    <row r="210" spans="2:65" s="12" customFormat="1" ht="12">
      <c r="B210" s="198"/>
      <c r="D210" s="194" t="s">
        <v>163</v>
      </c>
      <c r="E210" s="199" t="s">
        <v>5</v>
      </c>
      <c r="F210" s="200" t="s">
        <v>790</v>
      </c>
      <c r="H210" s="201" t="s">
        <v>5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201" t="s">
        <v>163</v>
      </c>
      <c r="AU210" s="201" t="s">
        <v>79</v>
      </c>
      <c r="AV210" s="12" t="s">
        <v>79</v>
      </c>
      <c r="AW210" s="12" t="s">
        <v>35</v>
      </c>
      <c r="AX210" s="12" t="s">
        <v>72</v>
      </c>
      <c r="AY210" s="201" t="s">
        <v>151</v>
      </c>
    </row>
    <row r="211" spans="2:65" s="13" customFormat="1" ht="12">
      <c r="B211" s="206"/>
      <c r="D211" s="194" t="s">
        <v>163</v>
      </c>
      <c r="E211" s="215" t="s">
        <v>5</v>
      </c>
      <c r="F211" s="216" t="s">
        <v>819</v>
      </c>
      <c r="H211" s="217">
        <v>2.8</v>
      </c>
      <c r="I211" s="211"/>
      <c r="L211" s="206"/>
      <c r="M211" s="212"/>
      <c r="N211" s="213"/>
      <c r="O211" s="213"/>
      <c r="P211" s="213"/>
      <c r="Q211" s="213"/>
      <c r="R211" s="213"/>
      <c r="S211" s="213"/>
      <c r="T211" s="214"/>
      <c r="AT211" s="215" t="s">
        <v>163</v>
      </c>
      <c r="AU211" s="215" t="s">
        <v>79</v>
      </c>
      <c r="AV211" s="13" t="s">
        <v>81</v>
      </c>
      <c r="AW211" s="13" t="s">
        <v>35</v>
      </c>
      <c r="AX211" s="13" t="s">
        <v>72</v>
      </c>
      <c r="AY211" s="215" t="s">
        <v>151</v>
      </c>
    </row>
    <row r="212" spans="2:65" s="14" customFormat="1" ht="12">
      <c r="B212" s="240"/>
      <c r="D212" s="207" t="s">
        <v>163</v>
      </c>
      <c r="E212" s="241" t="s">
        <v>5</v>
      </c>
      <c r="F212" s="242" t="s">
        <v>716</v>
      </c>
      <c r="H212" s="243">
        <v>7.5</v>
      </c>
      <c r="I212" s="244"/>
      <c r="L212" s="240"/>
      <c r="M212" s="245"/>
      <c r="N212" s="246"/>
      <c r="O212" s="246"/>
      <c r="P212" s="246"/>
      <c r="Q212" s="246"/>
      <c r="R212" s="246"/>
      <c r="S212" s="246"/>
      <c r="T212" s="247"/>
      <c r="AT212" s="248" t="s">
        <v>163</v>
      </c>
      <c r="AU212" s="248" t="s">
        <v>79</v>
      </c>
      <c r="AV212" s="14" t="s">
        <v>159</v>
      </c>
      <c r="AW212" s="14" t="s">
        <v>35</v>
      </c>
      <c r="AX212" s="14" t="s">
        <v>79</v>
      </c>
      <c r="AY212" s="248" t="s">
        <v>151</v>
      </c>
    </row>
    <row r="213" spans="2:65" s="1" customFormat="1" ht="20.399999999999999" customHeight="1">
      <c r="B213" s="181"/>
      <c r="C213" s="182" t="s">
        <v>398</v>
      </c>
      <c r="D213" s="182" t="s">
        <v>154</v>
      </c>
      <c r="E213" s="183" t="s">
        <v>820</v>
      </c>
      <c r="F213" s="184" t="s">
        <v>821</v>
      </c>
      <c r="G213" s="185" t="s">
        <v>179</v>
      </c>
      <c r="H213" s="186">
        <v>10.5</v>
      </c>
      <c r="I213" s="187"/>
      <c r="J213" s="188">
        <f>ROUND(I213*H213,2)</f>
        <v>0</v>
      </c>
      <c r="K213" s="184" t="s">
        <v>5</v>
      </c>
      <c r="L213" s="41"/>
      <c r="M213" s="189" t="s">
        <v>5</v>
      </c>
      <c r="N213" s="190" t="s">
        <v>43</v>
      </c>
      <c r="O213" s="42"/>
      <c r="P213" s="191">
        <f>O213*H213</f>
        <v>0</v>
      </c>
      <c r="Q213" s="191">
        <v>1.01E-3</v>
      </c>
      <c r="R213" s="191">
        <f>Q213*H213</f>
        <v>1.0605E-2</v>
      </c>
      <c r="S213" s="191">
        <v>0</v>
      </c>
      <c r="T213" s="192">
        <f>S213*H213</f>
        <v>0</v>
      </c>
      <c r="AR213" s="24" t="s">
        <v>259</v>
      </c>
      <c r="AT213" s="24" t="s">
        <v>154</v>
      </c>
      <c r="AU213" s="24" t="s">
        <v>79</v>
      </c>
      <c r="AY213" s="24" t="s">
        <v>151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24" t="s">
        <v>79</v>
      </c>
      <c r="BK213" s="193">
        <f>ROUND(I213*H213,2)</f>
        <v>0</v>
      </c>
      <c r="BL213" s="24" t="s">
        <v>259</v>
      </c>
      <c r="BM213" s="24" t="s">
        <v>822</v>
      </c>
    </row>
    <row r="214" spans="2:65" s="1" customFormat="1" ht="12">
      <c r="B214" s="41"/>
      <c r="D214" s="194" t="s">
        <v>161</v>
      </c>
      <c r="F214" s="195" t="s">
        <v>802</v>
      </c>
      <c r="I214" s="196"/>
      <c r="L214" s="41"/>
      <c r="M214" s="197"/>
      <c r="N214" s="42"/>
      <c r="O214" s="42"/>
      <c r="P214" s="42"/>
      <c r="Q214" s="42"/>
      <c r="R214" s="42"/>
      <c r="S214" s="42"/>
      <c r="T214" s="70"/>
      <c r="AT214" s="24" t="s">
        <v>161</v>
      </c>
      <c r="AU214" s="24" t="s">
        <v>79</v>
      </c>
    </row>
    <row r="215" spans="2:65" s="12" customFormat="1" ht="12">
      <c r="B215" s="198"/>
      <c r="D215" s="194" t="s">
        <v>163</v>
      </c>
      <c r="E215" s="199" t="s">
        <v>5</v>
      </c>
      <c r="F215" s="200" t="s">
        <v>788</v>
      </c>
      <c r="H215" s="201" t="s">
        <v>5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201" t="s">
        <v>163</v>
      </c>
      <c r="AU215" s="201" t="s">
        <v>79</v>
      </c>
      <c r="AV215" s="12" t="s">
        <v>79</v>
      </c>
      <c r="AW215" s="12" t="s">
        <v>35</v>
      </c>
      <c r="AX215" s="12" t="s">
        <v>72</v>
      </c>
      <c r="AY215" s="201" t="s">
        <v>151</v>
      </c>
    </row>
    <row r="216" spans="2:65" s="13" customFormat="1" ht="12">
      <c r="B216" s="206"/>
      <c r="D216" s="194" t="s">
        <v>163</v>
      </c>
      <c r="E216" s="215" t="s">
        <v>5</v>
      </c>
      <c r="F216" s="216" t="s">
        <v>823</v>
      </c>
      <c r="H216" s="217">
        <v>6.5</v>
      </c>
      <c r="I216" s="211"/>
      <c r="L216" s="206"/>
      <c r="M216" s="212"/>
      <c r="N216" s="213"/>
      <c r="O216" s="213"/>
      <c r="P216" s="213"/>
      <c r="Q216" s="213"/>
      <c r="R216" s="213"/>
      <c r="S216" s="213"/>
      <c r="T216" s="214"/>
      <c r="AT216" s="215" t="s">
        <v>163</v>
      </c>
      <c r="AU216" s="215" t="s">
        <v>79</v>
      </c>
      <c r="AV216" s="13" t="s">
        <v>81</v>
      </c>
      <c r="AW216" s="13" t="s">
        <v>35</v>
      </c>
      <c r="AX216" s="13" t="s">
        <v>72</v>
      </c>
      <c r="AY216" s="215" t="s">
        <v>151</v>
      </c>
    </row>
    <row r="217" spans="2:65" s="12" customFormat="1" ht="12">
      <c r="B217" s="198"/>
      <c r="D217" s="194" t="s">
        <v>163</v>
      </c>
      <c r="E217" s="199" t="s">
        <v>5</v>
      </c>
      <c r="F217" s="200" t="s">
        <v>790</v>
      </c>
      <c r="H217" s="201" t="s">
        <v>5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201" t="s">
        <v>163</v>
      </c>
      <c r="AU217" s="201" t="s">
        <v>79</v>
      </c>
      <c r="AV217" s="12" t="s">
        <v>79</v>
      </c>
      <c r="AW217" s="12" t="s">
        <v>35</v>
      </c>
      <c r="AX217" s="12" t="s">
        <v>72</v>
      </c>
      <c r="AY217" s="201" t="s">
        <v>151</v>
      </c>
    </row>
    <row r="218" spans="2:65" s="13" customFormat="1" ht="12">
      <c r="B218" s="206"/>
      <c r="D218" s="194" t="s">
        <v>163</v>
      </c>
      <c r="E218" s="215" t="s">
        <v>5</v>
      </c>
      <c r="F218" s="216" t="s">
        <v>824</v>
      </c>
      <c r="H218" s="217">
        <v>4</v>
      </c>
      <c r="I218" s="211"/>
      <c r="L218" s="206"/>
      <c r="M218" s="212"/>
      <c r="N218" s="213"/>
      <c r="O218" s="213"/>
      <c r="P218" s="213"/>
      <c r="Q218" s="213"/>
      <c r="R218" s="213"/>
      <c r="S218" s="213"/>
      <c r="T218" s="214"/>
      <c r="AT218" s="215" t="s">
        <v>163</v>
      </c>
      <c r="AU218" s="215" t="s">
        <v>79</v>
      </c>
      <c r="AV218" s="13" t="s">
        <v>81</v>
      </c>
      <c r="AW218" s="13" t="s">
        <v>35</v>
      </c>
      <c r="AX218" s="13" t="s">
        <v>72</v>
      </c>
      <c r="AY218" s="215" t="s">
        <v>151</v>
      </c>
    </row>
    <row r="219" spans="2:65" s="14" customFormat="1" ht="12">
      <c r="B219" s="240"/>
      <c r="D219" s="207" t="s">
        <v>163</v>
      </c>
      <c r="E219" s="241" t="s">
        <v>5</v>
      </c>
      <c r="F219" s="242" t="s">
        <v>716</v>
      </c>
      <c r="H219" s="243">
        <v>10.5</v>
      </c>
      <c r="I219" s="244"/>
      <c r="L219" s="240"/>
      <c r="M219" s="245"/>
      <c r="N219" s="246"/>
      <c r="O219" s="246"/>
      <c r="P219" s="246"/>
      <c r="Q219" s="246"/>
      <c r="R219" s="246"/>
      <c r="S219" s="246"/>
      <c r="T219" s="247"/>
      <c r="AT219" s="248" t="s">
        <v>163</v>
      </c>
      <c r="AU219" s="248" t="s">
        <v>79</v>
      </c>
      <c r="AV219" s="14" t="s">
        <v>159</v>
      </c>
      <c r="AW219" s="14" t="s">
        <v>35</v>
      </c>
      <c r="AX219" s="14" t="s">
        <v>79</v>
      </c>
      <c r="AY219" s="248" t="s">
        <v>151</v>
      </c>
    </row>
    <row r="220" spans="2:65" s="1" customFormat="1" ht="20.399999999999999" customHeight="1">
      <c r="B220" s="181"/>
      <c r="C220" s="222" t="s">
        <v>403</v>
      </c>
      <c r="D220" s="222" t="s">
        <v>404</v>
      </c>
      <c r="E220" s="223" t="s">
        <v>825</v>
      </c>
      <c r="F220" s="224" t="s">
        <v>826</v>
      </c>
      <c r="G220" s="225" t="s">
        <v>368</v>
      </c>
      <c r="H220" s="226">
        <v>3</v>
      </c>
      <c r="I220" s="227"/>
      <c r="J220" s="228">
        <f>ROUND(I220*H220,2)</f>
        <v>0</v>
      </c>
      <c r="K220" s="224" t="s">
        <v>5</v>
      </c>
      <c r="L220" s="229"/>
      <c r="M220" s="230" t="s">
        <v>5</v>
      </c>
      <c r="N220" s="231" t="s">
        <v>43</v>
      </c>
      <c r="O220" s="42"/>
      <c r="P220" s="191">
        <f>O220*H220</f>
        <v>0</v>
      </c>
      <c r="Q220" s="191">
        <v>1.1999999999999999E-3</v>
      </c>
      <c r="R220" s="191">
        <f>Q220*H220</f>
        <v>3.5999999999999999E-3</v>
      </c>
      <c r="S220" s="191">
        <v>0</v>
      </c>
      <c r="T220" s="192">
        <f>S220*H220</f>
        <v>0</v>
      </c>
      <c r="AR220" s="24" t="s">
        <v>365</v>
      </c>
      <c r="AT220" s="24" t="s">
        <v>404</v>
      </c>
      <c r="AU220" s="24" t="s">
        <v>79</v>
      </c>
      <c r="AY220" s="24" t="s">
        <v>151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4" t="s">
        <v>79</v>
      </c>
      <c r="BK220" s="193">
        <f>ROUND(I220*H220,2)</f>
        <v>0</v>
      </c>
      <c r="BL220" s="24" t="s">
        <v>259</v>
      </c>
      <c r="BM220" s="24" t="s">
        <v>827</v>
      </c>
    </row>
    <row r="221" spans="2:65" s="1" customFormat="1" ht="12">
      <c r="B221" s="41"/>
      <c r="D221" s="194" t="s">
        <v>161</v>
      </c>
      <c r="F221" s="195" t="s">
        <v>826</v>
      </c>
      <c r="I221" s="196"/>
      <c r="L221" s="41"/>
      <c r="M221" s="197"/>
      <c r="N221" s="42"/>
      <c r="O221" s="42"/>
      <c r="P221" s="42"/>
      <c r="Q221" s="42"/>
      <c r="R221" s="42"/>
      <c r="S221" s="42"/>
      <c r="T221" s="70"/>
      <c r="AT221" s="24" t="s">
        <v>161</v>
      </c>
      <c r="AU221" s="24" t="s">
        <v>79</v>
      </c>
    </row>
    <row r="222" spans="2:65" s="12" customFormat="1" ht="12">
      <c r="B222" s="198"/>
      <c r="D222" s="194" t="s">
        <v>163</v>
      </c>
      <c r="E222" s="199" t="s">
        <v>5</v>
      </c>
      <c r="F222" s="200" t="s">
        <v>790</v>
      </c>
      <c r="H222" s="201" t="s">
        <v>5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201" t="s">
        <v>163</v>
      </c>
      <c r="AU222" s="201" t="s">
        <v>79</v>
      </c>
      <c r="AV222" s="12" t="s">
        <v>79</v>
      </c>
      <c r="AW222" s="12" t="s">
        <v>35</v>
      </c>
      <c r="AX222" s="12" t="s">
        <v>72</v>
      </c>
      <c r="AY222" s="201" t="s">
        <v>151</v>
      </c>
    </row>
    <row r="223" spans="2:65" s="13" customFormat="1" ht="12">
      <c r="B223" s="206"/>
      <c r="D223" s="207" t="s">
        <v>163</v>
      </c>
      <c r="E223" s="208" t="s">
        <v>5</v>
      </c>
      <c r="F223" s="209" t="s">
        <v>828</v>
      </c>
      <c r="H223" s="210">
        <v>3</v>
      </c>
      <c r="I223" s="211"/>
      <c r="L223" s="206"/>
      <c r="M223" s="212"/>
      <c r="N223" s="213"/>
      <c r="O223" s="213"/>
      <c r="P223" s="213"/>
      <c r="Q223" s="213"/>
      <c r="R223" s="213"/>
      <c r="S223" s="213"/>
      <c r="T223" s="214"/>
      <c r="AT223" s="215" t="s">
        <v>163</v>
      </c>
      <c r="AU223" s="215" t="s">
        <v>79</v>
      </c>
      <c r="AV223" s="13" t="s">
        <v>81</v>
      </c>
      <c r="AW223" s="13" t="s">
        <v>35</v>
      </c>
      <c r="AX223" s="13" t="s">
        <v>79</v>
      </c>
      <c r="AY223" s="215" t="s">
        <v>151</v>
      </c>
    </row>
    <row r="224" spans="2:65" s="1" customFormat="1" ht="20.399999999999999" customHeight="1">
      <c r="B224" s="181"/>
      <c r="C224" s="222" t="s">
        <v>413</v>
      </c>
      <c r="D224" s="222" t="s">
        <v>404</v>
      </c>
      <c r="E224" s="223" t="s">
        <v>829</v>
      </c>
      <c r="F224" s="224" t="s">
        <v>830</v>
      </c>
      <c r="G224" s="225" t="s">
        <v>368</v>
      </c>
      <c r="H224" s="226">
        <v>1</v>
      </c>
      <c r="I224" s="227"/>
      <c r="J224" s="228">
        <f>ROUND(I224*H224,2)</f>
        <v>0</v>
      </c>
      <c r="K224" s="224" t="s">
        <v>5</v>
      </c>
      <c r="L224" s="229"/>
      <c r="M224" s="230" t="s">
        <v>5</v>
      </c>
      <c r="N224" s="231" t="s">
        <v>43</v>
      </c>
      <c r="O224" s="42"/>
      <c r="P224" s="191">
        <f>O224*H224</f>
        <v>0</v>
      </c>
      <c r="Q224" s="191">
        <v>1.5E-3</v>
      </c>
      <c r="R224" s="191">
        <f>Q224*H224</f>
        <v>1.5E-3</v>
      </c>
      <c r="S224" s="191">
        <v>0</v>
      </c>
      <c r="T224" s="192">
        <f>S224*H224</f>
        <v>0</v>
      </c>
      <c r="AR224" s="24" t="s">
        <v>365</v>
      </c>
      <c r="AT224" s="24" t="s">
        <v>404</v>
      </c>
      <c r="AU224" s="24" t="s">
        <v>79</v>
      </c>
      <c r="AY224" s="24" t="s">
        <v>151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4" t="s">
        <v>79</v>
      </c>
      <c r="BK224" s="193">
        <f>ROUND(I224*H224,2)</f>
        <v>0</v>
      </c>
      <c r="BL224" s="24" t="s">
        <v>259</v>
      </c>
      <c r="BM224" s="24" t="s">
        <v>831</v>
      </c>
    </row>
    <row r="225" spans="2:65" s="1" customFormat="1" ht="12">
      <c r="B225" s="41"/>
      <c r="D225" s="194" t="s">
        <v>161</v>
      </c>
      <c r="F225" s="195" t="s">
        <v>830</v>
      </c>
      <c r="I225" s="196"/>
      <c r="L225" s="41"/>
      <c r="M225" s="197"/>
      <c r="N225" s="42"/>
      <c r="O225" s="42"/>
      <c r="P225" s="42"/>
      <c r="Q225" s="42"/>
      <c r="R225" s="42"/>
      <c r="S225" s="42"/>
      <c r="T225" s="70"/>
      <c r="AT225" s="24" t="s">
        <v>161</v>
      </c>
      <c r="AU225" s="24" t="s">
        <v>79</v>
      </c>
    </row>
    <row r="226" spans="2:65" s="12" customFormat="1" ht="12">
      <c r="B226" s="198"/>
      <c r="D226" s="194" t="s">
        <v>163</v>
      </c>
      <c r="E226" s="199" t="s">
        <v>5</v>
      </c>
      <c r="F226" s="200" t="s">
        <v>788</v>
      </c>
      <c r="H226" s="201" t="s">
        <v>5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201" t="s">
        <v>163</v>
      </c>
      <c r="AU226" s="201" t="s">
        <v>79</v>
      </c>
      <c r="AV226" s="12" t="s">
        <v>79</v>
      </c>
      <c r="AW226" s="12" t="s">
        <v>35</v>
      </c>
      <c r="AX226" s="12" t="s">
        <v>72</v>
      </c>
      <c r="AY226" s="201" t="s">
        <v>151</v>
      </c>
    </row>
    <row r="227" spans="2:65" s="13" customFormat="1" ht="12">
      <c r="B227" s="206"/>
      <c r="D227" s="194" t="s">
        <v>163</v>
      </c>
      <c r="E227" s="215" t="s">
        <v>5</v>
      </c>
      <c r="F227" s="216" t="s">
        <v>791</v>
      </c>
      <c r="H227" s="217">
        <v>1</v>
      </c>
      <c r="I227" s="211"/>
      <c r="L227" s="206"/>
      <c r="M227" s="212"/>
      <c r="N227" s="213"/>
      <c r="O227" s="213"/>
      <c r="P227" s="213"/>
      <c r="Q227" s="213"/>
      <c r="R227" s="213"/>
      <c r="S227" s="213"/>
      <c r="T227" s="214"/>
      <c r="AT227" s="215" t="s">
        <v>163</v>
      </c>
      <c r="AU227" s="215" t="s">
        <v>79</v>
      </c>
      <c r="AV227" s="13" t="s">
        <v>81</v>
      </c>
      <c r="AW227" s="13" t="s">
        <v>35</v>
      </c>
      <c r="AX227" s="13" t="s">
        <v>72</v>
      </c>
      <c r="AY227" s="215" t="s">
        <v>151</v>
      </c>
    </row>
    <row r="228" spans="2:65" s="14" customFormat="1" ht="12">
      <c r="B228" s="240"/>
      <c r="D228" s="207" t="s">
        <v>163</v>
      </c>
      <c r="E228" s="241" t="s">
        <v>5</v>
      </c>
      <c r="F228" s="242" t="s">
        <v>716</v>
      </c>
      <c r="H228" s="243">
        <v>1</v>
      </c>
      <c r="I228" s="244"/>
      <c r="L228" s="240"/>
      <c r="M228" s="245"/>
      <c r="N228" s="246"/>
      <c r="O228" s="246"/>
      <c r="P228" s="246"/>
      <c r="Q228" s="246"/>
      <c r="R228" s="246"/>
      <c r="S228" s="246"/>
      <c r="T228" s="247"/>
      <c r="AT228" s="248" t="s">
        <v>163</v>
      </c>
      <c r="AU228" s="248" t="s">
        <v>79</v>
      </c>
      <c r="AV228" s="14" t="s">
        <v>159</v>
      </c>
      <c r="AW228" s="14" t="s">
        <v>35</v>
      </c>
      <c r="AX228" s="14" t="s">
        <v>79</v>
      </c>
      <c r="AY228" s="248" t="s">
        <v>151</v>
      </c>
    </row>
    <row r="229" spans="2:65" s="1" customFormat="1" ht="20.399999999999999" customHeight="1">
      <c r="B229" s="181"/>
      <c r="C229" s="222" t="s">
        <v>418</v>
      </c>
      <c r="D229" s="222" t="s">
        <v>404</v>
      </c>
      <c r="E229" s="223" t="s">
        <v>832</v>
      </c>
      <c r="F229" s="224" t="s">
        <v>833</v>
      </c>
      <c r="G229" s="225" t="s">
        <v>368</v>
      </c>
      <c r="H229" s="226">
        <v>3</v>
      </c>
      <c r="I229" s="227"/>
      <c r="J229" s="228">
        <f>ROUND(I229*H229,2)</f>
        <v>0</v>
      </c>
      <c r="K229" s="224" t="s">
        <v>5</v>
      </c>
      <c r="L229" s="229"/>
      <c r="M229" s="230" t="s">
        <v>5</v>
      </c>
      <c r="N229" s="231" t="s">
        <v>43</v>
      </c>
      <c r="O229" s="42"/>
      <c r="P229" s="191">
        <f>O229*H229</f>
        <v>0</v>
      </c>
      <c r="Q229" s="191">
        <v>0</v>
      </c>
      <c r="R229" s="191">
        <f>Q229*H229</f>
        <v>0</v>
      </c>
      <c r="S229" s="191">
        <v>0</v>
      </c>
      <c r="T229" s="192">
        <f>S229*H229</f>
        <v>0</v>
      </c>
      <c r="AR229" s="24" t="s">
        <v>365</v>
      </c>
      <c r="AT229" s="24" t="s">
        <v>404</v>
      </c>
      <c r="AU229" s="24" t="s">
        <v>79</v>
      </c>
      <c r="AY229" s="24" t="s">
        <v>151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4" t="s">
        <v>79</v>
      </c>
      <c r="BK229" s="193">
        <f>ROUND(I229*H229,2)</f>
        <v>0</v>
      </c>
      <c r="BL229" s="24" t="s">
        <v>259</v>
      </c>
      <c r="BM229" s="24" t="s">
        <v>834</v>
      </c>
    </row>
    <row r="230" spans="2:65" s="1" customFormat="1" ht="12">
      <c r="B230" s="41"/>
      <c r="D230" s="194" t="s">
        <v>161</v>
      </c>
      <c r="F230" s="195" t="s">
        <v>833</v>
      </c>
      <c r="I230" s="196"/>
      <c r="L230" s="41"/>
      <c r="M230" s="197"/>
      <c r="N230" s="42"/>
      <c r="O230" s="42"/>
      <c r="P230" s="42"/>
      <c r="Q230" s="42"/>
      <c r="R230" s="42"/>
      <c r="S230" s="42"/>
      <c r="T230" s="70"/>
      <c r="AT230" s="24" t="s">
        <v>161</v>
      </c>
      <c r="AU230" s="24" t="s">
        <v>79</v>
      </c>
    </row>
    <row r="231" spans="2:65" s="12" customFormat="1" ht="12">
      <c r="B231" s="198"/>
      <c r="D231" s="194" t="s">
        <v>163</v>
      </c>
      <c r="E231" s="199" t="s">
        <v>5</v>
      </c>
      <c r="F231" s="200" t="s">
        <v>790</v>
      </c>
      <c r="H231" s="201" t="s">
        <v>5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201" t="s">
        <v>163</v>
      </c>
      <c r="AU231" s="201" t="s">
        <v>79</v>
      </c>
      <c r="AV231" s="12" t="s">
        <v>79</v>
      </c>
      <c r="AW231" s="12" t="s">
        <v>35</v>
      </c>
      <c r="AX231" s="12" t="s">
        <v>72</v>
      </c>
      <c r="AY231" s="201" t="s">
        <v>151</v>
      </c>
    </row>
    <row r="232" spans="2:65" s="13" customFormat="1" ht="12">
      <c r="B232" s="206"/>
      <c r="D232" s="207" t="s">
        <v>163</v>
      </c>
      <c r="E232" s="208" t="s">
        <v>5</v>
      </c>
      <c r="F232" s="209" t="s">
        <v>828</v>
      </c>
      <c r="H232" s="210">
        <v>3</v>
      </c>
      <c r="I232" s="211"/>
      <c r="L232" s="206"/>
      <c r="M232" s="212"/>
      <c r="N232" s="213"/>
      <c r="O232" s="213"/>
      <c r="P232" s="213"/>
      <c r="Q232" s="213"/>
      <c r="R232" s="213"/>
      <c r="S232" s="213"/>
      <c r="T232" s="214"/>
      <c r="AT232" s="215" t="s">
        <v>163</v>
      </c>
      <c r="AU232" s="215" t="s">
        <v>79</v>
      </c>
      <c r="AV232" s="13" t="s">
        <v>81</v>
      </c>
      <c r="AW232" s="13" t="s">
        <v>35</v>
      </c>
      <c r="AX232" s="13" t="s">
        <v>79</v>
      </c>
      <c r="AY232" s="215" t="s">
        <v>151</v>
      </c>
    </row>
    <row r="233" spans="2:65" s="1" customFormat="1" ht="20.399999999999999" customHeight="1">
      <c r="B233" s="181"/>
      <c r="C233" s="182" t="s">
        <v>424</v>
      </c>
      <c r="D233" s="182" t="s">
        <v>154</v>
      </c>
      <c r="E233" s="183" t="s">
        <v>835</v>
      </c>
      <c r="F233" s="184" t="s">
        <v>836</v>
      </c>
      <c r="G233" s="185" t="s">
        <v>368</v>
      </c>
      <c r="H233" s="186">
        <v>18</v>
      </c>
      <c r="I233" s="187"/>
      <c r="J233" s="188">
        <f>ROUND(I233*H233,2)</f>
        <v>0</v>
      </c>
      <c r="K233" s="184" t="s">
        <v>5</v>
      </c>
      <c r="L233" s="41"/>
      <c r="M233" s="189" t="s">
        <v>5</v>
      </c>
      <c r="N233" s="190" t="s">
        <v>43</v>
      </c>
      <c r="O233" s="42"/>
      <c r="P233" s="191">
        <f>O233*H233</f>
        <v>0</v>
      </c>
      <c r="Q233" s="191">
        <v>0</v>
      </c>
      <c r="R233" s="191">
        <f>Q233*H233</f>
        <v>0</v>
      </c>
      <c r="S233" s="191">
        <v>0</v>
      </c>
      <c r="T233" s="192">
        <f>S233*H233</f>
        <v>0</v>
      </c>
      <c r="AR233" s="24" t="s">
        <v>259</v>
      </c>
      <c r="AT233" s="24" t="s">
        <v>154</v>
      </c>
      <c r="AU233" s="24" t="s">
        <v>79</v>
      </c>
      <c r="AY233" s="24" t="s">
        <v>151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4" t="s">
        <v>79</v>
      </c>
      <c r="BK233" s="193">
        <f>ROUND(I233*H233,2)</f>
        <v>0</v>
      </c>
      <c r="BL233" s="24" t="s">
        <v>259</v>
      </c>
      <c r="BM233" s="24" t="s">
        <v>837</v>
      </c>
    </row>
    <row r="234" spans="2:65" s="1" customFormat="1" ht="12">
      <c r="B234" s="41"/>
      <c r="D234" s="194" t="s">
        <v>161</v>
      </c>
      <c r="F234" s="195" t="s">
        <v>836</v>
      </c>
      <c r="I234" s="196"/>
      <c r="L234" s="41"/>
      <c r="M234" s="197"/>
      <c r="N234" s="42"/>
      <c r="O234" s="42"/>
      <c r="P234" s="42"/>
      <c r="Q234" s="42"/>
      <c r="R234" s="42"/>
      <c r="S234" s="42"/>
      <c r="T234" s="70"/>
      <c r="AT234" s="24" t="s">
        <v>161</v>
      </c>
      <c r="AU234" s="24" t="s">
        <v>79</v>
      </c>
    </row>
    <row r="235" spans="2:65" s="13" customFormat="1" ht="12">
      <c r="B235" s="206"/>
      <c r="D235" s="194" t="s">
        <v>163</v>
      </c>
      <c r="E235" s="215" t="s">
        <v>5</v>
      </c>
      <c r="F235" s="216" t="s">
        <v>838</v>
      </c>
      <c r="H235" s="217">
        <v>18</v>
      </c>
      <c r="I235" s="211"/>
      <c r="L235" s="206"/>
      <c r="M235" s="212"/>
      <c r="N235" s="213"/>
      <c r="O235" s="213"/>
      <c r="P235" s="213"/>
      <c r="Q235" s="213"/>
      <c r="R235" s="213"/>
      <c r="S235" s="213"/>
      <c r="T235" s="214"/>
      <c r="AT235" s="215" t="s">
        <v>163</v>
      </c>
      <c r="AU235" s="215" t="s">
        <v>79</v>
      </c>
      <c r="AV235" s="13" t="s">
        <v>81</v>
      </c>
      <c r="AW235" s="13" t="s">
        <v>35</v>
      </c>
      <c r="AX235" s="13" t="s">
        <v>72</v>
      </c>
      <c r="AY235" s="215" t="s">
        <v>151</v>
      </c>
    </row>
    <row r="236" spans="2:65" s="14" customFormat="1" ht="12">
      <c r="B236" s="240"/>
      <c r="D236" s="207" t="s">
        <v>163</v>
      </c>
      <c r="E236" s="241" t="s">
        <v>5</v>
      </c>
      <c r="F236" s="242" t="s">
        <v>716</v>
      </c>
      <c r="H236" s="243">
        <v>18</v>
      </c>
      <c r="I236" s="244"/>
      <c r="L236" s="240"/>
      <c r="M236" s="245"/>
      <c r="N236" s="246"/>
      <c r="O236" s="246"/>
      <c r="P236" s="246"/>
      <c r="Q236" s="246"/>
      <c r="R236" s="246"/>
      <c r="S236" s="246"/>
      <c r="T236" s="247"/>
      <c r="AT236" s="248" t="s">
        <v>163</v>
      </c>
      <c r="AU236" s="248" t="s">
        <v>79</v>
      </c>
      <c r="AV236" s="14" t="s">
        <v>159</v>
      </c>
      <c r="AW236" s="14" t="s">
        <v>35</v>
      </c>
      <c r="AX236" s="14" t="s">
        <v>79</v>
      </c>
      <c r="AY236" s="248" t="s">
        <v>151</v>
      </c>
    </row>
    <row r="237" spans="2:65" s="1" customFormat="1" ht="20.399999999999999" customHeight="1">
      <c r="B237" s="181"/>
      <c r="C237" s="182" t="s">
        <v>430</v>
      </c>
      <c r="D237" s="182" t="s">
        <v>154</v>
      </c>
      <c r="E237" s="183" t="s">
        <v>839</v>
      </c>
      <c r="F237" s="184" t="s">
        <v>840</v>
      </c>
      <c r="G237" s="185" t="s">
        <v>368</v>
      </c>
      <c r="H237" s="186">
        <v>6</v>
      </c>
      <c r="I237" s="187"/>
      <c r="J237" s="188">
        <f>ROUND(I237*H237,2)</f>
        <v>0</v>
      </c>
      <c r="K237" s="184" t="s">
        <v>5</v>
      </c>
      <c r="L237" s="41"/>
      <c r="M237" s="189" t="s">
        <v>5</v>
      </c>
      <c r="N237" s="190" t="s">
        <v>43</v>
      </c>
      <c r="O237" s="42"/>
      <c r="P237" s="191">
        <f>O237*H237</f>
        <v>0</v>
      </c>
      <c r="Q237" s="191">
        <v>0</v>
      </c>
      <c r="R237" s="191">
        <f>Q237*H237</f>
        <v>0</v>
      </c>
      <c r="S237" s="191">
        <v>0</v>
      </c>
      <c r="T237" s="192">
        <f>S237*H237</f>
        <v>0</v>
      </c>
      <c r="AR237" s="24" t="s">
        <v>259</v>
      </c>
      <c r="AT237" s="24" t="s">
        <v>154</v>
      </c>
      <c r="AU237" s="24" t="s">
        <v>79</v>
      </c>
      <c r="AY237" s="24" t="s">
        <v>151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24" t="s">
        <v>79</v>
      </c>
      <c r="BK237" s="193">
        <f>ROUND(I237*H237,2)</f>
        <v>0</v>
      </c>
      <c r="BL237" s="24" t="s">
        <v>259</v>
      </c>
      <c r="BM237" s="24" t="s">
        <v>841</v>
      </c>
    </row>
    <row r="238" spans="2:65" s="1" customFormat="1" ht="12">
      <c r="B238" s="41"/>
      <c r="D238" s="194" t="s">
        <v>161</v>
      </c>
      <c r="F238" s="195" t="s">
        <v>840</v>
      </c>
      <c r="I238" s="196"/>
      <c r="L238" s="41"/>
      <c r="M238" s="197"/>
      <c r="N238" s="42"/>
      <c r="O238" s="42"/>
      <c r="P238" s="42"/>
      <c r="Q238" s="42"/>
      <c r="R238" s="42"/>
      <c r="S238" s="42"/>
      <c r="T238" s="70"/>
      <c r="AT238" s="24" t="s">
        <v>161</v>
      </c>
      <c r="AU238" s="24" t="s">
        <v>79</v>
      </c>
    </row>
    <row r="239" spans="2:65" s="13" customFormat="1" ht="12">
      <c r="B239" s="206"/>
      <c r="D239" s="207" t="s">
        <v>163</v>
      </c>
      <c r="E239" s="208" t="s">
        <v>5</v>
      </c>
      <c r="F239" s="209" t="s">
        <v>842</v>
      </c>
      <c r="H239" s="210">
        <v>6</v>
      </c>
      <c r="I239" s="211"/>
      <c r="L239" s="206"/>
      <c r="M239" s="212"/>
      <c r="N239" s="213"/>
      <c r="O239" s="213"/>
      <c r="P239" s="213"/>
      <c r="Q239" s="213"/>
      <c r="R239" s="213"/>
      <c r="S239" s="213"/>
      <c r="T239" s="214"/>
      <c r="AT239" s="215" t="s">
        <v>163</v>
      </c>
      <c r="AU239" s="215" t="s">
        <v>79</v>
      </c>
      <c r="AV239" s="13" t="s">
        <v>81</v>
      </c>
      <c r="AW239" s="13" t="s">
        <v>35</v>
      </c>
      <c r="AX239" s="13" t="s">
        <v>79</v>
      </c>
      <c r="AY239" s="215" t="s">
        <v>151</v>
      </c>
    </row>
    <row r="240" spans="2:65" s="1" customFormat="1" ht="20.399999999999999" customHeight="1">
      <c r="B240" s="181"/>
      <c r="C240" s="182" t="s">
        <v>436</v>
      </c>
      <c r="D240" s="182" t="s">
        <v>154</v>
      </c>
      <c r="E240" s="183" t="s">
        <v>843</v>
      </c>
      <c r="F240" s="184" t="s">
        <v>844</v>
      </c>
      <c r="G240" s="185" t="s">
        <v>368</v>
      </c>
      <c r="H240" s="186">
        <v>13</v>
      </c>
      <c r="I240" s="187"/>
      <c r="J240" s="188">
        <f>ROUND(I240*H240,2)</f>
        <v>0</v>
      </c>
      <c r="K240" s="184" t="s">
        <v>5</v>
      </c>
      <c r="L240" s="41"/>
      <c r="M240" s="189" t="s">
        <v>5</v>
      </c>
      <c r="N240" s="190" t="s">
        <v>43</v>
      </c>
      <c r="O240" s="42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AR240" s="24" t="s">
        <v>259</v>
      </c>
      <c r="AT240" s="24" t="s">
        <v>154</v>
      </c>
      <c r="AU240" s="24" t="s">
        <v>79</v>
      </c>
      <c r="AY240" s="24" t="s">
        <v>151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4" t="s">
        <v>79</v>
      </c>
      <c r="BK240" s="193">
        <f>ROUND(I240*H240,2)</f>
        <v>0</v>
      </c>
      <c r="BL240" s="24" t="s">
        <v>259</v>
      </c>
      <c r="BM240" s="24" t="s">
        <v>845</v>
      </c>
    </row>
    <row r="241" spans="2:65" s="1" customFormat="1" ht="12">
      <c r="B241" s="41"/>
      <c r="D241" s="194" t="s">
        <v>161</v>
      </c>
      <c r="F241" s="195" t="s">
        <v>844</v>
      </c>
      <c r="I241" s="196"/>
      <c r="L241" s="41"/>
      <c r="M241" s="197"/>
      <c r="N241" s="42"/>
      <c r="O241" s="42"/>
      <c r="P241" s="42"/>
      <c r="Q241" s="42"/>
      <c r="R241" s="42"/>
      <c r="S241" s="42"/>
      <c r="T241" s="70"/>
      <c r="AT241" s="24" t="s">
        <v>161</v>
      </c>
      <c r="AU241" s="24" t="s">
        <v>79</v>
      </c>
    </row>
    <row r="242" spans="2:65" s="13" customFormat="1" ht="12">
      <c r="B242" s="206"/>
      <c r="D242" s="194" t="s">
        <v>163</v>
      </c>
      <c r="E242" s="215" t="s">
        <v>5</v>
      </c>
      <c r="F242" s="216" t="s">
        <v>846</v>
      </c>
      <c r="H242" s="217">
        <v>13</v>
      </c>
      <c r="I242" s="211"/>
      <c r="L242" s="206"/>
      <c r="M242" s="212"/>
      <c r="N242" s="213"/>
      <c r="O242" s="213"/>
      <c r="P242" s="213"/>
      <c r="Q242" s="213"/>
      <c r="R242" s="213"/>
      <c r="S242" s="213"/>
      <c r="T242" s="214"/>
      <c r="AT242" s="215" t="s">
        <v>163</v>
      </c>
      <c r="AU242" s="215" t="s">
        <v>79</v>
      </c>
      <c r="AV242" s="13" t="s">
        <v>81</v>
      </c>
      <c r="AW242" s="13" t="s">
        <v>35</v>
      </c>
      <c r="AX242" s="13" t="s">
        <v>72</v>
      </c>
      <c r="AY242" s="215" t="s">
        <v>151</v>
      </c>
    </row>
    <row r="243" spans="2:65" s="14" customFormat="1" ht="12">
      <c r="B243" s="240"/>
      <c r="D243" s="207" t="s">
        <v>163</v>
      </c>
      <c r="E243" s="241" t="s">
        <v>5</v>
      </c>
      <c r="F243" s="242" t="s">
        <v>716</v>
      </c>
      <c r="H243" s="243">
        <v>13</v>
      </c>
      <c r="I243" s="244"/>
      <c r="L243" s="240"/>
      <c r="M243" s="245"/>
      <c r="N243" s="246"/>
      <c r="O243" s="246"/>
      <c r="P243" s="246"/>
      <c r="Q243" s="246"/>
      <c r="R243" s="246"/>
      <c r="S243" s="246"/>
      <c r="T243" s="247"/>
      <c r="AT243" s="248" t="s">
        <v>163</v>
      </c>
      <c r="AU243" s="248" t="s">
        <v>79</v>
      </c>
      <c r="AV243" s="14" t="s">
        <v>159</v>
      </c>
      <c r="AW243" s="14" t="s">
        <v>35</v>
      </c>
      <c r="AX243" s="14" t="s">
        <v>79</v>
      </c>
      <c r="AY243" s="248" t="s">
        <v>151</v>
      </c>
    </row>
    <row r="244" spans="2:65" s="1" customFormat="1" ht="20.399999999999999" customHeight="1">
      <c r="B244" s="181"/>
      <c r="C244" s="182" t="s">
        <v>445</v>
      </c>
      <c r="D244" s="182" t="s">
        <v>154</v>
      </c>
      <c r="E244" s="183" t="s">
        <v>847</v>
      </c>
      <c r="F244" s="184" t="s">
        <v>848</v>
      </c>
      <c r="G244" s="185" t="s">
        <v>368</v>
      </c>
      <c r="H244" s="186">
        <v>3</v>
      </c>
      <c r="I244" s="187"/>
      <c r="J244" s="188">
        <f>ROUND(I244*H244,2)</f>
        <v>0</v>
      </c>
      <c r="K244" s="184" t="s">
        <v>5</v>
      </c>
      <c r="L244" s="41"/>
      <c r="M244" s="189" t="s">
        <v>5</v>
      </c>
      <c r="N244" s="190" t="s">
        <v>43</v>
      </c>
      <c r="O244" s="42"/>
      <c r="P244" s="191">
        <f>O244*H244</f>
        <v>0</v>
      </c>
      <c r="Q244" s="191">
        <v>2.0570000000000001E-2</v>
      </c>
      <c r="R244" s="191">
        <f>Q244*H244</f>
        <v>6.1710000000000001E-2</v>
      </c>
      <c r="S244" s="191">
        <v>0</v>
      </c>
      <c r="T244" s="192">
        <f>S244*H244</f>
        <v>0</v>
      </c>
      <c r="AR244" s="24" t="s">
        <v>259</v>
      </c>
      <c r="AT244" s="24" t="s">
        <v>154</v>
      </c>
      <c r="AU244" s="24" t="s">
        <v>79</v>
      </c>
      <c r="AY244" s="24" t="s">
        <v>151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4" t="s">
        <v>79</v>
      </c>
      <c r="BK244" s="193">
        <f>ROUND(I244*H244,2)</f>
        <v>0</v>
      </c>
      <c r="BL244" s="24" t="s">
        <v>259</v>
      </c>
      <c r="BM244" s="24" t="s">
        <v>849</v>
      </c>
    </row>
    <row r="245" spans="2:65" s="1" customFormat="1" ht="12">
      <c r="B245" s="41"/>
      <c r="D245" s="207" t="s">
        <v>161</v>
      </c>
      <c r="F245" s="220" t="s">
        <v>848</v>
      </c>
      <c r="I245" s="196"/>
      <c r="L245" s="41"/>
      <c r="M245" s="197"/>
      <c r="N245" s="42"/>
      <c r="O245" s="42"/>
      <c r="P245" s="42"/>
      <c r="Q245" s="42"/>
      <c r="R245" s="42"/>
      <c r="S245" s="42"/>
      <c r="T245" s="70"/>
      <c r="AT245" s="24" t="s">
        <v>161</v>
      </c>
      <c r="AU245" s="24" t="s">
        <v>79</v>
      </c>
    </row>
    <row r="246" spans="2:65" s="1" customFormat="1" ht="20.399999999999999" customHeight="1">
      <c r="B246" s="181"/>
      <c r="C246" s="222" t="s">
        <v>452</v>
      </c>
      <c r="D246" s="222" t="s">
        <v>404</v>
      </c>
      <c r="E246" s="223" t="s">
        <v>850</v>
      </c>
      <c r="F246" s="224" t="s">
        <v>851</v>
      </c>
      <c r="G246" s="225" t="s">
        <v>368</v>
      </c>
      <c r="H246" s="226">
        <v>3</v>
      </c>
      <c r="I246" s="227"/>
      <c r="J246" s="228">
        <f>ROUND(I246*H246,2)</f>
        <v>0</v>
      </c>
      <c r="K246" s="224" t="s">
        <v>5</v>
      </c>
      <c r="L246" s="229"/>
      <c r="M246" s="230" t="s">
        <v>5</v>
      </c>
      <c r="N246" s="231" t="s">
        <v>43</v>
      </c>
      <c r="O246" s="42"/>
      <c r="P246" s="191">
        <f>O246*H246</f>
        <v>0</v>
      </c>
      <c r="Q246" s="191">
        <v>2E-3</v>
      </c>
      <c r="R246" s="191">
        <f>Q246*H246</f>
        <v>6.0000000000000001E-3</v>
      </c>
      <c r="S246" s="191">
        <v>0</v>
      </c>
      <c r="T246" s="192">
        <f>S246*H246</f>
        <v>0</v>
      </c>
      <c r="AR246" s="24" t="s">
        <v>365</v>
      </c>
      <c r="AT246" s="24" t="s">
        <v>404</v>
      </c>
      <c r="AU246" s="24" t="s">
        <v>79</v>
      </c>
      <c r="AY246" s="24" t="s">
        <v>151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4" t="s">
        <v>79</v>
      </c>
      <c r="BK246" s="193">
        <f>ROUND(I246*H246,2)</f>
        <v>0</v>
      </c>
      <c r="BL246" s="24" t="s">
        <v>259</v>
      </c>
      <c r="BM246" s="24" t="s">
        <v>852</v>
      </c>
    </row>
    <row r="247" spans="2:65" s="1" customFormat="1" ht="12">
      <c r="B247" s="41"/>
      <c r="D247" s="207" t="s">
        <v>161</v>
      </c>
      <c r="F247" s="220" t="s">
        <v>851</v>
      </c>
      <c r="I247" s="196"/>
      <c r="L247" s="41"/>
      <c r="M247" s="197"/>
      <c r="N247" s="42"/>
      <c r="O247" s="42"/>
      <c r="P247" s="42"/>
      <c r="Q247" s="42"/>
      <c r="R247" s="42"/>
      <c r="S247" s="42"/>
      <c r="T247" s="70"/>
      <c r="AT247" s="24" t="s">
        <v>161</v>
      </c>
      <c r="AU247" s="24" t="s">
        <v>79</v>
      </c>
    </row>
    <row r="248" spans="2:65" s="1" customFormat="1" ht="20.399999999999999" customHeight="1">
      <c r="B248" s="181"/>
      <c r="C248" s="182" t="s">
        <v>458</v>
      </c>
      <c r="D248" s="182" t="s">
        <v>154</v>
      </c>
      <c r="E248" s="183" t="s">
        <v>853</v>
      </c>
      <c r="F248" s="184" t="s">
        <v>854</v>
      </c>
      <c r="G248" s="185" t="s">
        <v>179</v>
      </c>
      <c r="H248" s="186">
        <v>51.5</v>
      </c>
      <c r="I248" s="187"/>
      <c r="J248" s="188">
        <f>ROUND(I248*H248,2)</f>
        <v>0</v>
      </c>
      <c r="K248" s="184" t="s">
        <v>5</v>
      </c>
      <c r="L248" s="41"/>
      <c r="M248" s="189" t="s">
        <v>5</v>
      </c>
      <c r="N248" s="190" t="s">
        <v>43</v>
      </c>
      <c r="O248" s="42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24" t="s">
        <v>259</v>
      </c>
      <c r="AT248" s="24" t="s">
        <v>154</v>
      </c>
      <c r="AU248" s="24" t="s">
        <v>79</v>
      </c>
      <c r="AY248" s="24" t="s">
        <v>151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4" t="s">
        <v>79</v>
      </c>
      <c r="BK248" s="193">
        <f>ROUND(I248*H248,2)</f>
        <v>0</v>
      </c>
      <c r="BL248" s="24" t="s">
        <v>259</v>
      </c>
      <c r="BM248" s="24" t="s">
        <v>855</v>
      </c>
    </row>
    <row r="249" spans="2:65" s="1" customFormat="1" ht="12">
      <c r="B249" s="41"/>
      <c r="D249" s="194" t="s">
        <v>161</v>
      </c>
      <c r="F249" s="195" t="s">
        <v>854</v>
      </c>
      <c r="I249" s="196"/>
      <c r="L249" s="41"/>
      <c r="M249" s="197"/>
      <c r="N249" s="42"/>
      <c r="O249" s="42"/>
      <c r="P249" s="42"/>
      <c r="Q249" s="42"/>
      <c r="R249" s="42"/>
      <c r="S249" s="42"/>
      <c r="T249" s="70"/>
      <c r="AT249" s="24" t="s">
        <v>161</v>
      </c>
      <c r="AU249" s="24" t="s">
        <v>79</v>
      </c>
    </row>
    <row r="250" spans="2:65" s="13" customFormat="1" ht="12">
      <c r="B250" s="206"/>
      <c r="D250" s="207" t="s">
        <v>163</v>
      </c>
      <c r="E250" s="208" t="s">
        <v>5</v>
      </c>
      <c r="F250" s="209" t="s">
        <v>856</v>
      </c>
      <c r="H250" s="210">
        <v>51.5</v>
      </c>
      <c r="I250" s="211"/>
      <c r="L250" s="206"/>
      <c r="M250" s="212"/>
      <c r="N250" s="213"/>
      <c r="O250" s="213"/>
      <c r="P250" s="213"/>
      <c r="Q250" s="213"/>
      <c r="R250" s="213"/>
      <c r="S250" s="213"/>
      <c r="T250" s="214"/>
      <c r="AT250" s="215" t="s">
        <v>163</v>
      </c>
      <c r="AU250" s="215" t="s">
        <v>79</v>
      </c>
      <c r="AV250" s="13" t="s">
        <v>81</v>
      </c>
      <c r="AW250" s="13" t="s">
        <v>35</v>
      </c>
      <c r="AX250" s="13" t="s">
        <v>79</v>
      </c>
      <c r="AY250" s="215" t="s">
        <v>151</v>
      </c>
    </row>
    <row r="251" spans="2:65" s="1" customFormat="1" ht="20.399999999999999" customHeight="1">
      <c r="B251" s="181"/>
      <c r="C251" s="182" t="s">
        <v>464</v>
      </c>
      <c r="D251" s="182" t="s">
        <v>154</v>
      </c>
      <c r="E251" s="183" t="s">
        <v>857</v>
      </c>
      <c r="F251" s="184" t="s">
        <v>858</v>
      </c>
      <c r="G251" s="185" t="s">
        <v>270</v>
      </c>
      <c r="H251" s="186">
        <v>0.55500000000000005</v>
      </c>
      <c r="I251" s="187"/>
      <c r="J251" s="188">
        <f>ROUND(I251*H251,2)</f>
        <v>0</v>
      </c>
      <c r="K251" s="184" t="s">
        <v>5</v>
      </c>
      <c r="L251" s="41"/>
      <c r="M251" s="189" t="s">
        <v>5</v>
      </c>
      <c r="N251" s="190" t="s">
        <v>43</v>
      </c>
      <c r="O251" s="42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24" t="s">
        <v>259</v>
      </c>
      <c r="AT251" s="24" t="s">
        <v>154</v>
      </c>
      <c r="AU251" s="24" t="s">
        <v>79</v>
      </c>
      <c r="AY251" s="24" t="s">
        <v>151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24" t="s">
        <v>79</v>
      </c>
      <c r="BK251" s="193">
        <f>ROUND(I251*H251,2)</f>
        <v>0</v>
      </c>
      <c r="BL251" s="24" t="s">
        <v>259</v>
      </c>
      <c r="BM251" s="24" t="s">
        <v>859</v>
      </c>
    </row>
    <row r="252" spans="2:65" s="1" customFormat="1" ht="12">
      <c r="B252" s="41"/>
      <c r="D252" s="194" t="s">
        <v>161</v>
      </c>
      <c r="F252" s="195" t="s">
        <v>858</v>
      </c>
      <c r="I252" s="196"/>
      <c r="L252" s="41"/>
      <c r="M252" s="197"/>
      <c r="N252" s="42"/>
      <c r="O252" s="42"/>
      <c r="P252" s="42"/>
      <c r="Q252" s="42"/>
      <c r="R252" s="42"/>
      <c r="S252" s="42"/>
      <c r="T252" s="70"/>
      <c r="AT252" s="24" t="s">
        <v>161</v>
      </c>
      <c r="AU252" s="24" t="s">
        <v>79</v>
      </c>
    </row>
    <row r="253" spans="2:65" s="11" customFormat="1" ht="37.35" customHeight="1">
      <c r="B253" s="167"/>
      <c r="D253" s="178" t="s">
        <v>71</v>
      </c>
      <c r="E253" s="232" t="s">
        <v>860</v>
      </c>
      <c r="F253" s="232" t="s">
        <v>861</v>
      </c>
      <c r="I253" s="170"/>
      <c r="J253" s="233">
        <f>BK253</f>
        <v>0</v>
      </c>
      <c r="L253" s="167"/>
      <c r="M253" s="172"/>
      <c r="N253" s="173"/>
      <c r="O253" s="173"/>
      <c r="P253" s="174">
        <f>SUM(P254:P350)</f>
        <v>0</v>
      </c>
      <c r="Q253" s="173"/>
      <c r="R253" s="174">
        <f>SUM(R254:R350)</f>
        <v>0.44884000000000007</v>
      </c>
      <c r="S253" s="173"/>
      <c r="T253" s="175">
        <f>SUM(T254:T350)</f>
        <v>0</v>
      </c>
      <c r="AR253" s="168" t="s">
        <v>81</v>
      </c>
      <c r="AT253" s="176" t="s">
        <v>71</v>
      </c>
      <c r="AU253" s="176" t="s">
        <v>72</v>
      </c>
      <c r="AY253" s="168" t="s">
        <v>151</v>
      </c>
      <c r="BK253" s="177">
        <f>SUM(BK254:BK350)</f>
        <v>0</v>
      </c>
    </row>
    <row r="254" spans="2:65" s="1" customFormat="1" ht="20.399999999999999" customHeight="1">
      <c r="B254" s="181"/>
      <c r="C254" s="182" t="s">
        <v>470</v>
      </c>
      <c r="D254" s="182" t="s">
        <v>154</v>
      </c>
      <c r="E254" s="183" t="s">
        <v>862</v>
      </c>
      <c r="F254" s="184" t="s">
        <v>863</v>
      </c>
      <c r="G254" s="185" t="s">
        <v>179</v>
      </c>
      <c r="H254" s="186">
        <v>21</v>
      </c>
      <c r="I254" s="187"/>
      <c r="J254" s="188">
        <f>ROUND(I254*H254,2)</f>
        <v>0</v>
      </c>
      <c r="K254" s="184" t="s">
        <v>5</v>
      </c>
      <c r="L254" s="41"/>
      <c r="M254" s="189" t="s">
        <v>5</v>
      </c>
      <c r="N254" s="190" t="s">
        <v>43</v>
      </c>
      <c r="O254" s="42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AR254" s="24" t="s">
        <v>259</v>
      </c>
      <c r="AT254" s="24" t="s">
        <v>154</v>
      </c>
      <c r="AU254" s="24" t="s">
        <v>79</v>
      </c>
      <c r="AY254" s="24" t="s">
        <v>151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4" t="s">
        <v>79</v>
      </c>
      <c r="BK254" s="193">
        <f>ROUND(I254*H254,2)</f>
        <v>0</v>
      </c>
      <c r="BL254" s="24" t="s">
        <v>259</v>
      </c>
      <c r="BM254" s="24" t="s">
        <v>864</v>
      </c>
    </row>
    <row r="255" spans="2:65" s="1" customFormat="1" ht="12">
      <c r="B255" s="41"/>
      <c r="D255" s="194" t="s">
        <v>161</v>
      </c>
      <c r="F255" s="195" t="s">
        <v>863</v>
      </c>
      <c r="I255" s="196"/>
      <c r="L255" s="41"/>
      <c r="M255" s="197"/>
      <c r="N255" s="42"/>
      <c r="O255" s="42"/>
      <c r="P255" s="42"/>
      <c r="Q255" s="42"/>
      <c r="R255" s="42"/>
      <c r="S255" s="42"/>
      <c r="T255" s="70"/>
      <c r="AT255" s="24" t="s">
        <v>161</v>
      </c>
      <c r="AU255" s="24" t="s">
        <v>79</v>
      </c>
    </row>
    <row r="256" spans="2:65" s="13" customFormat="1" ht="12">
      <c r="B256" s="206"/>
      <c r="D256" s="194" t="s">
        <v>163</v>
      </c>
      <c r="E256" s="215" t="s">
        <v>5</v>
      </c>
      <c r="F256" s="216" t="s">
        <v>865</v>
      </c>
      <c r="H256" s="217">
        <v>21</v>
      </c>
      <c r="I256" s="211"/>
      <c r="L256" s="206"/>
      <c r="M256" s="212"/>
      <c r="N256" s="213"/>
      <c r="O256" s="213"/>
      <c r="P256" s="213"/>
      <c r="Q256" s="213"/>
      <c r="R256" s="213"/>
      <c r="S256" s="213"/>
      <c r="T256" s="214"/>
      <c r="AT256" s="215" t="s">
        <v>163</v>
      </c>
      <c r="AU256" s="215" t="s">
        <v>79</v>
      </c>
      <c r="AV256" s="13" t="s">
        <v>81</v>
      </c>
      <c r="AW256" s="13" t="s">
        <v>35</v>
      </c>
      <c r="AX256" s="13" t="s">
        <v>72</v>
      </c>
      <c r="AY256" s="215" t="s">
        <v>151</v>
      </c>
    </row>
    <row r="257" spans="2:65" s="14" customFormat="1" ht="12">
      <c r="B257" s="240"/>
      <c r="D257" s="207" t="s">
        <v>163</v>
      </c>
      <c r="E257" s="241" t="s">
        <v>5</v>
      </c>
      <c r="F257" s="242" t="s">
        <v>716</v>
      </c>
      <c r="H257" s="243">
        <v>21</v>
      </c>
      <c r="I257" s="244"/>
      <c r="L257" s="240"/>
      <c r="M257" s="245"/>
      <c r="N257" s="246"/>
      <c r="O257" s="246"/>
      <c r="P257" s="246"/>
      <c r="Q257" s="246"/>
      <c r="R257" s="246"/>
      <c r="S257" s="246"/>
      <c r="T257" s="247"/>
      <c r="AT257" s="248" t="s">
        <v>163</v>
      </c>
      <c r="AU257" s="248" t="s">
        <v>79</v>
      </c>
      <c r="AV257" s="14" t="s">
        <v>159</v>
      </c>
      <c r="AW257" s="14" t="s">
        <v>35</v>
      </c>
      <c r="AX257" s="14" t="s">
        <v>79</v>
      </c>
      <c r="AY257" s="248" t="s">
        <v>151</v>
      </c>
    </row>
    <row r="258" spans="2:65" s="1" customFormat="1" ht="20.399999999999999" customHeight="1">
      <c r="B258" s="181"/>
      <c r="C258" s="182" t="s">
        <v>478</v>
      </c>
      <c r="D258" s="182" t="s">
        <v>154</v>
      </c>
      <c r="E258" s="183" t="s">
        <v>866</v>
      </c>
      <c r="F258" s="184" t="s">
        <v>867</v>
      </c>
      <c r="G258" s="185" t="s">
        <v>179</v>
      </c>
      <c r="H258" s="186">
        <v>21</v>
      </c>
      <c r="I258" s="187"/>
      <c r="J258" s="188">
        <f>ROUND(I258*H258,2)</f>
        <v>0</v>
      </c>
      <c r="K258" s="184" t="s">
        <v>5</v>
      </c>
      <c r="L258" s="41"/>
      <c r="M258" s="189" t="s">
        <v>5</v>
      </c>
      <c r="N258" s="190" t="s">
        <v>43</v>
      </c>
      <c r="O258" s="42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AR258" s="24" t="s">
        <v>259</v>
      </c>
      <c r="AT258" s="24" t="s">
        <v>154</v>
      </c>
      <c r="AU258" s="24" t="s">
        <v>79</v>
      </c>
      <c r="AY258" s="24" t="s">
        <v>151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24" t="s">
        <v>79</v>
      </c>
      <c r="BK258" s="193">
        <f>ROUND(I258*H258,2)</f>
        <v>0</v>
      </c>
      <c r="BL258" s="24" t="s">
        <v>259</v>
      </c>
      <c r="BM258" s="24" t="s">
        <v>868</v>
      </c>
    </row>
    <row r="259" spans="2:65" s="1" customFormat="1" ht="12">
      <c r="B259" s="41"/>
      <c r="D259" s="207" t="s">
        <v>161</v>
      </c>
      <c r="F259" s="220" t="s">
        <v>867</v>
      </c>
      <c r="I259" s="196"/>
      <c r="L259" s="41"/>
      <c r="M259" s="197"/>
      <c r="N259" s="42"/>
      <c r="O259" s="42"/>
      <c r="P259" s="42"/>
      <c r="Q259" s="42"/>
      <c r="R259" s="42"/>
      <c r="S259" s="42"/>
      <c r="T259" s="70"/>
      <c r="AT259" s="24" t="s">
        <v>161</v>
      </c>
      <c r="AU259" s="24" t="s">
        <v>79</v>
      </c>
    </row>
    <row r="260" spans="2:65" s="1" customFormat="1" ht="20.399999999999999" customHeight="1">
      <c r="B260" s="181"/>
      <c r="C260" s="182" t="s">
        <v>484</v>
      </c>
      <c r="D260" s="182" t="s">
        <v>154</v>
      </c>
      <c r="E260" s="183" t="s">
        <v>869</v>
      </c>
      <c r="F260" s="184" t="s">
        <v>870</v>
      </c>
      <c r="G260" s="185" t="s">
        <v>871</v>
      </c>
      <c r="H260" s="186">
        <v>1</v>
      </c>
      <c r="I260" s="187"/>
      <c r="J260" s="188">
        <f>ROUND(I260*H260,2)</f>
        <v>0</v>
      </c>
      <c r="K260" s="184" t="s">
        <v>5</v>
      </c>
      <c r="L260" s="41"/>
      <c r="M260" s="189" t="s">
        <v>5</v>
      </c>
      <c r="N260" s="190" t="s">
        <v>43</v>
      </c>
      <c r="O260" s="42"/>
      <c r="P260" s="191">
        <f>O260*H260</f>
        <v>0</v>
      </c>
      <c r="Q260" s="191">
        <v>6.9019999999999998E-2</v>
      </c>
      <c r="R260" s="191">
        <f>Q260*H260</f>
        <v>6.9019999999999998E-2</v>
      </c>
      <c r="S260" s="191">
        <v>0</v>
      </c>
      <c r="T260" s="192">
        <f>S260*H260</f>
        <v>0</v>
      </c>
      <c r="AR260" s="24" t="s">
        <v>259</v>
      </c>
      <c r="AT260" s="24" t="s">
        <v>154</v>
      </c>
      <c r="AU260" s="24" t="s">
        <v>79</v>
      </c>
      <c r="AY260" s="24" t="s">
        <v>151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4" t="s">
        <v>79</v>
      </c>
      <c r="BK260" s="193">
        <f>ROUND(I260*H260,2)</f>
        <v>0</v>
      </c>
      <c r="BL260" s="24" t="s">
        <v>259</v>
      </c>
      <c r="BM260" s="24" t="s">
        <v>872</v>
      </c>
    </row>
    <row r="261" spans="2:65" s="1" customFormat="1" ht="12">
      <c r="B261" s="41"/>
      <c r="D261" s="207" t="s">
        <v>161</v>
      </c>
      <c r="F261" s="220" t="s">
        <v>870</v>
      </c>
      <c r="I261" s="196"/>
      <c r="L261" s="41"/>
      <c r="M261" s="197"/>
      <c r="N261" s="42"/>
      <c r="O261" s="42"/>
      <c r="P261" s="42"/>
      <c r="Q261" s="42"/>
      <c r="R261" s="42"/>
      <c r="S261" s="42"/>
      <c r="T261" s="70"/>
      <c r="AT261" s="24" t="s">
        <v>161</v>
      </c>
      <c r="AU261" s="24" t="s">
        <v>79</v>
      </c>
    </row>
    <row r="262" spans="2:65" s="1" customFormat="1" ht="20.399999999999999" customHeight="1">
      <c r="B262" s="181"/>
      <c r="C262" s="182" t="s">
        <v>490</v>
      </c>
      <c r="D262" s="182" t="s">
        <v>154</v>
      </c>
      <c r="E262" s="183" t="s">
        <v>873</v>
      </c>
      <c r="F262" s="184" t="s">
        <v>874</v>
      </c>
      <c r="G262" s="185" t="s">
        <v>270</v>
      </c>
      <c r="H262" s="186">
        <v>0.05</v>
      </c>
      <c r="I262" s="187"/>
      <c r="J262" s="188">
        <f>ROUND(I262*H262,2)</f>
        <v>0</v>
      </c>
      <c r="K262" s="184" t="s">
        <v>5</v>
      </c>
      <c r="L262" s="41"/>
      <c r="M262" s="189" t="s">
        <v>5</v>
      </c>
      <c r="N262" s="190" t="s">
        <v>43</v>
      </c>
      <c r="O262" s="42"/>
      <c r="P262" s="191">
        <f>O262*H262</f>
        <v>0</v>
      </c>
      <c r="Q262" s="191">
        <v>0</v>
      </c>
      <c r="R262" s="191">
        <f>Q262*H262</f>
        <v>0</v>
      </c>
      <c r="S262" s="191">
        <v>0</v>
      </c>
      <c r="T262" s="192">
        <f>S262*H262</f>
        <v>0</v>
      </c>
      <c r="AR262" s="24" t="s">
        <v>259</v>
      </c>
      <c r="AT262" s="24" t="s">
        <v>154</v>
      </c>
      <c r="AU262" s="24" t="s">
        <v>79</v>
      </c>
      <c r="AY262" s="24" t="s">
        <v>151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4" t="s">
        <v>79</v>
      </c>
      <c r="BK262" s="193">
        <f>ROUND(I262*H262,2)</f>
        <v>0</v>
      </c>
      <c r="BL262" s="24" t="s">
        <v>259</v>
      </c>
      <c r="BM262" s="24" t="s">
        <v>875</v>
      </c>
    </row>
    <row r="263" spans="2:65" s="1" customFormat="1" ht="12">
      <c r="B263" s="41"/>
      <c r="D263" s="207" t="s">
        <v>161</v>
      </c>
      <c r="F263" s="220" t="s">
        <v>874</v>
      </c>
      <c r="I263" s="196"/>
      <c r="L263" s="41"/>
      <c r="M263" s="197"/>
      <c r="N263" s="42"/>
      <c r="O263" s="42"/>
      <c r="P263" s="42"/>
      <c r="Q263" s="42"/>
      <c r="R263" s="42"/>
      <c r="S263" s="42"/>
      <c r="T263" s="70"/>
      <c r="AT263" s="24" t="s">
        <v>161</v>
      </c>
      <c r="AU263" s="24" t="s">
        <v>79</v>
      </c>
    </row>
    <row r="264" spans="2:65" s="1" customFormat="1" ht="20.399999999999999" customHeight="1">
      <c r="B264" s="181"/>
      <c r="C264" s="182" t="s">
        <v>497</v>
      </c>
      <c r="D264" s="182" t="s">
        <v>154</v>
      </c>
      <c r="E264" s="183" t="s">
        <v>876</v>
      </c>
      <c r="F264" s="184" t="s">
        <v>877</v>
      </c>
      <c r="G264" s="185" t="s">
        <v>871</v>
      </c>
      <c r="H264" s="186">
        <v>14</v>
      </c>
      <c r="I264" s="187"/>
      <c r="J264" s="188">
        <f>ROUND(I264*H264,2)</f>
        <v>0</v>
      </c>
      <c r="K264" s="184" t="s">
        <v>5</v>
      </c>
      <c r="L264" s="41"/>
      <c r="M264" s="189" t="s">
        <v>5</v>
      </c>
      <c r="N264" s="190" t="s">
        <v>43</v>
      </c>
      <c r="O264" s="42"/>
      <c r="P264" s="191">
        <f>O264*H264</f>
        <v>0</v>
      </c>
      <c r="Q264" s="191">
        <v>8.3099999999999997E-3</v>
      </c>
      <c r="R264" s="191">
        <f>Q264*H264</f>
        <v>0.11634</v>
      </c>
      <c r="S264" s="191">
        <v>0</v>
      </c>
      <c r="T264" s="192">
        <f>S264*H264</f>
        <v>0</v>
      </c>
      <c r="AR264" s="24" t="s">
        <v>259</v>
      </c>
      <c r="AT264" s="24" t="s">
        <v>154</v>
      </c>
      <c r="AU264" s="24" t="s">
        <v>79</v>
      </c>
      <c r="AY264" s="24" t="s">
        <v>151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4" t="s">
        <v>79</v>
      </c>
      <c r="BK264" s="193">
        <f>ROUND(I264*H264,2)</f>
        <v>0</v>
      </c>
      <c r="BL264" s="24" t="s">
        <v>259</v>
      </c>
      <c r="BM264" s="24" t="s">
        <v>878</v>
      </c>
    </row>
    <row r="265" spans="2:65" s="1" customFormat="1" ht="12">
      <c r="B265" s="41"/>
      <c r="D265" s="194" t="s">
        <v>161</v>
      </c>
      <c r="F265" s="195" t="s">
        <v>877</v>
      </c>
      <c r="I265" s="196"/>
      <c r="L265" s="41"/>
      <c r="M265" s="197"/>
      <c r="N265" s="42"/>
      <c r="O265" s="42"/>
      <c r="P265" s="42"/>
      <c r="Q265" s="42"/>
      <c r="R265" s="42"/>
      <c r="S265" s="42"/>
      <c r="T265" s="70"/>
      <c r="AT265" s="24" t="s">
        <v>161</v>
      </c>
      <c r="AU265" s="24" t="s">
        <v>79</v>
      </c>
    </row>
    <row r="266" spans="2:65" s="12" customFormat="1" ht="12">
      <c r="B266" s="198"/>
      <c r="D266" s="194" t="s">
        <v>163</v>
      </c>
      <c r="E266" s="199" t="s">
        <v>5</v>
      </c>
      <c r="F266" s="200" t="s">
        <v>788</v>
      </c>
      <c r="H266" s="201" t="s">
        <v>5</v>
      </c>
      <c r="I266" s="202"/>
      <c r="L266" s="198"/>
      <c r="M266" s="203"/>
      <c r="N266" s="204"/>
      <c r="O266" s="204"/>
      <c r="P266" s="204"/>
      <c r="Q266" s="204"/>
      <c r="R266" s="204"/>
      <c r="S266" s="204"/>
      <c r="T266" s="205"/>
      <c r="AT266" s="201" t="s">
        <v>163</v>
      </c>
      <c r="AU266" s="201" t="s">
        <v>79</v>
      </c>
      <c r="AV266" s="12" t="s">
        <v>79</v>
      </c>
      <c r="AW266" s="12" t="s">
        <v>35</v>
      </c>
      <c r="AX266" s="12" t="s">
        <v>72</v>
      </c>
      <c r="AY266" s="201" t="s">
        <v>151</v>
      </c>
    </row>
    <row r="267" spans="2:65" s="13" customFormat="1" ht="12">
      <c r="B267" s="206"/>
      <c r="D267" s="194" t="s">
        <v>163</v>
      </c>
      <c r="E267" s="215" t="s">
        <v>5</v>
      </c>
      <c r="F267" s="216" t="s">
        <v>879</v>
      </c>
      <c r="H267" s="217">
        <v>10</v>
      </c>
      <c r="I267" s="211"/>
      <c r="L267" s="206"/>
      <c r="M267" s="212"/>
      <c r="N267" s="213"/>
      <c r="O267" s="213"/>
      <c r="P267" s="213"/>
      <c r="Q267" s="213"/>
      <c r="R267" s="213"/>
      <c r="S267" s="213"/>
      <c r="T267" s="214"/>
      <c r="AT267" s="215" t="s">
        <v>163</v>
      </c>
      <c r="AU267" s="215" t="s">
        <v>79</v>
      </c>
      <c r="AV267" s="13" t="s">
        <v>81</v>
      </c>
      <c r="AW267" s="13" t="s">
        <v>35</v>
      </c>
      <c r="AX267" s="13" t="s">
        <v>72</v>
      </c>
      <c r="AY267" s="215" t="s">
        <v>151</v>
      </c>
    </row>
    <row r="268" spans="2:65" s="12" customFormat="1" ht="12">
      <c r="B268" s="198"/>
      <c r="D268" s="194" t="s">
        <v>163</v>
      </c>
      <c r="E268" s="199" t="s">
        <v>5</v>
      </c>
      <c r="F268" s="200" t="s">
        <v>790</v>
      </c>
      <c r="H268" s="201" t="s">
        <v>5</v>
      </c>
      <c r="I268" s="202"/>
      <c r="L268" s="198"/>
      <c r="M268" s="203"/>
      <c r="N268" s="204"/>
      <c r="O268" s="204"/>
      <c r="P268" s="204"/>
      <c r="Q268" s="204"/>
      <c r="R268" s="204"/>
      <c r="S268" s="204"/>
      <c r="T268" s="205"/>
      <c r="AT268" s="201" t="s">
        <v>163</v>
      </c>
      <c r="AU268" s="201" t="s">
        <v>79</v>
      </c>
      <c r="AV268" s="12" t="s">
        <v>79</v>
      </c>
      <c r="AW268" s="12" t="s">
        <v>35</v>
      </c>
      <c r="AX268" s="12" t="s">
        <v>72</v>
      </c>
      <c r="AY268" s="201" t="s">
        <v>151</v>
      </c>
    </row>
    <row r="269" spans="2:65" s="13" customFormat="1" ht="12">
      <c r="B269" s="206"/>
      <c r="D269" s="194" t="s">
        <v>163</v>
      </c>
      <c r="E269" s="215" t="s">
        <v>5</v>
      </c>
      <c r="F269" s="216" t="s">
        <v>715</v>
      </c>
      <c r="H269" s="217">
        <v>4</v>
      </c>
      <c r="I269" s="211"/>
      <c r="L269" s="206"/>
      <c r="M269" s="212"/>
      <c r="N269" s="213"/>
      <c r="O269" s="213"/>
      <c r="P269" s="213"/>
      <c r="Q269" s="213"/>
      <c r="R269" s="213"/>
      <c r="S269" s="213"/>
      <c r="T269" s="214"/>
      <c r="AT269" s="215" t="s">
        <v>163</v>
      </c>
      <c r="AU269" s="215" t="s">
        <v>79</v>
      </c>
      <c r="AV269" s="13" t="s">
        <v>81</v>
      </c>
      <c r="AW269" s="13" t="s">
        <v>35</v>
      </c>
      <c r="AX269" s="13" t="s">
        <v>72</v>
      </c>
      <c r="AY269" s="215" t="s">
        <v>151</v>
      </c>
    </row>
    <row r="270" spans="2:65" s="14" customFormat="1" ht="12">
      <c r="B270" s="240"/>
      <c r="D270" s="207" t="s">
        <v>163</v>
      </c>
      <c r="E270" s="241" t="s">
        <v>5</v>
      </c>
      <c r="F270" s="242" t="s">
        <v>716</v>
      </c>
      <c r="H270" s="243">
        <v>14</v>
      </c>
      <c r="I270" s="244"/>
      <c r="L270" s="240"/>
      <c r="M270" s="245"/>
      <c r="N270" s="246"/>
      <c r="O270" s="246"/>
      <c r="P270" s="246"/>
      <c r="Q270" s="246"/>
      <c r="R270" s="246"/>
      <c r="S270" s="246"/>
      <c r="T270" s="247"/>
      <c r="AT270" s="248" t="s">
        <v>163</v>
      </c>
      <c r="AU270" s="248" t="s">
        <v>79</v>
      </c>
      <c r="AV270" s="14" t="s">
        <v>159</v>
      </c>
      <c r="AW270" s="14" t="s">
        <v>35</v>
      </c>
      <c r="AX270" s="14" t="s">
        <v>79</v>
      </c>
      <c r="AY270" s="248" t="s">
        <v>151</v>
      </c>
    </row>
    <row r="271" spans="2:65" s="1" customFormat="1" ht="20.399999999999999" customHeight="1">
      <c r="B271" s="181"/>
      <c r="C271" s="222" t="s">
        <v>504</v>
      </c>
      <c r="D271" s="222" t="s">
        <v>404</v>
      </c>
      <c r="E271" s="223" t="s">
        <v>880</v>
      </c>
      <c r="F271" s="224" t="s">
        <v>881</v>
      </c>
      <c r="G271" s="225" t="s">
        <v>368</v>
      </c>
      <c r="H271" s="226">
        <v>14</v>
      </c>
      <c r="I271" s="227"/>
      <c r="J271" s="228">
        <f>ROUND(I271*H271,2)</f>
        <v>0</v>
      </c>
      <c r="K271" s="224" t="s">
        <v>5</v>
      </c>
      <c r="L271" s="229"/>
      <c r="M271" s="230" t="s">
        <v>5</v>
      </c>
      <c r="N271" s="231" t="s">
        <v>43</v>
      </c>
      <c r="O271" s="42"/>
      <c r="P271" s="191">
        <f>O271*H271</f>
        <v>0</v>
      </c>
      <c r="Q271" s="191">
        <v>1E-3</v>
      </c>
      <c r="R271" s="191">
        <f>Q271*H271</f>
        <v>1.4E-2</v>
      </c>
      <c r="S271" s="191">
        <v>0</v>
      </c>
      <c r="T271" s="192">
        <f>S271*H271</f>
        <v>0</v>
      </c>
      <c r="AR271" s="24" t="s">
        <v>365</v>
      </c>
      <c r="AT271" s="24" t="s">
        <v>404</v>
      </c>
      <c r="AU271" s="24" t="s">
        <v>79</v>
      </c>
      <c r="AY271" s="24" t="s">
        <v>151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24" t="s">
        <v>79</v>
      </c>
      <c r="BK271" s="193">
        <f>ROUND(I271*H271,2)</f>
        <v>0</v>
      </c>
      <c r="BL271" s="24" t="s">
        <v>259</v>
      </c>
      <c r="BM271" s="24" t="s">
        <v>882</v>
      </c>
    </row>
    <row r="272" spans="2:65" s="1" customFormat="1" ht="12">
      <c r="B272" s="41"/>
      <c r="D272" s="207" t="s">
        <v>161</v>
      </c>
      <c r="F272" s="220" t="s">
        <v>881</v>
      </c>
      <c r="I272" s="196"/>
      <c r="L272" s="41"/>
      <c r="M272" s="197"/>
      <c r="N272" s="42"/>
      <c r="O272" s="42"/>
      <c r="P272" s="42"/>
      <c r="Q272" s="42"/>
      <c r="R272" s="42"/>
      <c r="S272" s="42"/>
      <c r="T272" s="70"/>
      <c r="AT272" s="24" t="s">
        <v>161</v>
      </c>
      <c r="AU272" s="24" t="s">
        <v>79</v>
      </c>
    </row>
    <row r="273" spans="2:65" s="1" customFormat="1" ht="20.399999999999999" customHeight="1">
      <c r="B273" s="181"/>
      <c r="C273" s="182" t="s">
        <v>509</v>
      </c>
      <c r="D273" s="182" t="s">
        <v>154</v>
      </c>
      <c r="E273" s="183" t="s">
        <v>883</v>
      </c>
      <c r="F273" s="184" t="s">
        <v>884</v>
      </c>
      <c r="G273" s="185" t="s">
        <v>368</v>
      </c>
      <c r="H273" s="186">
        <v>2</v>
      </c>
      <c r="I273" s="187"/>
      <c r="J273" s="188">
        <f>ROUND(I273*H273,2)</f>
        <v>0</v>
      </c>
      <c r="K273" s="184" t="s">
        <v>5</v>
      </c>
      <c r="L273" s="41"/>
      <c r="M273" s="189" t="s">
        <v>5</v>
      </c>
      <c r="N273" s="190" t="s">
        <v>43</v>
      </c>
      <c r="O273" s="42"/>
      <c r="P273" s="191">
        <f>O273*H273</f>
        <v>0</v>
      </c>
      <c r="Q273" s="191">
        <v>8.5999999999999998E-4</v>
      </c>
      <c r="R273" s="191">
        <f>Q273*H273</f>
        <v>1.72E-3</v>
      </c>
      <c r="S273" s="191">
        <v>0</v>
      </c>
      <c r="T273" s="192">
        <f>S273*H273</f>
        <v>0</v>
      </c>
      <c r="AR273" s="24" t="s">
        <v>259</v>
      </c>
      <c r="AT273" s="24" t="s">
        <v>154</v>
      </c>
      <c r="AU273" s="24" t="s">
        <v>79</v>
      </c>
      <c r="AY273" s="24" t="s">
        <v>151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24" t="s">
        <v>79</v>
      </c>
      <c r="BK273" s="193">
        <f>ROUND(I273*H273,2)</f>
        <v>0</v>
      </c>
      <c r="BL273" s="24" t="s">
        <v>259</v>
      </c>
      <c r="BM273" s="24" t="s">
        <v>885</v>
      </c>
    </row>
    <row r="274" spans="2:65" s="1" customFormat="1" ht="12">
      <c r="B274" s="41"/>
      <c r="D274" s="194" t="s">
        <v>161</v>
      </c>
      <c r="F274" s="195" t="s">
        <v>884</v>
      </c>
      <c r="I274" s="196"/>
      <c r="L274" s="41"/>
      <c r="M274" s="197"/>
      <c r="N274" s="42"/>
      <c r="O274" s="42"/>
      <c r="P274" s="42"/>
      <c r="Q274" s="42"/>
      <c r="R274" s="42"/>
      <c r="S274" s="42"/>
      <c r="T274" s="70"/>
      <c r="AT274" s="24" t="s">
        <v>161</v>
      </c>
      <c r="AU274" s="24" t="s">
        <v>79</v>
      </c>
    </row>
    <row r="275" spans="2:65" s="12" customFormat="1" ht="12">
      <c r="B275" s="198"/>
      <c r="D275" s="194" t="s">
        <v>163</v>
      </c>
      <c r="E275" s="199" t="s">
        <v>5</v>
      </c>
      <c r="F275" s="200" t="s">
        <v>788</v>
      </c>
      <c r="H275" s="201" t="s">
        <v>5</v>
      </c>
      <c r="I275" s="202"/>
      <c r="L275" s="198"/>
      <c r="M275" s="203"/>
      <c r="N275" s="204"/>
      <c r="O275" s="204"/>
      <c r="P275" s="204"/>
      <c r="Q275" s="204"/>
      <c r="R275" s="204"/>
      <c r="S275" s="204"/>
      <c r="T275" s="205"/>
      <c r="AT275" s="201" t="s">
        <v>163</v>
      </c>
      <c r="AU275" s="201" t="s">
        <v>79</v>
      </c>
      <c r="AV275" s="12" t="s">
        <v>79</v>
      </c>
      <c r="AW275" s="12" t="s">
        <v>35</v>
      </c>
      <c r="AX275" s="12" t="s">
        <v>72</v>
      </c>
      <c r="AY275" s="201" t="s">
        <v>151</v>
      </c>
    </row>
    <row r="276" spans="2:65" s="13" customFormat="1" ht="12">
      <c r="B276" s="206"/>
      <c r="D276" s="194" t="s">
        <v>163</v>
      </c>
      <c r="E276" s="215" t="s">
        <v>5</v>
      </c>
      <c r="F276" s="216" t="s">
        <v>789</v>
      </c>
      <c r="H276" s="217">
        <v>2</v>
      </c>
      <c r="I276" s="211"/>
      <c r="L276" s="206"/>
      <c r="M276" s="212"/>
      <c r="N276" s="213"/>
      <c r="O276" s="213"/>
      <c r="P276" s="213"/>
      <c r="Q276" s="213"/>
      <c r="R276" s="213"/>
      <c r="S276" s="213"/>
      <c r="T276" s="214"/>
      <c r="AT276" s="215" t="s">
        <v>163</v>
      </c>
      <c r="AU276" s="215" t="s">
        <v>79</v>
      </c>
      <c r="AV276" s="13" t="s">
        <v>81</v>
      </c>
      <c r="AW276" s="13" t="s">
        <v>35</v>
      </c>
      <c r="AX276" s="13" t="s">
        <v>72</v>
      </c>
      <c r="AY276" s="215" t="s">
        <v>151</v>
      </c>
    </row>
    <row r="277" spans="2:65" s="14" customFormat="1" ht="12">
      <c r="B277" s="240"/>
      <c r="D277" s="207" t="s">
        <v>163</v>
      </c>
      <c r="E277" s="241" t="s">
        <v>5</v>
      </c>
      <c r="F277" s="242" t="s">
        <v>716</v>
      </c>
      <c r="H277" s="243">
        <v>2</v>
      </c>
      <c r="I277" s="244"/>
      <c r="L277" s="240"/>
      <c r="M277" s="245"/>
      <c r="N277" s="246"/>
      <c r="O277" s="246"/>
      <c r="P277" s="246"/>
      <c r="Q277" s="246"/>
      <c r="R277" s="246"/>
      <c r="S277" s="246"/>
      <c r="T277" s="247"/>
      <c r="AT277" s="248" t="s">
        <v>163</v>
      </c>
      <c r="AU277" s="248" t="s">
        <v>79</v>
      </c>
      <c r="AV277" s="14" t="s">
        <v>159</v>
      </c>
      <c r="AW277" s="14" t="s">
        <v>35</v>
      </c>
      <c r="AX277" s="14" t="s">
        <v>79</v>
      </c>
      <c r="AY277" s="248" t="s">
        <v>151</v>
      </c>
    </row>
    <row r="278" spans="2:65" s="1" customFormat="1" ht="20.399999999999999" customHeight="1">
      <c r="B278" s="181"/>
      <c r="C278" s="222" t="s">
        <v>514</v>
      </c>
      <c r="D278" s="222" t="s">
        <v>404</v>
      </c>
      <c r="E278" s="223" t="s">
        <v>886</v>
      </c>
      <c r="F278" s="224" t="s">
        <v>887</v>
      </c>
      <c r="G278" s="225" t="s">
        <v>368</v>
      </c>
      <c r="H278" s="226">
        <v>2</v>
      </c>
      <c r="I278" s="227"/>
      <c r="J278" s="228">
        <f>ROUND(I278*H278,2)</f>
        <v>0</v>
      </c>
      <c r="K278" s="224" t="s">
        <v>5</v>
      </c>
      <c r="L278" s="229"/>
      <c r="M278" s="230" t="s">
        <v>5</v>
      </c>
      <c r="N278" s="231" t="s">
        <v>43</v>
      </c>
      <c r="O278" s="42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AR278" s="24" t="s">
        <v>365</v>
      </c>
      <c r="AT278" s="24" t="s">
        <v>404</v>
      </c>
      <c r="AU278" s="24" t="s">
        <v>79</v>
      </c>
      <c r="AY278" s="24" t="s">
        <v>151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24" t="s">
        <v>79</v>
      </c>
      <c r="BK278" s="193">
        <f>ROUND(I278*H278,2)</f>
        <v>0</v>
      </c>
      <c r="BL278" s="24" t="s">
        <v>259</v>
      </c>
      <c r="BM278" s="24" t="s">
        <v>888</v>
      </c>
    </row>
    <row r="279" spans="2:65" s="1" customFormat="1" ht="12">
      <c r="B279" s="41"/>
      <c r="D279" s="207" t="s">
        <v>161</v>
      </c>
      <c r="F279" s="220" t="s">
        <v>887</v>
      </c>
      <c r="I279" s="196"/>
      <c r="L279" s="41"/>
      <c r="M279" s="197"/>
      <c r="N279" s="42"/>
      <c r="O279" s="42"/>
      <c r="P279" s="42"/>
      <c r="Q279" s="42"/>
      <c r="R279" s="42"/>
      <c r="S279" s="42"/>
      <c r="T279" s="70"/>
      <c r="AT279" s="24" t="s">
        <v>161</v>
      </c>
      <c r="AU279" s="24" t="s">
        <v>79</v>
      </c>
    </row>
    <row r="280" spans="2:65" s="1" customFormat="1" ht="20.399999999999999" customHeight="1">
      <c r="B280" s="181"/>
      <c r="C280" s="182" t="s">
        <v>519</v>
      </c>
      <c r="D280" s="182" t="s">
        <v>154</v>
      </c>
      <c r="E280" s="183" t="s">
        <v>889</v>
      </c>
      <c r="F280" s="184" t="s">
        <v>890</v>
      </c>
      <c r="G280" s="185" t="s">
        <v>368</v>
      </c>
      <c r="H280" s="186">
        <v>1</v>
      </c>
      <c r="I280" s="187"/>
      <c r="J280" s="188">
        <f>ROUND(I280*H280,2)</f>
        <v>0</v>
      </c>
      <c r="K280" s="184" t="s">
        <v>5</v>
      </c>
      <c r="L280" s="41"/>
      <c r="M280" s="189" t="s">
        <v>5</v>
      </c>
      <c r="N280" s="190" t="s">
        <v>43</v>
      </c>
      <c r="O280" s="42"/>
      <c r="P280" s="191">
        <f>O280*H280</f>
        <v>0</v>
      </c>
      <c r="Q280" s="191">
        <v>1.08E-3</v>
      </c>
      <c r="R280" s="191">
        <f>Q280*H280</f>
        <v>1.08E-3</v>
      </c>
      <c r="S280" s="191">
        <v>0</v>
      </c>
      <c r="T280" s="192">
        <f>S280*H280</f>
        <v>0</v>
      </c>
      <c r="AR280" s="24" t="s">
        <v>259</v>
      </c>
      <c r="AT280" s="24" t="s">
        <v>154</v>
      </c>
      <c r="AU280" s="24" t="s">
        <v>79</v>
      </c>
      <c r="AY280" s="24" t="s">
        <v>151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24" t="s">
        <v>79</v>
      </c>
      <c r="BK280" s="193">
        <f>ROUND(I280*H280,2)</f>
        <v>0</v>
      </c>
      <c r="BL280" s="24" t="s">
        <v>259</v>
      </c>
      <c r="BM280" s="24" t="s">
        <v>891</v>
      </c>
    </row>
    <row r="281" spans="2:65" s="1" customFormat="1" ht="12">
      <c r="B281" s="41"/>
      <c r="D281" s="194" t="s">
        <v>161</v>
      </c>
      <c r="F281" s="195" t="s">
        <v>890</v>
      </c>
      <c r="I281" s="196"/>
      <c r="L281" s="41"/>
      <c r="M281" s="197"/>
      <c r="N281" s="42"/>
      <c r="O281" s="42"/>
      <c r="P281" s="42"/>
      <c r="Q281" s="42"/>
      <c r="R281" s="42"/>
      <c r="S281" s="42"/>
      <c r="T281" s="70"/>
      <c r="AT281" s="24" t="s">
        <v>161</v>
      </c>
      <c r="AU281" s="24" t="s">
        <v>79</v>
      </c>
    </row>
    <row r="282" spans="2:65" s="12" customFormat="1" ht="12">
      <c r="B282" s="198"/>
      <c r="D282" s="194" t="s">
        <v>163</v>
      </c>
      <c r="E282" s="199" t="s">
        <v>5</v>
      </c>
      <c r="F282" s="200" t="s">
        <v>788</v>
      </c>
      <c r="H282" s="201" t="s">
        <v>5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201" t="s">
        <v>163</v>
      </c>
      <c r="AU282" s="201" t="s">
        <v>79</v>
      </c>
      <c r="AV282" s="12" t="s">
        <v>79</v>
      </c>
      <c r="AW282" s="12" t="s">
        <v>35</v>
      </c>
      <c r="AX282" s="12" t="s">
        <v>72</v>
      </c>
      <c r="AY282" s="201" t="s">
        <v>151</v>
      </c>
    </row>
    <row r="283" spans="2:65" s="13" customFormat="1" ht="12">
      <c r="B283" s="206"/>
      <c r="D283" s="207" t="s">
        <v>163</v>
      </c>
      <c r="E283" s="208" t="s">
        <v>5</v>
      </c>
      <c r="F283" s="209" t="s">
        <v>791</v>
      </c>
      <c r="H283" s="210">
        <v>1</v>
      </c>
      <c r="I283" s="211"/>
      <c r="L283" s="206"/>
      <c r="M283" s="212"/>
      <c r="N283" s="213"/>
      <c r="O283" s="213"/>
      <c r="P283" s="213"/>
      <c r="Q283" s="213"/>
      <c r="R283" s="213"/>
      <c r="S283" s="213"/>
      <c r="T283" s="214"/>
      <c r="AT283" s="215" t="s">
        <v>163</v>
      </c>
      <c r="AU283" s="215" t="s">
        <v>79</v>
      </c>
      <c r="AV283" s="13" t="s">
        <v>81</v>
      </c>
      <c r="AW283" s="13" t="s">
        <v>35</v>
      </c>
      <c r="AX283" s="13" t="s">
        <v>79</v>
      </c>
      <c r="AY283" s="215" t="s">
        <v>151</v>
      </c>
    </row>
    <row r="284" spans="2:65" s="1" customFormat="1" ht="20.399999999999999" customHeight="1">
      <c r="B284" s="181"/>
      <c r="C284" s="222" t="s">
        <v>526</v>
      </c>
      <c r="D284" s="222" t="s">
        <v>404</v>
      </c>
      <c r="E284" s="223" t="s">
        <v>892</v>
      </c>
      <c r="F284" s="224" t="s">
        <v>893</v>
      </c>
      <c r="G284" s="225" t="s">
        <v>368</v>
      </c>
      <c r="H284" s="226">
        <v>1</v>
      </c>
      <c r="I284" s="227"/>
      <c r="J284" s="228">
        <f>ROUND(I284*H284,2)</f>
        <v>0</v>
      </c>
      <c r="K284" s="224" t="s">
        <v>5</v>
      </c>
      <c r="L284" s="229"/>
      <c r="M284" s="230" t="s">
        <v>5</v>
      </c>
      <c r="N284" s="231" t="s">
        <v>43</v>
      </c>
      <c r="O284" s="42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AR284" s="24" t="s">
        <v>365</v>
      </c>
      <c r="AT284" s="24" t="s">
        <v>404</v>
      </c>
      <c r="AU284" s="24" t="s">
        <v>79</v>
      </c>
      <c r="AY284" s="24" t="s">
        <v>151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24" t="s">
        <v>79</v>
      </c>
      <c r="BK284" s="193">
        <f>ROUND(I284*H284,2)</f>
        <v>0</v>
      </c>
      <c r="BL284" s="24" t="s">
        <v>259</v>
      </c>
      <c r="BM284" s="24" t="s">
        <v>894</v>
      </c>
    </row>
    <row r="285" spans="2:65" s="1" customFormat="1" ht="12">
      <c r="B285" s="41"/>
      <c r="D285" s="207" t="s">
        <v>161</v>
      </c>
      <c r="F285" s="220" t="s">
        <v>893</v>
      </c>
      <c r="I285" s="196"/>
      <c r="L285" s="41"/>
      <c r="M285" s="197"/>
      <c r="N285" s="42"/>
      <c r="O285" s="42"/>
      <c r="P285" s="42"/>
      <c r="Q285" s="42"/>
      <c r="R285" s="42"/>
      <c r="S285" s="42"/>
      <c r="T285" s="70"/>
      <c r="AT285" s="24" t="s">
        <v>161</v>
      </c>
      <c r="AU285" s="24" t="s">
        <v>79</v>
      </c>
    </row>
    <row r="286" spans="2:65" s="1" customFormat="1" ht="20.399999999999999" customHeight="1">
      <c r="B286" s="181"/>
      <c r="C286" s="182" t="s">
        <v>541</v>
      </c>
      <c r="D286" s="182" t="s">
        <v>154</v>
      </c>
      <c r="E286" s="183" t="s">
        <v>895</v>
      </c>
      <c r="F286" s="184" t="s">
        <v>896</v>
      </c>
      <c r="G286" s="185" t="s">
        <v>179</v>
      </c>
      <c r="H286" s="186">
        <v>5.5</v>
      </c>
      <c r="I286" s="187"/>
      <c r="J286" s="188">
        <f>ROUND(I286*H286,2)</f>
        <v>0</v>
      </c>
      <c r="K286" s="184" t="s">
        <v>5</v>
      </c>
      <c r="L286" s="41"/>
      <c r="M286" s="189" t="s">
        <v>5</v>
      </c>
      <c r="N286" s="190" t="s">
        <v>43</v>
      </c>
      <c r="O286" s="42"/>
      <c r="P286" s="191">
        <f>O286*H286</f>
        <v>0</v>
      </c>
      <c r="Q286" s="191">
        <v>1.29E-2</v>
      </c>
      <c r="R286" s="191">
        <f>Q286*H286</f>
        <v>7.0949999999999999E-2</v>
      </c>
      <c r="S286" s="191">
        <v>0</v>
      </c>
      <c r="T286" s="192">
        <f>S286*H286</f>
        <v>0</v>
      </c>
      <c r="AR286" s="24" t="s">
        <v>259</v>
      </c>
      <c r="AT286" s="24" t="s">
        <v>154</v>
      </c>
      <c r="AU286" s="24" t="s">
        <v>79</v>
      </c>
      <c r="AY286" s="24" t="s">
        <v>151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24" t="s">
        <v>79</v>
      </c>
      <c r="BK286" s="193">
        <f>ROUND(I286*H286,2)</f>
        <v>0</v>
      </c>
      <c r="BL286" s="24" t="s">
        <v>259</v>
      </c>
      <c r="BM286" s="24" t="s">
        <v>897</v>
      </c>
    </row>
    <row r="287" spans="2:65" s="1" customFormat="1" ht="12">
      <c r="B287" s="41"/>
      <c r="D287" s="194" t="s">
        <v>161</v>
      </c>
      <c r="F287" s="195" t="s">
        <v>896</v>
      </c>
      <c r="I287" s="196"/>
      <c r="L287" s="41"/>
      <c r="M287" s="197"/>
      <c r="N287" s="42"/>
      <c r="O287" s="42"/>
      <c r="P287" s="42"/>
      <c r="Q287" s="42"/>
      <c r="R287" s="42"/>
      <c r="S287" s="42"/>
      <c r="T287" s="70"/>
      <c r="AT287" s="24" t="s">
        <v>161</v>
      </c>
      <c r="AU287" s="24" t="s">
        <v>79</v>
      </c>
    </row>
    <row r="288" spans="2:65" s="12" customFormat="1" ht="12">
      <c r="B288" s="198"/>
      <c r="D288" s="194" t="s">
        <v>163</v>
      </c>
      <c r="E288" s="199" t="s">
        <v>5</v>
      </c>
      <c r="F288" s="200" t="s">
        <v>788</v>
      </c>
      <c r="H288" s="201" t="s">
        <v>5</v>
      </c>
      <c r="I288" s="202"/>
      <c r="L288" s="198"/>
      <c r="M288" s="203"/>
      <c r="N288" s="204"/>
      <c r="O288" s="204"/>
      <c r="P288" s="204"/>
      <c r="Q288" s="204"/>
      <c r="R288" s="204"/>
      <c r="S288" s="204"/>
      <c r="T288" s="205"/>
      <c r="AT288" s="201" t="s">
        <v>163</v>
      </c>
      <c r="AU288" s="201" t="s">
        <v>79</v>
      </c>
      <c r="AV288" s="12" t="s">
        <v>79</v>
      </c>
      <c r="AW288" s="12" t="s">
        <v>35</v>
      </c>
      <c r="AX288" s="12" t="s">
        <v>72</v>
      </c>
      <c r="AY288" s="201" t="s">
        <v>151</v>
      </c>
    </row>
    <row r="289" spans="2:65" s="13" customFormat="1" ht="12">
      <c r="B289" s="206"/>
      <c r="D289" s="194" t="s">
        <v>163</v>
      </c>
      <c r="E289" s="215" t="s">
        <v>5</v>
      </c>
      <c r="F289" s="216" t="s">
        <v>898</v>
      </c>
      <c r="H289" s="217">
        <v>5.5</v>
      </c>
      <c r="I289" s="211"/>
      <c r="L289" s="206"/>
      <c r="M289" s="212"/>
      <c r="N289" s="213"/>
      <c r="O289" s="213"/>
      <c r="P289" s="213"/>
      <c r="Q289" s="213"/>
      <c r="R289" s="213"/>
      <c r="S289" s="213"/>
      <c r="T289" s="214"/>
      <c r="AT289" s="215" t="s">
        <v>163</v>
      </c>
      <c r="AU289" s="215" t="s">
        <v>79</v>
      </c>
      <c r="AV289" s="13" t="s">
        <v>81</v>
      </c>
      <c r="AW289" s="13" t="s">
        <v>35</v>
      </c>
      <c r="AX289" s="13" t="s">
        <v>72</v>
      </c>
      <c r="AY289" s="215" t="s">
        <v>151</v>
      </c>
    </row>
    <row r="290" spans="2:65" s="14" customFormat="1" ht="12">
      <c r="B290" s="240"/>
      <c r="D290" s="207" t="s">
        <v>163</v>
      </c>
      <c r="E290" s="241" t="s">
        <v>5</v>
      </c>
      <c r="F290" s="242" t="s">
        <v>716</v>
      </c>
      <c r="H290" s="243">
        <v>5.5</v>
      </c>
      <c r="I290" s="244"/>
      <c r="L290" s="240"/>
      <c r="M290" s="245"/>
      <c r="N290" s="246"/>
      <c r="O290" s="246"/>
      <c r="P290" s="246"/>
      <c r="Q290" s="246"/>
      <c r="R290" s="246"/>
      <c r="S290" s="246"/>
      <c r="T290" s="247"/>
      <c r="AT290" s="248" t="s">
        <v>163</v>
      </c>
      <c r="AU290" s="248" t="s">
        <v>79</v>
      </c>
      <c r="AV290" s="14" t="s">
        <v>159</v>
      </c>
      <c r="AW290" s="14" t="s">
        <v>35</v>
      </c>
      <c r="AX290" s="14" t="s">
        <v>79</v>
      </c>
      <c r="AY290" s="248" t="s">
        <v>151</v>
      </c>
    </row>
    <row r="291" spans="2:65" s="1" customFormat="1" ht="20.399999999999999" customHeight="1">
      <c r="B291" s="181"/>
      <c r="C291" s="182" t="s">
        <v>546</v>
      </c>
      <c r="D291" s="182" t="s">
        <v>154</v>
      </c>
      <c r="E291" s="183" t="s">
        <v>899</v>
      </c>
      <c r="F291" s="184" t="s">
        <v>900</v>
      </c>
      <c r="G291" s="185" t="s">
        <v>179</v>
      </c>
      <c r="H291" s="186">
        <v>20</v>
      </c>
      <c r="I291" s="187"/>
      <c r="J291" s="188">
        <f>ROUND(I291*H291,2)</f>
        <v>0</v>
      </c>
      <c r="K291" s="184" t="s">
        <v>5</v>
      </c>
      <c r="L291" s="41"/>
      <c r="M291" s="189" t="s">
        <v>5</v>
      </c>
      <c r="N291" s="190" t="s">
        <v>43</v>
      </c>
      <c r="O291" s="42"/>
      <c r="P291" s="191">
        <f>O291*H291</f>
        <v>0</v>
      </c>
      <c r="Q291" s="191">
        <v>2.7E-4</v>
      </c>
      <c r="R291" s="191">
        <f>Q291*H291</f>
        <v>5.4000000000000003E-3</v>
      </c>
      <c r="S291" s="191">
        <v>0</v>
      </c>
      <c r="T291" s="192">
        <f>S291*H291</f>
        <v>0</v>
      </c>
      <c r="AR291" s="24" t="s">
        <v>259</v>
      </c>
      <c r="AT291" s="24" t="s">
        <v>154</v>
      </c>
      <c r="AU291" s="24" t="s">
        <v>79</v>
      </c>
      <c r="AY291" s="24" t="s">
        <v>151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4" t="s">
        <v>79</v>
      </c>
      <c r="BK291" s="193">
        <f>ROUND(I291*H291,2)</f>
        <v>0</v>
      </c>
      <c r="BL291" s="24" t="s">
        <v>259</v>
      </c>
      <c r="BM291" s="24" t="s">
        <v>901</v>
      </c>
    </row>
    <row r="292" spans="2:65" s="1" customFormat="1" ht="12">
      <c r="B292" s="41"/>
      <c r="D292" s="194" t="s">
        <v>161</v>
      </c>
      <c r="F292" s="195" t="s">
        <v>900</v>
      </c>
      <c r="I292" s="196"/>
      <c r="L292" s="41"/>
      <c r="M292" s="197"/>
      <c r="N292" s="42"/>
      <c r="O292" s="42"/>
      <c r="P292" s="42"/>
      <c r="Q292" s="42"/>
      <c r="R292" s="42"/>
      <c r="S292" s="42"/>
      <c r="T292" s="70"/>
      <c r="AT292" s="24" t="s">
        <v>161</v>
      </c>
      <c r="AU292" s="24" t="s">
        <v>79</v>
      </c>
    </row>
    <row r="293" spans="2:65" s="12" customFormat="1" ht="12">
      <c r="B293" s="198"/>
      <c r="D293" s="194" t="s">
        <v>163</v>
      </c>
      <c r="E293" s="199" t="s">
        <v>5</v>
      </c>
      <c r="F293" s="200" t="s">
        <v>902</v>
      </c>
      <c r="H293" s="201" t="s">
        <v>5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201" t="s">
        <v>163</v>
      </c>
      <c r="AU293" s="201" t="s">
        <v>79</v>
      </c>
      <c r="AV293" s="12" t="s">
        <v>79</v>
      </c>
      <c r="AW293" s="12" t="s">
        <v>35</v>
      </c>
      <c r="AX293" s="12" t="s">
        <v>72</v>
      </c>
      <c r="AY293" s="201" t="s">
        <v>151</v>
      </c>
    </row>
    <row r="294" spans="2:65" s="13" customFormat="1" ht="12">
      <c r="B294" s="206"/>
      <c r="D294" s="194" t="s">
        <v>163</v>
      </c>
      <c r="E294" s="215" t="s">
        <v>5</v>
      </c>
      <c r="F294" s="216" t="s">
        <v>903</v>
      </c>
      <c r="H294" s="217">
        <v>13.4</v>
      </c>
      <c r="I294" s="211"/>
      <c r="L294" s="206"/>
      <c r="M294" s="212"/>
      <c r="N294" s="213"/>
      <c r="O294" s="213"/>
      <c r="P294" s="213"/>
      <c r="Q294" s="213"/>
      <c r="R294" s="213"/>
      <c r="S294" s="213"/>
      <c r="T294" s="214"/>
      <c r="AT294" s="215" t="s">
        <v>163</v>
      </c>
      <c r="AU294" s="215" t="s">
        <v>79</v>
      </c>
      <c r="AV294" s="13" t="s">
        <v>81</v>
      </c>
      <c r="AW294" s="13" t="s">
        <v>35</v>
      </c>
      <c r="AX294" s="13" t="s">
        <v>72</v>
      </c>
      <c r="AY294" s="215" t="s">
        <v>151</v>
      </c>
    </row>
    <row r="295" spans="2:65" s="12" customFormat="1" ht="12">
      <c r="B295" s="198"/>
      <c r="D295" s="194" t="s">
        <v>163</v>
      </c>
      <c r="E295" s="199" t="s">
        <v>5</v>
      </c>
      <c r="F295" s="200" t="s">
        <v>790</v>
      </c>
      <c r="H295" s="201" t="s">
        <v>5</v>
      </c>
      <c r="I295" s="202"/>
      <c r="L295" s="198"/>
      <c r="M295" s="203"/>
      <c r="N295" s="204"/>
      <c r="O295" s="204"/>
      <c r="P295" s="204"/>
      <c r="Q295" s="204"/>
      <c r="R295" s="204"/>
      <c r="S295" s="204"/>
      <c r="T295" s="205"/>
      <c r="AT295" s="201" t="s">
        <v>163</v>
      </c>
      <c r="AU295" s="201" t="s">
        <v>79</v>
      </c>
      <c r="AV295" s="12" t="s">
        <v>79</v>
      </c>
      <c r="AW295" s="12" t="s">
        <v>35</v>
      </c>
      <c r="AX295" s="12" t="s">
        <v>72</v>
      </c>
      <c r="AY295" s="201" t="s">
        <v>151</v>
      </c>
    </row>
    <row r="296" spans="2:65" s="13" customFormat="1" ht="12">
      <c r="B296" s="206"/>
      <c r="D296" s="194" t="s">
        <v>163</v>
      </c>
      <c r="E296" s="215" t="s">
        <v>5</v>
      </c>
      <c r="F296" s="216" t="s">
        <v>904</v>
      </c>
      <c r="H296" s="217">
        <v>6.6</v>
      </c>
      <c r="I296" s="211"/>
      <c r="L296" s="206"/>
      <c r="M296" s="212"/>
      <c r="N296" s="213"/>
      <c r="O296" s="213"/>
      <c r="P296" s="213"/>
      <c r="Q296" s="213"/>
      <c r="R296" s="213"/>
      <c r="S296" s="213"/>
      <c r="T296" s="214"/>
      <c r="AT296" s="215" t="s">
        <v>163</v>
      </c>
      <c r="AU296" s="215" t="s">
        <v>79</v>
      </c>
      <c r="AV296" s="13" t="s">
        <v>81</v>
      </c>
      <c r="AW296" s="13" t="s">
        <v>35</v>
      </c>
      <c r="AX296" s="13" t="s">
        <v>72</v>
      </c>
      <c r="AY296" s="215" t="s">
        <v>151</v>
      </c>
    </row>
    <row r="297" spans="2:65" s="14" customFormat="1" ht="12">
      <c r="B297" s="240"/>
      <c r="D297" s="207" t="s">
        <v>163</v>
      </c>
      <c r="E297" s="241" t="s">
        <v>5</v>
      </c>
      <c r="F297" s="242" t="s">
        <v>716</v>
      </c>
      <c r="H297" s="243">
        <v>20</v>
      </c>
      <c r="I297" s="244"/>
      <c r="L297" s="240"/>
      <c r="M297" s="245"/>
      <c r="N297" s="246"/>
      <c r="O297" s="246"/>
      <c r="P297" s="246"/>
      <c r="Q297" s="246"/>
      <c r="R297" s="246"/>
      <c r="S297" s="246"/>
      <c r="T297" s="247"/>
      <c r="AT297" s="248" t="s">
        <v>163</v>
      </c>
      <c r="AU297" s="248" t="s">
        <v>79</v>
      </c>
      <c r="AV297" s="14" t="s">
        <v>159</v>
      </c>
      <c r="AW297" s="14" t="s">
        <v>35</v>
      </c>
      <c r="AX297" s="14" t="s">
        <v>79</v>
      </c>
      <c r="AY297" s="248" t="s">
        <v>151</v>
      </c>
    </row>
    <row r="298" spans="2:65" s="1" customFormat="1" ht="20.399999999999999" customHeight="1">
      <c r="B298" s="181"/>
      <c r="C298" s="182" t="s">
        <v>553</v>
      </c>
      <c r="D298" s="182" t="s">
        <v>154</v>
      </c>
      <c r="E298" s="183" t="s">
        <v>905</v>
      </c>
      <c r="F298" s="184" t="s">
        <v>906</v>
      </c>
      <c r="G298" s="185" t="s">
        <v>179</v>
      </c>
      <c r="H298" s="186">
        <v>1.5</v>
      </c>
      <c r="I298" s="187"/>
      <c r="J298" s="188">
        <f>ROUND(I298*H298,2)</f>
        <v>0</v>
      </c>
      <c r="K298" s="184" t="s">
        <v>5</v>
      </c>
      <c r="L298" s="41"/>
      <c r="M298" s="189" t="s">
        <v>5</v>
      </c>
      <c r="N298" s="190" t="s">
        <v>43</v>
      </c>
      <c r="O298" s="42"/>
      <c r="P298" s="191">
        <f>O298*H298</f>
        <v>0</v>
      </c>
      <c r="Q298" s="191">
        <v>4.0000000000000002E-4</v>
      </c>
      <c r="R298" s="191">
        <f>Q298*H298</f>
        <v>6.0000000000000006E-4</v>
      </c>
      <c r="S298" s="191">
        <v>0</v>
      </c>
      <c r="T298" s="192">
        <f>S298*H298</f>
        <v>0</v>
      </c>
      <c r="AR298" s="24" t="s">
        <v>259</v>
      </c>
      <c r="AT298" s="24" t="s">
        <v>154</v>
      </c>
      <c r="AU298" s="24" t="s">
        <v>79</v>
      </c>
      <c r="AY298" s="24" t="s">
        <v>151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24" t="s">
        <v>79</v>
      </c>
      <c r="BK298" s="193">
        <f>ROUND(I298*H298,2)</f>
        <v>0</v>
      </c>
      <c r="BL298" s="24" t="s">
        <v>259</v>
      </c>
      <c r="BM298" s="24" t="s">
        <v>907</v>
      </c>
    </row>
    <row r="299" spans="2:65" s="1" customFormat="1" ht="12">
      <c r="B299" s="41"/>
      <c r="D299" s="194" t="s">
        <v>161</v>
      </c>
      <c r="F299" s="195" t="s">
        <v>906</v>
      </c>
      <c r="I299" s="196"/>
      <c r="L299" s="41"/>
      <c r="M299" s="197"/>
      <c r="N299" s="42"/>
      <c r="O299" s="42"/>
      <c r="P299" s="42"/>
      <c r="Q299" s="42"/>
      <c r="R299" s="42"/>
      <c r="S299" s="42"/>
      <c r="T299" s="70"/>
      <c r="AT299" s="24" t="s">
        <v>161</v>
      </c>
      <c r="AU299" s="24" t="s">
        <v>79</v>
      </c>
    </row>
    <row r="300" spans="2:65" s="13" customFormat="1" ht="12">
      <c r="B300" s="206"/>
      <c r="D300" s="194" t="s">
        <v>163</v>
      </c>
      <c r="E300" s="215" t="s">
        <v>5</v>
      </c>
      <c r="F300" s="216" t="s">
        <v>908</v>
      </c>
      <c r="H300" s="217">
        <v>1.5</v>
      </c>
      <c r="I300" s="211"/>
      <c r="L300" s="206"/>
      <c r="M300" s="212"/>
      <c r="N300" s="213"/>
      <c r="O300" s="213"/>
      <c r="P300" s="213"/>
      <c r="Q300" s="213"/>
      <c r="R300" s="213"/>
      <c r="S300" s="213"/>
      <c r="T300" s="214"/>
      <c r="AT300" s="215" t="s">
        <v>163</v>
      </c>
      <c r="AU300" s="215" t="s">
        <v>79</v>
      </c>
      <c r="AV300" s="13" t="s">
        <v>81</v>
      </c>
      <c r="AW300" s="13" t="s">
        <v>35</v>
      </c>
      <c r="AX300" s="13" t="s">
        <v>72</v>
      </c>
      <c r="AY300" s="215" t="s">
        <v>151</v>
      </c>
    </row>
    <row r="301" spans="2:65" s="14" customFormat="1" ht="12">
      <c r="B301" s="240"/>
      <c r="D301" s="207" t="s">
        <v>163</v>
      </c>
      <c r="E301" s="241" t="s">
        <v>5</v>
      </c>
      <c r="F301" s="242" t="s">
        <v>716</v>
      </c>
      <c r="H301" s="243">
        <v>1.5</v>
      </c>
      <c r="I301" s="244"/>
      <c r="L301" s="240"/>
      <c r="M301" s="245"/>
      <c r="N301" s="246"/>
      <c r="O301" s="246"/>
      <c r="P301" s="246"/>
      <c r="Q301" s="246"/>
      <c r="R301" s="246"/>
      <c r="S301" s="246"/>
      <c r="T301" s="247"/>
      <c r="AT301" s="248" t="s">
        <v>163</v>
      </c>
      <c r="AU301" s="248" t="s">
        <v>79</v>
      </c>
      <c r="AV301" s="14" t="s">
        <v>159</v>
      </c>
      <c r="AW301" s="14" t="s">
        <v>35</v>
      </c>
      <c r="AX301" s="14" t="s">
        <v>79</v>
      </c>
      <c r="AY301" s="248" t="s">
        <v>151</v>
      </c>
    </row>
    <row r="302" spans="2:65" s="1" customFormat="1" ht="20.399999999999999" customHeight="1">
      <c r="B302" s="181"/>
      <c r="C302" s="182" t="s">
        <v>185</v>
      </c>
      <c r="D302" s="182" t="s">
        <v>154</v>
      </c>
      <c r="E302" s="183" t="s">
        <v>909</v>
      </c>
      <c r="F302" s="184" t="s">
        <v>910</v>
      </c>
      <c r="G302" s="185" t="s">
        <v>179</v>
      </c>
      <c r="H302" s="186">
        <v>13</v>
      </c>
      <c r="I302" s="187"/>
      <c r="J302" s="188">
        <f>ROUND(I302*H302,2)</f>
        <v>0</v>
      </c>
      <c r="K302" s="184" t="s">
        <v>5</v>
      </c>
      <c r="L302" s="41"/>
      <c r="M302" s="189" t="s">
        <v>5</v>
      </c>
      <c r="N302" s="190" t="s">
        <v>43</v>
      </c>
      <c r="O302" s="42"/>
      <c r="P302" s="191">
        <f>O302*H302</f>
        <v>0</v>
      </c>
      <c r="Q302" s="191">
        <v>2.7E-4</v>
      </c>
      <c r="R302" s="191">
        <f>Q302*H302</f>
        <v>3.5100000000000001E-3</v>
      </c>
      <c r="S302" s="191">
        <v>0</v>
      </c>
      <c r="T302" s="192">
        <f>S302*H302</f>
        <v>0</v>
      </c>
      <c r="AR302" s="24" t="s">
        <v>259</v>
      </c>
      <c r="AT302" s="24" t="s">
        <v>154</v>
      </c>
      <c r="AU302" s="24" t="s">
        <v>79</v>
      </c>
      <c r="AY302" s="24" t="s">
        <v>151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24" t="s">
        <v>79</v>
      </c>
      <c r="BK302" s="193">
        <f>ROUND(I302*H302,2)</f>
        <v>0</v>
      </c>
      <c r="BL302" s="24" t="s">
        <v>259</v>
      </c>
      <c r="BM302" s="24" t="s">
        <v>911</v>
      </c>
    </row>
    <row r="303" spans="2:65" s="1" customFormat="1" ht="12">
      <c r="B303" s="41"/>
      <c r="D303" s="194" t="s">
        <v>161</v>
      </c>
      <c r="F303" s="195" t="s">
        <v>910</v>
      </c>
      <c r="I303" s="196"/>
      <c r="L303" s="41"/>
      <c r="M303" s="197"/>
      <c r="N303" s="42"/>
      <c r="O303" s="42"/>
      <c r="P303" s="42"/>
      <c r="Q303" s="42"/>
      <c r="R303" s="42"/>
      <c r="S303" s="42"/>
      <c r="T303" s="70"/>
      <c r="AT303" s="24" t="s">
        <v>161</v>
      </c>
      <c r="AU303" s="24" t="s">
        <v>79</v>
      </c>
    </row>
    <row r="304" spans="2:65" s="12" customFormat="1" ht="12">
      <c r="B304" s="198"/>
      <c r="D304" s="194" t="s">
        <v>163</v>
      </c>
      <c r="E304" s="199" t="s">
        <v>5</v>
      </c>
      <c r="F304" s="200" t="s">
        <v>912</v>
      </c>
      <c r="H304" s="201" t="s">
        <v>5</v>
      </c>
      <c r="I304" s="202"/>
      <c r="L304" s="198"/>
      <c r="M304" s="203"/>
      <c r="N304" s="204"/>
      <c r="O304" s="204"/>
      <c r="P304" s="204"/>
      <c r="Q304" s="204"/>
      <c r="R304" s="204"/>
      <c r="S304" s="204"/>
      <c r="T304" s="205"/>
      <c r="AT304" s="201" t="s">
        <v>163</v>
      </c>
      <c r="AU304" s="201" t="s">
        <v>79</v>
      </c>
      <c r="AV304" s="12" t="s">
        <v>79</v>
      </c>
      <c r="AW304" s="12" t="s">
        <v>35</v>
      </c>
      <c r="AX304" s="12" t="s">
        <v>72</v>
      </c>
      <c r="AY304" s="201" t="s">
        <v>151</v>
      </c>
    </row>
    <row r="305" spans="2:65" s="13" customFormat="1" ht="12">
      <c r="B305" s="206"/>
      <c r="D305" s="194" t="s">
        <v>163</v>
      </c>
      <c r="E305" s="215" t="s">
        <v>5</v>
      </c>
      <c r="F305" s="216" t="s">
        <v>913</v>
      </c>
      <c r="H305" s="217">
        <v>2.5</v>
      </c>
      <c r="I305" s="211"/>
      <c r="L305" s="206"/>
      <c r="M305" s="212"/>
      <c r="N305" s="213"/>
      <c r="O305" s="213"/>
      <c r="P305" s="213"/>
      <c r="Q305" s="213"/>
      <c r="R305" s="213"/>
      <c r="S305" s="213"/>
      <c r="T305" s="214"/>
      <c r="AT305" s="215" t="s">
        <v>163</v>
      </c>
      <c r="AU305" s="215" t="s">
        <v>79</v>
      </c>
      <c r="AV305" s="13" t="s">
        <v>81</v>
      </c>
      <c r="AW305" s="13" t="s">
        <v>35</v>
      </c>
      <c r="AX305" s="13" t="s">
        <v>72</v>
      </c>
      <c r="AY305" s="215" t="s">
        <v>151</v>
      </c>
    </row>
    <row r="306" spans="2:65" s="12" customFormat="1" ht="12">
      <c r="B306" s="198"/>
      <c r="D306" s="194" t="s">
        <v>163</v>
      </c>
      <c r="E306" s="199" t="s">
        <v>5</v>
      </c>
      <c r="F306" s="200" t="s">
        <v>914</v>
      </c>
      <c r="H306" s="201" t="s">
        <v>5</v>
      </c>
      <c r="I306" s="202"/>
      <c r="L306" s="198"/>
      <c r="M306" s="203"/>
      <c r="N306" s="204"/>
      <c r="O306" s="204"/>
      <c r="P306" s="204"/>
      <c r="Q306" s="204"/>
      <c r="R306" s="204"/>
      <c r="S306" s="204"/>
      <c r="T306" s="205"/>
      <c r="AT306" s="201" t="s">
        <v>163</v>
      </c>
      <c r="AU306" s="201" t="s">
        <v>79</v>
      </c>
      <c r="AV306" s="12" t="s">
        <v>79</v>
      </c>
      <c r="AW306" s="12" t="s">
        <v>35</v>
      </c>
      <c r="AX306" s="12" t="s">
        <v>72</v>
      </c>
      <c r="AY306" s="201" t="s">
        <v>151</v>
      </c>
    </row>
    <row r="307" spans="2:65" s="13" customFormat="1" ht="12">
      <c r="B307" s="206"/>
      <c r="D307" s="194" t="s">
        <v>163</v>
      </c>
      <c r="E307" s="215" t="s">
        <v>5</v>
      </c>
      <c r="F307" s="216" t="s">
        <v>915</v>
      </c>
      <c r="H307" s="217">
        <v>7</v>
      </c>
      <c r="I307" s="211"/>
      <c r="L307" s="206"/>
      <c r="M307" s="212"/>
      <c r="N307" s="213"/>
      <c r="O307" s="213"/>
      <c r="P307" s="213"/>
      <c r="Q307" s="213"/>
      <c r="R307" s="213"/>
      <c r="S307" s="213"/>
      <c r="T307" s="214"/>
      <c r="AT307" s="215" t="s">
        <v>163</v>
      </c>
      <c r="AU307" s="215" t="s">
        <v>79</v>
      </c>
      <c r="AV307" s="13" t="s">
        <v>81</v>
      </c>
      <c r="AW307" s="13" t="s">
        <v>35</v>
      </c>
      <c r="AX307" s="13" t="s">
        <v>72</v>
      </c>
      <c r="AY307" s="215" t="s">
        <v>151</v>
      </c>
    </row>
    <row r="308" spans="2:65" s="12" customFormat="1" ht="12">
      <c r="B308" s="198"/>
      <c r="D308" s="194" t="s">
        <v>163</v>
      </c>
      <c r="E308" s="199" t="s">
        <v>5</v>
      </c>
      <c r="F308" s="200" t="s">
        <v>916</v>
      </c>
      <c r="H308" s="201" t="s">
        <v>5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201" t="s">
        <v>163</v>
      </c>
      <c r="AU308" s="201" t="s">
        <v>79</v>
      </c>
      <c r="AV308" s="12" t="s">
        <v>79</v>
      </c>
      <c r="AW308" s="12" t="s">
        <v>35</v>
      </c>
      <c r="AX308" s="12" t="s">
        <v>72</v>
      </c>
      <c r="AY308" s="201" t="s">
        <v>151</v>
      </c>
    </row>
    <row r="309" spans="2:65" s="13" customFormat="1" ht="12">
      <c r="B309" s="206"/>
      <c r="D309" s="194" t="s">
        <v>163</v>
      </c>
      <c r="E309" s="215" t="s">
        <v>5</v>
      </c>
      <c r="F309" s="216" t="s">
        <v>917</v>
      </c>
      <c r="H309" s="217">
        <v>3.5</v>
      </c>
      <c r="I309" s="211"/>
      <c r="L309" s="206"/>
      <c r="M309" s="212"/>
      <c r="N309" s="213"/>
      <c r="O309" s="213"/>
      <c r="P309" s="213"/>
      <c r="Q309" s="213"/>
      <c r="R309" s="213"/>
      <c r="S309" s="213"/>
      <c r="T309" s="214"/>
      <c r="AT309" s="215" t="s">
        <v>163</v>
      </c>
      <c r="AU309" s="215" t="s">
        <v>79</v>
      </c>
      <c r="AV309" s="13" t="s">
        <v>81</v>
      </c>
      <c r="AW309" s="13" t="s">
        <v>35</v>
      </c>
      <c r="AX309" s="13" t="s">
        <v>72</v>
      </c>
      <c r="AY309" s="215" t="s">
        <v>151</v>
      </c>
    </row>
    <row r="310" spans="2:65" s="14" customFormat="1" ht="12">
      <c r="B310" s="240"/>
      <c r="D310" s="207" t="s">
        <v>163</v>
      </c>
      <c r="E310" s="241" t="s">
        <v>5</v>
      </c>
      <c r="F310" s="242" t="s">
        <v>716</v>
      </c>
      <c r="H310" s="243">
        <v>13</v>
      </c>
      <c r="I310" s="244"/>
      <c r="L310" s="240"/>
      <c r="M310" s="245"/>
      <c r="N310" s="246"/>
      <c r="O310" s="246"/>
      <c r="P310" s="246"/>
      <c r="Q310" s="246"/>
      <c r="R310" s="246"/>
      <c r="S310" s="246"/>
      <c r="T310" s="247"/>
      <c r="AT310" s="248" t="s">
        <v>163</v>
      </c>
      <c r="AU310" s="248" t="s">
        <v>79</v>
      </c>
      <c r="AV310" s="14" t="s">
        <v>159</v>
      </c>
      <c r="AW310" s="14" t="s">
        <v>35</v>
      </c>
      <c r="AX310" s="14" t="s">
        <v>79</v>
      </c>
      <c r="AY310" s="248" t="s">
        <v>151</v>
      </c>
    </row>
    <row r="311" spans="2:65" s="1" customFormat="1" ht="20.399999999999999" customHeight="1">
      <c r="B311" s="181"/>
      <c r="C311" s="182" t="s">
        <v>568</v>
      </c>
      <c r="D311" s="182" t="s">
        <v>154</v>
      </c>
      <c r="E311" s="183" t="s">
        <v>918</v>
      </c>
      <c r="F311" s="184" t="s">
        <v>919</v>
      </c>
      <c r="G311" s="185" t="s">
        <v>179</v>
      </c>
      <c r="H311" s="186">
        <v>9</v>
      </c>
      <c r="I311" s="187"/>
      <c r="J311" s="188">
        <f>ROUND(I311*H311,2)</f>
        <v>0</v>
      </c>
      <c r="K311" s="184" t="s">
        <v>5</v>
      </c>
      <c r="L311" s="41"/>
      <c r="M311" s="189" t="s">
        <v>5</v>
      </c>
      <c r="N311" s="190" t="s">
        <v>43</v>
      </c>
      <c r="O311" s="42"/>
      <c r="P311" s="191">
        <f>O311*H311</f>
        <v>0</v>
      </c>
      <c r="Q311" s="191">
        <v>4.0000000000000002E-4</v>
      </c>
      <c r="R311" s="191">
        <f>Q311*H311</f>
        <v>3.6000000000000003E-3</v>
      </c>
      <c r="S311" s="191">
        <v>0</v>
      </c>
      <c r="T311" s="192">
        <f>S311*H311</f>
        <v>0</v>
      </c>
      <c r="AR311" s="24" t="s">
        <v>259</v>
      </c>
      <c r="AT311" s="24" t="s">
        <v>154</v>
      </c>
      <c r="AU311" s="24" t="s">
        <v>79</v>
      </c>
      <c r="AY311" s="24" t="s">
        <v>151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24" t="s">
        <v>79</v>
      </c>
      <c r="BK311" s="193">
        <f>ROUND(I311*H311,2)</f>
        <v>0</v>
      </c>
      <c r="BL311" s="24" t="s">
        <v>259</v>
      </c>
      <c r="BM311" s="24" t="s">
        <v>920</v>
      </c>
    </row>
    <row r="312" spans="2:65" s="1" customFormat="1" ht="12">
      <c r="B312" s="41"/>
      <c r="D312" s="194" t="s">
        <v>161</v>
      </c>
      <c r="F312" s="195" t="s">
        <v>919</v>
      </c>
      <c r="I312" s="196"/>
      <c r="L312" s="41"/>
      <c r="M312" s="197"/>
      <c r="N312" s="42"/>
      <c r="O312" s="42"/>
      <c r="P312" s="42"/>
      <c r="Q312" s="42"/>
      <c r="R312" s="42"/>
      <c r="S312" s="42"/>
      <c r="T312" s="70"/>
      <c r="AT312" s="24" t="s">
        <v>161</v>
      </c>
      <c r="AU312" s="24" t="s">
        <v>79</v>
      </c>
    </row>
    <row r="313" spans="2:65" s="12" customFormat="1" ht="12">
      <c r="B313" s="198"/>
      <c r="D313" s="194" t="s">
        <v>163</v>
      </c>
      <c r="E313" s="199" t="s">
        <v>5</v>
      </c>
      <c r="F313" s="200" t="s">
        <v>912</v>
      </c>
      <c r="H313" s="201" t="s">
        <v>5</v>
      </c>
      <c r="I313" s="202"/>
      <c r="L313" s="198"/>
      <c r="M313" s="203"/>
      <c r="N313" s="204"/>
      <c r="O313" s="204"/>
      <c r="P313" s="204"/>
      <c r="Q313" s="204"/>
      <c r="R313" s="204"/>
      <c r="S313" s="204"/>
      <c r="T313" s="205"/>
      <c r="AT313" s="201" t="s">
        <v>163</v>
      </c>
      <c r="AU313" s="201" t="s">
        <v>79</v>
      </c>
      <c r="AV313" s="12" t="s">
        <v>79</v>
      </c>
      <c r="AW313" s="12" t="s">
        <v>35</v>
      </c>
      <c r="AX313" s="12" t="s">
        <v>72</v>
      </c>
      <c r="AY313" s="201" t="s">
        <v>151</v>
      </c>
    </row>
    <row r="314" spans="2:65" s="13" customFormat="1" ht="12">
      <c r="B314" s="206"/>
      <c r="D314" s="194" t="s">
        <v>163</v>
      </c>
      <c r="E314" s="215" t="s">
        <v>5</v>
      </c>
      <c r="F314" s="216" t="s">
        <v>921</v>
      </c>
      <c r="H314" s="217">
        <v>1</v>
      </c>
      <c r="I314" s="211"/>
      <c r="L314" s="206"/>
      <c r="M314" s="212"/>
      <c r="N314" s="213"/>
      <c r="O314" s="213"/>
      <c r="P314" s="213"/>
      <c r="Q314" s="213"/>
      <c r="R314" s="213"/>
      <c r="S314" s="213"/>
      <c r="T314" s="214"/>
      <c r="AT314" s="215" t="s">
        <v>163</v>
      </c>
      <c r="AU314" s="215" t="s">
        <v>79</v>
      </c>
      <c r="AV314" s="13" t="s">
        <v>81</v>
      </c>
      <c r="AW314" s="13" t="s">
        <v>35</v>
      </c>
      <c r="AX314" s="13" t="s">
        <v>72</v>
      </c>
      <c r="AY314" s="215" t="s">
        <v>151</v>
      </c>
    </row>
    <row r="315" spans="2:65" s="12" customFormat="1" ht="12">
      <c r="B315" s="198"/>
      <c r="D315" s="194" t="s">
        <v>163</v>
      </c>
      <c r="E315" s="199" t="s">
        <v>5</v>
      </c>
      <c r="F315" s="200" t="s">
        <v>922</v>
      </c>
      <c r="H315" s="201" t="s">
        <v>5</v>
      </c>
      <c r="I315" s="202"/>
      <c r="L315" s="198"/>
      <c r="M315" s="203"/>
      <c r="N315" s="204"/>
      <c r="O315" s="204"/>
      <c r="P315" s="204"/>
      <c r="Q315" s="204"/>
      <c r="R315" s="204"/>
      <c r="S315" s="204"/>
      <c r="T315" s="205"/>
      <c r="AT315" s="201" t="s">
        <v>163</v>
      </c>
      <c r="AU315" s="201" t="s">
        <v>79</v>
      </c>
      <c r="AV315" s="12" t="s">
        <v>79</v>
      </c>
      <c r="AW315" s="12" t="s">
        <v>35</v>
      </c>
      <c r="AX315" s="12" t="s">
        <v>72</v>
      </c>
      <c r="AY315" s="201" t="s">
        <v>151</v>
      </c>
    </row>
    <row r="316" spans="2:65" s="13" customFormat="1" ht="12">
      <c r="B316" s="206"/>
      <c r="D316" s="194" t="s">
        <v>163</v>
      </c>
      <c r="E316" s="215" t="s">
        <v>5</v>
      </c>
      <c r="F316" s="216" t="s">
        <v>923</v>
      </c>
      <c r="H316" s="217">
        <v>0.5</v>
      </c>
      <c r="I316" s="211"/>
      <c r="L316" s="206"/>
      <c r="M316" s="212"/>
      <c r="N316" s="213"/>
      <c r="O316" s="213"/>
      <c r="P316" s="213"/>
      <c r="Q316" s="213"/>
      <c r="R316" s="213"/>
      <c r="S316" s="213"/>
      <c r="T316" s="214"/>
      <c r="AT316" s="215" t="s">
        <v>163</v>
      </c>
      <c r="AU316" s="215" t="s">
        <v>79</v>
      </c>
      <c r="AV316" s="13" t="s">
        <v>81</v>
      </c>
      <c r="AW316" s="13" t="s">
        <v>35</v>
      </c>
      <c r="AX316" s="13" t="s">
        <v>72</v>
      </c>
      <c r="AY316" s="215" t="s">
        <v>151</v>
      </c>
    </row>
    <row r="317" spans="2:65" s="12" customFormat="1" ht="12">
      <c r="B317" s="198"/>
      <c r="D317" s="194" t="s">
        <v>163</v>
      </c>
      <c r="E317" s="199" t="s">
        <v>5</v>
      </c>
      <c r="F317" s="200" t="s">
        <v>914</v>
      </c>
      <c r="H317" s="201" t="s">
        <v>5</v>
      </c>
      <c r="I317" s="202"/>
      <c r="L317" s="198"/>
      <c r="M317" s="203"/>
      <c r="N317" s="204"/>
      <c r="O317" s="204"/>
      <c r="P317" s="204"/>
      <c r="Q317" s="204"/>
      <c r="R317" s="204"/>
      <c r="S317" s="204"/>
      <c r="T317" s="205"/>
      <c r="AT317" s="201" t="s">
        <v>163</v>
      </c>
      <c r="AU317" s="201" t="s">
        <v>79</v>
      </c>
      <c r="AV317" s="12" t="s">
        <v>79</v>
      </c>
      <c r="AW317" s="12" t="s">
        <v>35</v>
      </c>
      <c r="AX317" s="12" t="s">
        <v>72</v>
      </c>
      <c r="AY317" s="201" t="s">
        <v>151</v>
      </c>
    </row>
    <row r="318" spans="2:65" s="13" customFormat="1" ht="12">
      <c r="B318" s="206"/>
      <c r="D318" s="194" t="s">
        <v>163</v>
      </c>
      <c r="E318" s="215" t="s">
        <v>5</v>
      </c>
      <c r="F318" s="216" t="s">
        <v>924</v>
      </c>
      <c r="H318" s="217">
        <v>5</v>
      </c>
      <c r="I318" s="211"/>
      <c r="L318" s="206"/>
      <c r="M318" s="212"/>
      <c r="N318" s="213"/>
      <c r="O318" s="213"/>
      <c r="P318" s="213"/>
      <c r="Q318" s="213"/>
      <c r="R318" s="213"/>
      <c r="S318" s="213"/>
      <c r="T318" s="214"/>
      <c r="AT318" s="215" t="s">
        <v>163</v>
      </c>
      <c r="AU318" s="215" t="s">
        <v>79</v>
      </c>
      <c r="AV318" s="13" t="s">
        <v>81</v>
      </c>
      <c r="AW318" s="13" t="s">
        <v>35</v>
      </c>
      <c r="AX318" s="13" t="s">
        <v>72</v>
      </c>
      <c r="AY318" s="215" t="s">
        <v>151</v>
      </c>
    </row>
    <row r="319" spans="2:65" s="12" customFormat="1" ht="12">
      <c r="B319" s="198"/>
      <c r="D319" s="194" t="s">
        <v>163</v>
      </c>
      <c r="E319" s="199" t="s">
        <v>5</v>
      </c>
      <c r="F319" s="200" t="s">
        <v>916</v>
      </c>
      <c r="H319" s="201" t="s">
        <v>5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201" t="s">
        <v>163</v>
      </c>
      <c r="AU319" s="201" t="s">
        <v>79</v>
      </c>
      <c r="AV319" s="12" t="s">
        <v>79</v>
      </c>
      <c r="AW319" s="12" t="s">
        <v>35</v>
      </c>
      <c r="AX319" s="12" t="s">
        <v>72</v>
      </c>
      <c r="AY319" s="201" t="s">
        <v>151</v>
      </c>
    </row>
    <row r="320" spans="2:65" s="13" customFormat="1" ht="12">
      <c r="B320" s="206"/>
      <c r="D320" s="194" t="s">
        <v>163</v>
      </c>
      <c r="E320" s="215" t="s">
        <v>5</v>
      </c>
      <c r="F320" s="216" t="s">
        <v>925</v>
      </c>
      <c r="H320" s="217">
        <v>2.5</v>
      </c>
      <c r="I320" s="211"/>
      <c r="L320" s="206"/>
      <c r="M320" s="212"/>
      <c r="N320" s="213"/>
      <c r="O320" s="213"/>
      <c r="P320" s="213"/>
      <c r="Q320" s="213"/>
      <c r="R320" s="213"/>
      <c r="S320" s="213"/>
      <c r="T320" s="214"/>
      <c r="AT320" s="215" t="s">
        <v>163</v>
      </c>
      <c r="AU320" s="215" t="s">
        <v>79</v>
      </c>
      <c r="AV320" s="13" t="s">
        <v>81</v>
      </c>
      <c r="AW320" s="13" t="s">
        <v>35</v>
      </c>
      <c r="AX320" s="13" t="s">
        <v>72</v>
      </c>
      <c r="AY320" s="215" t="s">
        <v>151</v>
      </c>
    </row>
    <row r="321" spans="2:65" s="14" customFormat="1" ht="12">
      <c r="B321" s="240"/>
      <c r="D321" s="207" t="s">
        <v>163</v>
      </c>
      <c r="E321" s="241" t="s">
        <v>5</v>
      </c>
      <c r="F321" s="242" t="s">
        <v>716</v>
      </c>
      <c r="H321" s="243">
        <v>9</v>
      </c>
      <c r="I321" s="244"/>
      <c r="L321" s="240"/>
      <c r="M321" s="245"/>
      <c r="N321" s="246"/>
      <c r="O321" s="246"/>
      <c r="P321" s="246"/>
      <c r="Q321" s="246"/>
      <c r="R321" s="246"/>
      <c r="S321" s="246"/>
      <c r="T321" s="247"/>
      <c r="AT321" s="248" t="s">
        <v>163</v>
      </c>
      <c r="AU321" s="248" t="s">
        <v>79</v>
      </c>
      <c r="AV321" s="14" t="s">
        <v>159</v>
      </c>
      <c r="AW321" s="14" t="s">
        <v>35</v>
      </c>
      <c r="AX321" s="14" t="s">
        <v>79</v>
      </c>
      <c r="AY321" s="248" t="s">
        <v>151</v>
      </c>
    </row>
    <row r="322" spans="2:65" s="1" customFormat="1" ht="20.399999999999999" customHeight="1">
      <c r="B322" s="181"/>
      <c r="C322" s="182" t="s">
        <v>206</v>
      </c>
      <c r="D322" s="182" t="s">
        <v>154</v>
      </c>
      <c r="E322" s="183" t="s">
        <v>926</v>
      </c>
      <c r="F322" s="184" t="s">
        <v>927</v>
      </c>
      <c r="G322" s="185" t="s">
        <v>368</v>
      </c>
      <c r="H322" s="186">
        <v>59</v>
      </c>
      <c r="I322" s="187"/>
      <c r="J322" s="188">
        <f>ROUND(I322*H322,2)</f>
        <v>0</v>
      </c>
      <c r="K322" s="184" t="s">
        <v>5</v>
      </c>
      <c r="L322" s="41"/>
      <c r="M322" s="189" t="s">
        <v>5</v>
      </c>
      <c r="N322" s="190" t="s">
        <v>43</v>
      </c>
      <c r="O322" s="42"/>
      <c r="P322" s="191">
        <f>O322*H322</f>
        <v>0</v>
      </c>
      <c r="Q322" s="191">
        <v>0</v>
      </c>
      <c r="R322" s="191">
        <f>Q322*H322</f>
        <v>0</v>
      </c>
      <c r="S322" s="191">
        <v>0</v>
      </c>
      <c r="T322" s="192">
        <f>S322*H322</f>
        <v>0</v>
      </c>
      <c r="AR322" s="24" t="s">
        <v>259</v>
      </c>
      <c r="AT322" s="24" t="s">
        <v>154</v>
      </c>
      <c r="AU322" s="24" t="s">
        <v>79</v>
      </c>
      <c r="AY322" s="24" t="s">
        <v>151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4" t="s">
        <v>79</v>
      </c>
      <c r="BK322" s="193">
        <f>ROUND(I322*H322,2)</f>
        <v>0</v>
      </c>
      <c r="BL322" s="24" t="s">
        <v>259</v>
      </c>
      <c r="BM322" s="24" t="s">
        <v>928</v>
      </c>
    </row>
    <row r="323" spans="2:65" s="1" customFormat="1" ht="12">
      <c r="B323" s="41"/>
      <c r="D323" s="194" t="s">
        <v>161</v>
      </c>
      <c r="F323" s="195" t="s">
        <v>927</v>
      </c>
      <c r="I323" s="196"/>
      <c r="L323" s="41"/>
      <c r="M323" s="197"/>
      <c r="N323" s="42"/>
      <c r="O323" s="42"/>
      <c r="P323" s="42"/>
      <c r="Q323" s="42"/>
      <c r="R323" s="42"/>
      <c r="S323" s="42"/>
      <c r="T323" s="70"/>
      <c r="AT323" s="24" t="s">
        <v>161</v>
      </c>
      <c r="AU323" s="24" t="s">
        <v>79</v>
      </c>
    </row>
    <row r="324" spans="2:65" s="13" customFormat="1" ht="12">
      <c r="B324" s="206"/>
      <c r="D324" s="207" t="s">
        <v>163</v>
      </c>
      <c r="E324" s="208" t="s">
        <v>5</v>
      </c>
      <c r="F324" s="209" t="s">
        <v>929</v>
      </c>
      <c r="H324" s="210">
        <v>59</v>
      </c>
      <c r="I324" s="211"/>
      <c r="L324" s="206"/>
      <c r="M324" s="212"/>
      <c r="N324" s="213"/>
      <c r="O324" s="213"/>
      <c r="P324" s="213"/>
      <c r="Q324" s="213"/>
      <c r="R324" s="213"/>
      <c r="S324" s="213"/>
      <c r="T324" s="214"/>
      <c r="AT324" s="215" t="s">
        <v>163</v>
      </c>
      <c r="AU324" s="215" t="s">
        <v>79</v>
      </c>
      <c r="AV324" s="13" t="s">
        <v>81</v>
      </c>
      <c r="AW324" s="13" t="s">
        <v>35</v>
      </c>
      <c r="AX324" s="13" t="s">
        <v>79</v>
      </c>
      <c r="AY324" s="215" t="s">
        <v>151</v>
      </c>
    </row>
    <row r="325" spans="2:65" s="1" customFormat="1" ht="20.399999999999999" customHeight="1">
      <c r="B325" s="181"/>
      <c r="C325" s="182" t="s">
        <v>798</v>
      </c>
      <c r="D325" s="182" t="s">
        <v>154</v>
      </c>
      <c r="E325" s="183" t="s">
        <v>930</v>
      </c>
      <c r="F325" s="184" t="s">
        <v>931</v>
      </c>
      <c r="G325" s="185" t="s">
        <v>368</v>
      </c>
      <c r="H325" s="186">
        <v>15</v>
      </c>
      <c r="I325" s="187"/>
      <c r="J325" s="188">
        <f>ROUND(I325*H325,2)</f>
        <v>0</v>
      </c>
      <c r="K325" s="184" t="s">
        <v>5</v>
      </c>
      <c r="L325" s="41"/>
      <c r="M325" s="189" t="s">
        <v>5</v>
      </c>
      <c r="N325" s="190" t="s">
        <v>43</v>
      </c>
      <c r="O325" s="42"/>
      <c r="P325" s="191">
        <f>O325*H325</f>
        <v>0</v>
      </c>
      <c r="Q325" s="191">
        <v>8.3000000000000001E-4</v>
      </c>
      <c r="R325" s="191">
        <f>Q325*H325</f>
        <v>1.2449999999999999E-2</v>
      </c>
      <c r="S325" s="191">
        <v>0</v>
      </c>
      <c r="T325" s="192">
        <f>S325*H325</f>
        <v>0</v>
      </c>
      <c r="AR325" s="24" t="s">
        <v>259</v>
      </c>
      <c r="AT325" s="24" t="s">
        <v>154</v>
      </c>
      <c r="AU325" s="24" t="s">
        <v>79</v>
      </c>
      <c r="AY325" s="24" t="s">
        <v>151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24" t="s">
        <v>79</v>
      </c>
      <c r="BK325" s="193">
        <f>ROUND(I325*H325,2)</f>
        <v>0</v>
      </c>
      <c r="BL325" s="24" t="s">
        <v>259</v>
      </c>
      <c r="BM325" s="24" t="s">
        <v>932</v>
      </c>
    </row>
    <row r="326" spans="2:65" s="1" customFormat="1" ht="12">
      <c r="B326" s="41"/>
      <c r="D326" s="194" t="s">
        <v>161</v>
      </c>
      <c r="F326" s="195" t="s">
        <v>931</v>
      </c>
      <c r="I326" s="196"/>
      <c r="L326" s="41"/>
      <c r="M326" s="197"/>
      <c r="N326" s="42"/>
      <c r="O326" s="42"/>
      <c r="P326" s="42"/>
      <c r="Q326" s="42"/>
      <c r="R326" s="42"/>
      <c r="S326" s="42"/>
      <c r="T326" s="70"/>
      <c r="AT326" s="24" t="s">
        <v>161</v>
      </c>
      <c r="AU326" s="24" t="s">
        <v>79</v>
      </c>
    </row>
    <row r="327" spans="2:65" s="13" customFormat="1" ht="12">
      <c r="B327" s="206"/>
      <c r="D327" s="194" t="s">
        <v>163</v>
      </c>
      <c r="E327" s="215" t="s">
        <v>5</v>
      </c>
      <c r="F327" s="216" t="s">
        <v>933</v>
      </c>
      <c r="H327" s="217">
        <v>15</v>
      </c>
      <c r="I327" s="211"/>
      <c r="L327" s="206"/>
      <c r="M327" s="212"/>
      <c r="N327" s="213"/>
      <c r="O327" s="213"/>
      <c r="P327" s="213"/>
      <c r="Q327" s="213"/>
      <c r="R327" s="213"/>
      <c r="S327" s="213"/>
      <c r="T327" s="214"/>
      <c r="AT327" s="215" t="s">
        <v>163</v>
      </c>
      <c r="AU327" s="215" t="s">
        <v>79</v>
      </c>
      <c r="AV327" s="13" t="s">
        <v>81</v>
      </c>
      <c r="AW327" s="13" t="s">
        <v>35</v>
      </c>
      <c r="AX327" s="13" t="s">
        <v>72</v>
      </c>
      <c r="AY327" s="215" t="s">
        <v>151</v>
      </c>
    </row>
    <row r="328" spans="2:65" s="14" customFormat="1" ht="12">
      <c r="B328" s="240"/>
      <c r="D328" s="207" t="s">
        <v>163</v>
      </c>
      <c r="E328" s="241" t="s">
        <v>5</v>
      </c>
      <c r="F328" s="242" t="s">
        <v>716</v>
      </c>
      <c r="H328" s="243">
        <v>15</v>
      </c>
      <c r="I328" s="244"/>
      <c r="L328" s="240"/>
      <c r="M328" s="245"/>
      <c r="N328" s="246"/>
      <c r="O328" s="246"/>
      <c r="P328" s="246"/>
      <c r="Q328" s="246"/>
      <c r="R328" s="246"/>
      <c r="S328" s="246"/>
      <c r="T328" s="247"/>
      <c r="AT328" s="248" t="s">
        <v>163</v>
      </c>
      <c r="AU328" s="248" t="s">
        <v>79</v>
      </c>
      <c r="AV328" s="14" t="s">
        <v>159</v>
      </c>
      <c r="AW328" s="14" t="s">
        <v>35</v>
      </c>
      <c r="AX328" s="14" t="s">
        <v>79</v>
      </c>
      <c r="AY328" s="248" t="s">
        <v>151</v>
      </c>
    </row>
    <row r="329" spans="2:65" s="1" customFormat="1" ht="20.399999999999999" customHeight="1">
      <c r="B329" s="181"/>
      <c r="C329" s="182" t="s">
        <v>934</v>
      </c>
      <c r="D329" s="182" t="s">
        <v>154</v>
      </c>
      <c r="E329" s="183" t="s">
        <v>935</v>
      </c>
      <c r="F329" s="184" t="s">
        <v>931</v>
      </c>
      <c r="G329" s="185" t="s">
        <v>936</v>
      </c>
      <c r="H329" s="186">
        <v>22</v>
      </c>
      <c r="I329" s="187"/>
      <c r="J329" s="188">
        <f>ROUND(I329*H329,2)</f>
        <v>0</v>
      </c>
      <c r="K329" s="184" t="s">
        <v>5</v>
      </c>
      <c r="L329" s="41"/>
      <c r="M329" s="189" t="s">
        <v>5</v>
      </c>
      <c r="N329" s="190" t="s">
        <v>43</v>
      </c>
      <c r="O329" s="42"/>
      <c r="P329" s="191">
        <f>O329*H329</f>
        <v>0</v>
      </c>
      <c r="Q329" s="191">
        <v>1.9599999999999999E-3</v>
      </c>
      <c r="R329" s="191">
        <f>Q329*H329</f>
        <v>4.3119999999999999E-2</v>
      </c>
      <c r="S329" s="191">
        <v>0</v>
      </c>
      <c r="T329" s="192">
        <f>S329*H329</f>
        <v>0</v>
      </c>
      <c r="AR329" s="24" t="s">
        <v>259</v>
      </c>
      <c r="AT329" s="24" t="s">
        <v>154</v>
      </c>
      <c r="AU329" s="24" t="s">
        <v>79</v>
      </c>
      <c r="AY329" s="24" t="s">
        <v>151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4" t="s">
        <v>79</v>
      </c>
      <c r="BK329" s="193">
        <f>ROUND(I329*H329,2)</f>
        <v>0</v>
      </c>
      <c r="BL329" s="24" t="s">
        <v>259</v>
      </c>
      <c r="BM329" s="24" t="s">
        <v>937</v>
      </c>
    </row>
    <row r="330" spans="2:65" s="1" customFormat="1" ht="12">
      <c r="B330" s="41"/>
      <c r="D330" s="194" t="s">
        <v>161</v>
      </c>
      <c r="F330" s="195" t="s">
        <v>931</v>
      </c>
      <c r="I330" s="196"/>
      <c r="L330" s="41"/>
      <c r="M330" s="197"/>
      <c r="N330" s="42"/>
      <c r="O330" s="42"/>
      <c r="P330" s="42"/>
      <c r="Q330" s="42"/>
      <c r="R330" s="42"/>
      <c r="S330" s="42"/>
      <c r="T330" s="70"/>
      <c r="AT330" s="24" t="s">
        <v>161</v>
      </c>
      <c r="AU330" s="24" t="s">
        <v>79</v>
      </c>
    </row>
    <row r="331" spans="2:65" s="13" customFormat="1" ht="12">
      <c r="B331" s="206"/>
      <c r="D331" s="207" t="s">
        <v>163</v>
      </c>
      <c r="E331" s="208" t="s">
        <v>5</v>
      </c>
      <c r="F331" s="209" t="s">
        <v>938</v>
      </c>
      <c r="H331" s="210">
        <v>22</v>
      </c>
      <c r="I331" s="211"/>
      <c r="L331" s="206"/>
      <c r="M331" s="212"/>
      <c r="N331" s="213"/>
      <c r="O331" s="213"/>
      <c r="P331" s="213"/>
      <c r="Q331" s="213"/>
      <c r="R331" s="213"/>
      <c r="S331" s="213"/>
      <c r="T331" s="214"/>
      <c r="AT331" s="215" t="s">
        <v>163</v>
      </c>
      <c r="AU331" s="215" t="s">
        <v>79</v>
      </c>
      <c r="AV331" s="13" t="s">
        <v>81</v>
      </c>
      <c r="AW331" s="13" t="s">
        <v>35</v>
      </c>
      <c r="AX331" s="13" t="s">
        <v>79</v>
      </c>
      <c r="AY331" s="215" t="s">
        <v>151</v>
      </c>
    </row>
    <row r="332" spans="2:65" s="1" customFormat="1" ht="20.399999999999999" customHeight="1">
      <c r="B332" s="181"/>
      <c r="C332" s="182" t="s">
        <v>801</v>
      </c>
      <c r="D332" s="182" t="s">
        <v>154</v>
      </c>
      <c r="E332" s="183" t="s">
        <v>939</v>
      </c>
      <c r="F332" s="184" t="s">
        <v>940</v>
      </c>
      <c r="G332" s="185" t="s">
        <v>368</v>
      </c>
      <c r="H332" s="186">
        <v>11</v>
      </c>
      <c r="I332" s="187"/>
      <c r="J332" s="188">
        <f>ROUND(I332*H332,2)</f>
        <v>0</v>
      </c>
      <c r="K332" s="184" t="s">
        <v>5</v>
      </c>
      <c r="L332" s="41"/>
      <c r="M332" s="189" t="s">
        <v>5</v>
      </c>
      <c r="N332" s="190" t="s">
        <v>43</v>
      </c>
      <c r="O332" s="42"/>
      <c r="P332" s="191">
        <f>O332*H332</f>
        <v>0</v>
      </c>
      <c r="Q332" s="191">
        <v>2.0000000000000002E-5</v>
      </c>
      <c r="R332" s="191">
        <f>Q332*H332</f>
        <v>2.2000000000000001E-4</v>
      </c>
      <c r="S332" s="191">
        <v>0</v>
      </c>
      <c r="T332" s="192">
        <f>S332*H332</f>
        <v>0</v>
      </c>
      <c r="AR332" s="24" t="s">
        <v>259</v>
      </c>
      <c r="AT332" s="24" t="s">
        <v>154</v>
      </c>
      <c r="AU332" s="24" t="s">
        <v>79</v>
      </c>
      <c r="AY332" s="24" t="s">
        <v>151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24" t="s">
        <v>79</v>
      </c>
      <c r="BK332" s="193">
        <f>ROUND(I332*H332,2)</f>
        <v>0</v>
      </c>
      <c r="BL332" s="24" t="s">
        <v>259</v>
      </c>
      <c r="BM332" s="24" t="s">
        <v>941</v>
      </c>
    </row>
    <row r="333" spans="2:65" s="1" customFormat="1" ht="12">
      <c r="B333" s="41"/>
      <c r="D333" s="194" t="s">
        <v>161</v>
      </c>
      <c r="F333" s="195" t="s">
        <v>940</v>
      </c>
      <c r="I333" s="196"/>
      <c r="L333" s="41"/>
      <c r="M333" s="197"/>
      <c r="N333" s="42"/>
      <c r="O333" s="42"/>
      <c r="P333" s="42"/>
      <c r="Q333" s="42"/>
      <c r="R333" s="42"/>
      <c r="S333" s="42"/>
      <c r="T333" s="70"/>
      <c r="AT333" s="24" t="s">
        <v>161</v>
      </c>
      <c r="AU333" s="24" t="s">
        <v>79</v>
      </c>
    </row>
    <row r="334" spans="2:65" s="13" customFormat="1" ht="12">
      <c r="B334" s="206"/>
      <c r="D334" s="194" t="s">
        <v>163</v>
      </c>
      <c r="E334" s="215" t="s">
        <v>5</v>
      </c>
      <c r="F334" s="216" t="s">
        <v>942</v>
      </c>
      <c r="H334" s="217">
        <v>11</v>
      </c>
      <c r="I334" s="211"/>
      <c r="L334" s="206"/>
      <c r="M334" s="212"/>
      <c r="N334" s="213"/>
      <c r="O334" s="213"/>
      <c r="P334" s="213"/>
      <c r="Q334" s="213"/>
      <c r="R334" s="213"/>
      <c r="S334" s="213"/>
      <c r="T334" s="214"/>
      <c r="AT334" s="215" t="s">
        <v>163</v>
      </c>
      <c r="AU334" s="215" t="s">
        <v>79</v>
      </c>
      <c r="AV334" s="13" t="s">
        <v>81</v>
      </c>
      <c r="AW334" s="13" t="s">
        <v>35</v>
      </c>
      <c r="AX334" s="13" t="s">
        <v>72</v>
      </c>
      <c r="AY334" s="215" t="s">
        <v>151</v>
      </c>
    </row>
    <row r="335" spans="2:65" s="14" customFormat="1" ht="12">
      <c r="B335" s="240"/>
      <c r="D335" s="207" t="s">
        <v>163</v>
      </c>
      <c r="E335" s="241" t="s">
        <v>5</v>
      </c>
      <c r="F335" s="242" t="s">
        <v>716</v>
      </c>
      <c r="H335" s="243">
        <v>11</v>
      </c>
      <c r="I335" s="244"/>
      <c r="L335" s="240"/>
      <c r="M335" s="245"/>
      <c r="N335" s="246"/>
      <c r="O335" s="246"/>
      <c r="P335" s="246"/>
      <c r="Q335" s="246"/>
      <c r="R335" s="246"/>
      <c r="S335" s="246"/>
      <c r="T335" s="247"/>
      <c r="AT335" s="248" t="s">
        <v>163</v>
      </c>
      <c r="AU335" s="248" t="s">
        <v>79</v>
      </c>
      <c r="AV335" s="14" t="s">
        <v>159</v>
      </c>
      <c r="AW335" s="14" t="s">
        <v>35</v>
      </c>
      <c r="AX335" s="14" t="s">
        <v>79</v>
      </c>
      <c r="AY335" s="248" t="s">
        <v>151</v>
      </c>
    </row>
    <row r="336" spans="2:65" s="1" customFormat="1" ht="20.399999999999999" customHeight="1">
      <c r="B336" s="181"/>
      <c r="C336" s="222" t="s">
        <v>943</v>
      </c>
      <c r="D336" s="222" t="s">
        <v>404</v>
      </c>
      <c r="E336" s="223" t="s">
        <v>944</v>
      </c>
      <c r="F336" s="224" t="s">
        <v>945</v>
      </c>
      <c r="G336" s="225" t="s">
        <v>368</v>
      </c>
      <c r="H336" s="226">
        <v>8</v>
      </c>
      <c r="I336" s="227"/>
      <c r="J336" s="228">
        <f>ROUND(I336*H336,2)</f>
        <v>0</v>
      </c>
      <c r="K336" s="224" t="s">
        <v>5</v>
      </c>
      <c r="L336" s="229"/>
      <c r="M336" s="230" t="s">
        <v>5</v>
      </c>
      <c r="N336" s="231" t="s">
        <v>43</v>
      </c>
      <c r="O336" s="42"/>
      <c r="P336" s="191">
        <f>O336*H336</f>
        <v>0</v>
      </c>
      <c r="Q336" s="191">
        <v>1E-3</v>
      </c>
      <c r="R336" s="191">
        <f>Q336*H336</f>
        <v>8.0000000000000002E-3</v>
      </c>
      <c r="S336" s="191">
        <v>0</v>
      </c>
      <c r="T336" s="192">
        <f>S336*H336</f>
        <v>0</v>
      </c>
      <c r="AR336" s="24" t="s">
        <v>365</v>
      </c>
      <c r="AT336" s="24" t="s">
        <v>404</v>
      </c>
      <c r="AU336" s="24" t="s">
        <v>79</v>
      </c>
      <c r="AY336" s="24" t="s">
        <v>151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24" t="s">
        <v>79</v>
      </c>
      <c r="BK336" s="193">
        <f>ROUND(I336*H336,2)</f>
        <v>0</v>
      </c>
      <c r="BL336" s="24" t="s">
        <v>259</v>
      </c>
      <c r="BM336" s="24" t="s">
        <v>946</v>
      </c>
    </row>
    <row r="337" spans="2:65" s="1" customFormat="1" ht="12">
      <c r="B337" s="41"/>
      <c r="D337" s="207" t="s">
        <v>161</v>
      </c>
      <c r="F337" s="220" t="s">
        <v>945</v>
      </c>
      <c r="I337" s="196"/>
      <c r="L337" s="41"/>
      <c r="M337" s="197"/>
      <c r="N337" s="42"/>
      <c r="O337" s="42"/>
      <c r="P337" s="42"/>
      <c r="Q337" s="42"/>
      <c r="R337" s="42"/>
      <c r="S337" s="42"/>
      <c r="T337" s="70"/>
      <c r="AT337" s="24" t="s">
        <v>161</v>
      </c>
      <c r="AU337" s="24" t="s">
        <v>79</v>
      </c>
    </row>
    <row r="338" spans="2:65" s="1" customFormat="1" ht="28.8" customHeight="1">
      <c r="B338" s="181"/>
      <c r="C338" s="222" t="s">
        <v>807</v>
      </c>
      <c r="D338" s="222" t="s">
        <v>404</v>
      </c>
      <c r="E338" s="223" t="s">
        <v>947</v>
      </c>
      <c r="F338" s="224" t="s">
        <v>948</v>
      </c>
      <c r="G338" s="225" t="s">
        <v>368</v>
      </c>
      <c r="H338" s="226">
        <v>3</v>
      </c>
      <c r="I338" s="227"/>
      <c r="J338" s="228">
        <f>ROUND(I338*H338,2)</f>
        <v>0</v>
      </c>
      <c r="K338" s="224" t="s">
        <v>5</v>
      </c>
      <c r="L338" s="229"/>
      <c r="M338" s="230" t="s">
        <v>5</v>
      </c>
      <c r="N338" s="231" t="s">
        <v>43</v>
      </c>
      <c r="O338" s="42"/>
      <c r="P338" s="191">
        <f>O338*H338</f>
        <v>0</v>
      </c>
      <c r="Q338" s="191">
        <v>3.5000000000000001E-3</v>
      </c>
      <c r="R338" s="191">
        <f>Q338*H338</f>
        <v>1.0500000000000001E-2</v>
      </c>
      <c r="S338" s="191">
        <v>0</v>
      </c>
      <c r="T338" s="192">
        <f>S338*H338</f>
        <v>0</v>
      </c>
      <c r="AR338" s="24" t="s">
        <v>365</v>
      </c>
      <c r="AT338" s="24" t="s">
        <v>404</v>
      </c>
      <c r="AU338" s="24" t="s">
        <v>79</v>
      </c>
      <c r="AY338" s="24" t="s">
        <v>151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24" t="s">
        <v>79</v>
      </c>
      <c r="BK338" s="193">
        <f>ROUND(I338*H338,2)</f>
        <v>0</v>
      </c>
      <c r="BL338" s="24" t="s">
        <v>259</v>
      </c>
      <c r="BM338" s="24" t="s">
        <v>949</v>
      </c>
    </row>
    <row r="339" spans="2:65" s="1" customFormat="1" ht="24">
      <c r="B339" s="41"/>
      <c r="D339" s="207" t="s">
        <v>161</v>
      </c>
      <c r="F339" s="220" t="s">
        <v>948</v>
      </c>
      <c r="I339" s="196"/>
      <c r="L339" s="41"/>
      <c r="M339" s="197"/>
      <c r="N339" s="42"/>
      <c r="O339" s="42"/>
      <c r="P339" s="42"/>
      <c r="Q339" s="42"/>
      <c r="R339" s="42"/>
      <c r="S339" s="42"/>
      <c r="T339" s="70"/>
      <c r="AT339" s="24" t="s">
        <v>161</v>
      </c>
      <c r="AU339" s="24" t="s">
        <v>79</v>
      </c>
    </row>
    <row r="340" spans="2:65" s="1" customFormat="1" ht="20.399999999999999" customHeight="1">
      <c r="B340" s="181"/>
      <c r="C340" s="182" t="s">
        <v>950</v>
      </c>
      <c r="D340" s="182" t="s">
        <v>154</v>
      </c>
      <c r="E340" s="183" t="s">
        <v>951</v>
      </c>
      <c r="F340" s="184" t="s">
        <v>952</v>
      </c>
      <c r="G340" s="185" t="s">
        <v>871</v>
      </c>
      <c r="H340" s="186">
        <v>1</v>
      </c>
      <c r="I340" s="187"/>
      <c r="J340" s="188">
        <f>ROUND(I340*H340,2)</f>
        <v>0</v>
      </c>
      <c r="K340" s="184" t="s">
        <v>5</v>
      </c>
      <c r="L340" s="41"/>
      <c r="M340" s="189" t="s">
        <v>5</v>
      </c>
      <c r="N340" s="190" t="s">
        <v>43</v>
      </c>
      <c r="O340" s="42"/>
      <c r="P340" s="191">
        <f>O340*H340</f>
        <v>0</v>
      </c>
      <c r="Q340" s="191">
        <v>6.9019999999999998E-2</v>
      </c>
      <c r="R340" s="191">
        <f>Q340*H340</f>
        <v>6.9019999999999998E-2</v>
      </c>
      <c r="S340" s="191">
        <v>0</v>
      </c>
      <c r="T340" s="192">
        <f>S340*H340</f>
        <v>0</v>
      </c>
      <c r="AR340" s="24" t="s">
        <v>259</v>
      </c>
      <c r="AT340" s="24" t="s">
        <v>154</v>
      </c>
      <c r="AU340" s="24" t="s">
        <v>79</v>
      </c>
      <c r="AY340" s="24" t="s">
        <v>151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4" t="s">
        <v>79</v>
      </c>
      <c r="BK340" s="193">
        <f>ROUND(I340*H340,2)</f>
        <v>0</v>
      </c>
      <c r="BL340" s="24" t="s">
        <v>259</v>
      </c>
      <c r="BM340" s="24" t="s">
        <v>953</v>
      </c>
    </row>
    <row r="341" spans="2:65" s="1" customFormat="1" ht="12">
      <c r="B341" s="41"/>
      <c r="D341" s="207" t="s">
        <v>161</v>
      </c>
      <c r="F341" s="220" t="s">
        <v>952</v>
      </c>
      <c r="I341" s="196"/>
      <c r="L341" s="41"/>
      <c r="M341" s="197"/>
      <c r="N341" s="42"/>
      <c r="O341" s="42"/>
      <c r="P341" s="42"/>
      <c r="Q341" s="42"/>
      <c r="R341" s="42"/>
      <c r="S341" s="42"/>
      <c r="T341" s="70"/>
      <c r="AT341" s="24" t="s">
        <v>161</v>
      </c>
      <c r="AU341" s="24" t="s">
        <v>79</v>
      </c>
    </row>
    <row r="342" spans="2:65" s="1" customFormat="1" ht="20.399999999999999" customHeight="1">
      <c r="B342" s="181"/>
      <c r="C342" s="222" t="s">
        <v>812</v>
      </c>
      <c r="D342" s="222" t="s">
        <v>404</v>
      </c>
      <c r="E342" s="223" t="s">
        <v>954</v>
      </c>
      <c r="F342" s="224" t="s">
        <v>955</v>
      </c>
      <c r="G342" s="225" t="s">
        <v>368</v>
      </c>
      <c r="H342" s="226">
        <v>1</v>
      </c>
      <c r="I342" s="227"/>
      <c r="J342" s="228">
        <f>ROUND(I342*H342,2)</f>
        <v>0</v>
      </c>
      <c r="K342" s="224" t="s">
        <v>5</v>
      </c>
      <c r="L342" s="229"/>
      <c r="M342" s="230" t="s">
        <v>5</v>
      </c>
      <c r="N342" s="231" t="s">
        <v>43</v>
      </c>
      <c r="O342" s="42"/>
      <c r="P342" s="191">
        <f>O342*H342</f>
        <v>0</v>
      </c>
      <c r="Q342" s="191">
        <v>0.01</v>
      </c>
      <c r="R342" s="191">
        <f>Q342*H342</f>
        <v>0.01</v>
      </c>
      <c r="S342" s="191">
        <v>0</v>
      </c>
      <c r="T342" s="192">
        <f>S342*H342</f>
        <v>0</v>
      </c>
      <c r="AR342" s="24" t="s">
        <v>365</v>
      </c>
      <c r="AT342" s="24" t="s">
        <v>404</v>
      </c>
      <c r="AU342" s="24" t="s">
        <v>79</v>
      </c>
      <c r="AY342" s="24" t="s">
        <v>151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24" t="s">
        <v>79</v>
      </c>
      <c r="BK342" s="193">
        <f>ROUND(I342*H342,2)</f>
        <v>0</v>
      </c>
      <c r="BL342" s="24" t="s">
        <v>259</v>
      </c>
      <c r="BM342" s="24" t="s">
        <v>956</v>
      </c>
    </row>
    <row r="343" spans="2:65" s="1" customFormat="1" ht="12">
      <c r="B343" s="41"/>
      <c r="D343" s="207" t="s">
        <v>161</v>
      </c>
      <c r="F343" s="220" t="s">
        <v>955</v>
      </c>
      <c r="I343" s="196"/>
      <c r="L343" s="41"/>
      <c r="M343" s="197"/>
      <c r="N343" s="42"/>
      <c r="O343" s="42"/>
      <c r="P343" s="42"/>
      <c r="Q343" s="42"/>
      <c r="R343" s="42"/>
      <c r="S343" s="42"/>
      <c r="T343" s="70"/>
      <c r="AT343" s="24" t="s">
        <v>161</v>
      </c>
      <c r="AU343" s="24" t="s">
        <v>79</v>
      </c>
    </row>
    <row r="344" spans="2:65" s="1" customFormat="1" ht="20.399999999999999" customHeight="1">
      <c r="B344" s="181"/>
      <c r="C344" s="182" t="s">
        <v>957</v>
      </c>
      <c r="D344" s="182" t="s">
        <v>154</v>
      </c>
      <c r="E344" s="183" t="s">
        <v>958</v>
      </c>
      <c r="F344" s="184" t="s">
        <v>959</v>
      </c>
      <c r="G344" s="185" t="s">
        <v>179</v>
      </c>
      <c r="H344" s="186">
        <v>49</v>
      </c>
      <c r="I344" s="187"/>
      <c r="J344" s="188">
        <f>ROUND(I344*H344,2)</f>
        <v>0</v>
      </c>
      <c r="K344" s="184" t="s">
        <v>5</v>
      </c>
      <c r="L344" s="41"/>
      <c r="M344" s="189" t="s">
        <v>5</v>
      </c>
      <c r="N344" s="190" t="s">
        <v>43</v>
      </c>
      <c r="O344" s="42"/>
      <c r="P344" s="191">
        <f>O344*H344</f>
        <v>0</v>
      </c>
      <c r="Q344" s="191">
        <v>1.8000000000000001E-4</v>
      </c>
      <c r="R344" s="191">
        <f>Q344*H344</f>
        <v>8.8199999999999997E-3</v>
      </c>
      <c r="S344" s="191">
        <v>0</v>
      </c>
      <c r="T344" s="192">
        <f>S344*H344</f>
        <v>0</v>
      </c>
      <c r="AR344" s="24" t="s">
        <v>259</v>
      </c>
      <c r="AT344" s="24" t="s">
        <v>154</v>
      </c>
      <c r="AU344" s="24" t="s">
        <v>79</v>
      </c>
      <c r="AY344" s="24" t="s">
        <v>151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4" t="s">
        <v>79</v>
      </c>
      <c r="BK344" s="193">
        <f>ROUND(I344*H344,2)</f>
        <v>0</v>
      </c>
      <c r="BL344" s="24" t="s">
        <v>259</v>
      </c>
      <c r="BM344" s="24" t="s">
        <v>960</v>
      </c>
    </row>
    <row r="345" spans="2:65" s="1" customFormat="1" ht="12">
      <c r="B345" s="41"/>
      <c r="D345" s="194" t="s">
        <v>161</v>
      </c>
      <c r="F345" s="195" t="s">
        <v>959</v>
      </c>
      <c r="I345" s="196"/>
      <c r="L345" s="41"/>
      <c r="M345" s="197"/>
      <c r="N345" s="42"/>
      <c r="O345" s="42"/>
      <c r="P345" s="42"/>
      <c r="Q345" s="42"/>
      <c r="R345" s="42"/>
      <c r="S345" s="42"/>
      <c r="T345" s="70"/>
      <c r="AT345" s="24" t="s">
        <v>161</v>
      </c>
      <c r="AU345" s="24" t="s">
        <v>79</v>
      </c>
    </row>
    <row r="346" spans="2:65" s="13" customFormat="1" ht="12">
      <c r="B346" s="206"/>
      <c r="D346" s="207" t="s">
        <v>163</v>
      </c>
      <c r="E346" s="208" t="s">
        <v>5</v>
      </c>
      <c r="F346" s="209" t="s">
        <v>961</v>
      </c>
      <c r="H346" s="210">
        <v>49</v>
      </c>
      <c r="I346" s="211"/>
      <c r="L346" s="206"/>
      <c r="M346" s="212"/>
      <c r="N346" s="213"/>
      <c r="O346" s="213"/>
      <c r="P346" s="213"/>
      <c r="Q346" s="213"/>
      <c r="R346" s="213"/>
      <c r="S346" s="213"/>
      <c r="T346" s="214"/>
      <c r="AT346" s="215" t="s">
        <v>163</v>
      </c>
      <c r="AU346" s="215" t="s">
        <v>79</v>
      </c>
      <c r="AV346" s="13" t="s">
        <v>81</v>
      </c>
      <c r="AW346" s="13" t="s">
        <v>35</v>
      </c>
      <c r="AX346" s="13" t="s">
        <v>79</v>
      </c>
      <c r="AY346" s="215" t="s">
        <v>151</v>
      </c>
    </row>
    <row r="347" spans="2:65" s="1" customFormat="1" ht="20.399999999999999" customHeight="1">
      <c r="B347" s="181"/>
      <c r="C347" s="182" t="s">
        <v>817</v>
      </c>
      <c r="D347" s="182" t="s">
        <v>154</v>
      </c>
      <c r="E347" s="183" t="s">
        <v>962</v>
      </c>
      <c r="F347" s="184" t="s">
        <v>963</v>
      </c>
      <c r="G347" s="185" t="s">
        <v>179</v>
      </c>
      <c r="H347" s="186">
        <v>49</v>
      </c>
      <c r="I347" s="187"/>
      <c r="J347" s="188">
        <f>ROUND(I347*H347,2)</f>
        <v>0</v>
      </c>
      <c r="K347" s="184" t="s">
        <v>5</v>
      </c>
      <c r="L347" s="41"/>
      <c r="M347" s="189" t="s">
        <v>5</v>
      </c>
      <c r="N347" s="190" t="s">
        <v>43</v>
      </c>
      <c r="O347" s="42"/>
      <c r="P347" s="191">
        <f>O347*H347</f>
        <v>0</v>
      </c>
      <c r="Q347" s="191">
        <v>1.0000000000000001E-5</v>
      </c>
      <c r="R347" s="191">
        <f>Q347*H347</f>
        <v>4.9000000000000009E-4</v>
      </c>
      <c r="S347" s="191">
        <v>0</v>
      </c>
      <c r="T347" s="192">
        <f>S347*H347</f>
        <v>0</v>
      </c>
      <c r="AR347" s="24" t="s">
        <v>259</v>
      </c>
      <c r="AT347" s="24" t="s">
        <v>154</v>
      </c>
      <c r="AU347" s="24" t="s">
        <v>79</v>
      </c>
      <c r="AY347" s="24" t="s">
        <v>151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24" t="s">
        <v>79</v>
      </c>
      <c r="BK347" s="193">
        <f>ROUND(I347*H347,2)</f>
        <v>0</v>
      </c>
      <c r="BL347" s="24" t="s">
        <v>259</v>
      </c>
      <c r="BM347" s="24" t="s">
        <v>964</v>
      </c>
    </row>
    <row r="348" spans="2:65" s="1" customFormat="1" ht="12">
      <c r="B348" s="41"/>
      <c r="D348" s="207" t="s">
        <v>161</v>
      </c>
      <c r="F348" s="220" t="s">
        <v>963</v>
      </c>
      <c r="I348" s="196"/>
      <c r="L348" s="41"/>
      <c r="M348" s="197"/>
      <c r="N348" s="42"/>
      <c r="O348" s="42"/>
      <c r="P348" s="42"/>
      <c r="Q348" s="42"/>
      <c r="R348" s="42"/>
      <c r="S348" s="42"/>
      <c r="T348" s="70"/>
      <c r="AT348" s="24" t="s">
        <v>161</v>
      </c>
      <c r="AU348" s="24" t="s">
        <v>79</v>
      </c>
    </row>
    <row r="349" spans="2:65" s="1" customFormat="1" ht="20.399999999999999" customHeight="1">
      <c r="B349" s="181"/>
      <c r="C349" s="182" t="s">
        <v>965</v>
      </c>
      <c r="D349" s="182" t="s">
        <v>154</v>
      </c>
      <c r="E349" s="183" t="s">
        <v>966</v>
      </c>
      <c r="F349" s="184" t="s">
        <v>967</v>
      </c>
      <c r="G349" s="185" t="s">
        <v>270</v>
      </c>
      <c r="H349" s="186">
        <v>0.44900000000000001</v>
      </c>
      <c r="I349" s="187"/>
      <c r="J349" s="188">
        <f>ROUND(I349*H349,2)</f>
        <v>0</v>
      </c>
      <c r="K349" s="184" t="s">
        <v>5</v>
      </c>
      <c r="L349" s="41"/>
      <c r="M349" s="189" t="s">
        <v>5</v>
      </c>
      <c r="N349" s="190" t="s">
        <v>43</v>
      </c>
      <c r="O349" s="42"/>
      <c r="P349" s="191">
        <f>O349*H349</f>
        <v>0</v>
      </c>
      <c r="Q349" s="191">
        <v>0</v>
      </c>
      <c r="R349" s="191">
        <f>Q349*H349</f>
        <v>0</v>
      </c>
      <c r="S349" s="191">
        <v>0</v>
      </c>
      <c r="T349" s="192">
        <f>S349*H349</f>
        <v>0</v>
      </c>
      <c r="AR349" s="24" t="s">
        <v>259</v>
      </c>
      <c r="AT349" s="24" t="s">
        <v>154</v>
      </c>
      <c r="AU349" s="24" t="s">
        <v>79</v>
      </c>
      <c r="AY349" s="24" t="s">
        <v>151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24" t="s">
        <v>79</v>
      </c>
      <c r="BK349" s="193">
        <f>ROUND(I349*H349,2)</f>
        <v>0</v>
      </c>
      <c r="BL349" s="24" t="s">
        <v>259</v>
      </c>
      <c r="BM349" s="24" t="s">
        <v>968</v>
      </c>
    </row>
    <row r="350" spans="2:65" s="1" customFormat="1" ht="12">
      <c r="B350" s="41"/>
      <c r="D350" s="194" t="s">
        <v>161</v>
      </c>
      <c r="F350" s="195" t="s">
        <v>967</v>
      </c>
      <c r="I350" s="196"/>
      <c r="L350" s="41"/>
      <c r="M350" s="197"/>
      <c r="N350" s="42"/>
      <c r="O350" s="42"/>
      <c r="P350" s="42"/>
      <c r="Q350" s="42"/>
      <c r="R350" s="42"/>
      <c r="S350" s="42"/>
      <c r="T350" s="70"/>
      <c r="AT350" s="24" t="s">
        <v>161</v>
      </c>
      <c r="AU350" s="24" t="s">
        <v>79</v>
      </c>
    </row>
    <row r="351" spans="2:65" s="11" customFormat="1" ht="37.35" customHeight="1">
      <c r="B351" s="167"/>
      <c r="D351" s="178" t="s">
        <v>71</v>
      </c>
      <c r="E351" s="232" t="s">
        <v>969</v>
      </c>
      <c r="F351" s="232" t="s">
        <v>970</v>
      </c>
      <c r="I351" s="170"/>
      <c r="J351" s="233">
        <f>BK351</f>
        <v>0</v>
      </c>
      <c r="L351" s="167"/>
      <c r="M351" s="172"/>
      <c r="N351" s="173"/>
      <c r="O351" s="173"/>
      <c r="P351" s="174">
        <f>SUM(P352:P430)</f>
        <v>0</v>
      </c>
      <c r="Q351" s="173"/>
      <c r="R351" s="174">
        <f>SUM(R352:R430)</f>
        <v>1.3605199999999997</v>
      </c>
      <c r="S351" s="173"/>
      <c r="T351" s="175">
        <f>SUM(T352:T430)</f>
        <v>0</v>
      </c>
      <c r="AR351" s="168" t="s">
        <v>81</v>
      </c>
      <c r="AT351" s="176" t="s">
        <v>71</v>
      </c>
      <c r="AU351" s="176" t="s">
        <v>72</v>
      </c>
      <c r="AY351" s="168" t="s">
        <v>151</v>
      </c>
      <c r="BK351" s="177">
        <f>SUM(BK352:BK430)</f>
        <v>0</v>
      </c>
    </row>
    <row r="352" spans="2:65" s="1" customFormat="1" ht="20.399999999999999" customHeight="1">
      <c r="B352" s="181"/>
      <c r="C352" s="182" t="s">
        <v>822</v>
      </c>
      <c r="D352" s="182" t="s">
        <v>154</v>
      </c>
      <c r="E352" s="183" t="s">
        <v>971</v>
      </c>
      <c r="F352" s="184" t="s">
        <v>972</v>
      </c>
      <c r="G352" s="185" t="s">
        <v>871</v>
      </c>
      <c r="H352" s="186">
        <v>11</v>
      </c>
      <c r="I352" s="187"/>
      <c r="J352" s="188">
        <f>ROUND(I352*H352,2)</f>
        <v>0</v>
      </c>
      <c r="K352" s="184" t="s">
        <v>5</v>
      </c>
      <c r="L352" s="41"/>
      <c r="M352" s="189" t="s">
        <v>5</v>
      </c>
      <c r="N352" s="190" t="s">
        <v>43</v>
      </c>
      <c r="O352" s="42"/>
      <c r="P352" s="191">
        <f>O352*H352</f>
        <v>0</v>
      </c>
      <c r="Q352" s="191">
        <v>0</v>
      </c>
      <c r="R352" s="191">
        <f>Q352*H352</f>
        <v>0</v>
      </c>
      <c r="S352" s="191">
        <v>0</v>
      </c>
      <c r="T352" s="192">
        <f>S352*H352</f>
        <v>0</v>
      </c>
      <c r="AR352" s="24" t="s">
        <v>259</v>
      </c>
      <c r="AT352" s="24" t="s">
        <v>154</v>
      </c>
      <c r="AU352" s="24" t="s">
        <v>79</v>
      </c>
      <c r="AY352" s="24" t="s">
        <v>151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24" t="s">
        <v>79</v>
      </c>
      <c r="BK352" s="193">
        <f>ROUND(I352*H352,2)</f>
        <v>0</v>
      </c>
      <c r="BL352" s="24" t="s">
        <v>259</v>
      </c>
      <c r="BM352" s="24" t="s">
        <v>973</v>
      </c>
    </row>
    <row r="353" spans="2:65" s="1" customFormat="1" ht="12">
      <c r="B353" s="41"/>
      <c r="D353" s="207" t="s">
        <v>161</v>
      </c>
      <c r="F353" s="220" t="s">
        <v>972</v>
      </c>
      <c r="I353" s="196"/>
      <c r="L353" s="41"/>
      <c r="M353" s="197"/>
      <c r="N353" s="42"/>
      <c r="O353" s="42"/>
      <c r="P353" s="42"/>
      <c r="Q353" s="42"/>
      <c r="R353" s="42"/>
      <c r="S353" s="42"/>
      <c r="T353" s="70"/>
      <c r="AT353" s="24" t="s">
        <v>161</v>
      </c>
      <c r="AU353" s="24" t="s">
        <v>79</v>
      </c>
    </row>
    <row r="354" spans="2:65" s="1" customFormat="1" ht="20.399999999999999" customHeight="1">
      <c r="B354" s="181"/>
      <c r="C354" s="182" t="s">
        <v>974</v>
      </c>
      <c r="D354" s="182" t="s">
        <v>154</v>
      </c>
      <c r="E354" s="183" t="s">
        <v>975</v>
      </c>
      <c r="F354" s="184" t="s">
        <v>976</v>
      </c>
      <c r="G354" s="185" t="s">
        <v>871</v>
      </c>
      <c r="H354" s="186">
        <v>18</v>
      </c>
      <c r="I354" s="187"/>
      <c r="J354" s="188">
        <f>ROUND(I354*H354,2)</f>
        <v>0</v>
      </c>
      <c r="K354" s="184" t="s">
        <v>5</v>
      </c>
      <c r="L354" s="41"/>
      <c r="M354" s="189" t="s">
        <v>5</v>
      </c>
      <c r="N354" s="190" t="s">
        <v>43</v>
      </c>
      <c r="O354" s="42"/>
      <c r="P354" s="191">
        <f>O354*H354</f>
        <v>0</v>
      </c>
      <c r="Q354" s="191">
        <v>0</v>
      </c>
      <c r="R354" s="191">
        <f>Q354*H354</f>
        <v>0</v>
      </c>
      <c r="S354" s="191">
        <v>0</v>
      </c>
      <c r="T354" s="192">
        <f>S354*H354</f>
        <v>0</v>
      </c>
      <c r="AR354" s="24" t="s">
        <v>259</v>
      </c>
      <c r="AT354" s="24" t="s">
        <v>154</v>
      </c>
      <c r="AU354" s="24" t="s">
        <v>79</v>
      </c>
      <c r="AY354" s="24" t="s">
        <v>151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24" t="s">
        <v>79</v>
      </c>
      <c r="BK354" s="193">
        <f>ROUND(I354*H354,2)</f>
        <v>0</v>
      </c>
      <c r="BL354" s="24" t="s">
        <v>259</v>
      </c>
      <c r="BM354" s="24" t="s">
        <v>977</v>
      </c>
    </row>
    <row r="355" spans="2:65" s="1" customFormat="1" ht="12">
      <c r="B355" s="41"/>
      <c r="D355" s="207" t="s">
        <v>161</v>
      </c>
      <c r="F355" s="220" t="s">
        <v>976</v>
      </c>
      <c r="I355" s="196"/>
      <c r="L355" s="41"/>
      <c r="M355" s="197"/>
      <c r="N355" s="42"/>
      <c r="O355" s="42"/>
      <c r="P355" s="42"/>
      <c r="Q355" s="42"/>
      <c r="R355" s="42"/>
      <c r="S355" s="42"/>
      <c r="T355" s="70"/>
      <c r="AT355" s="24" t="s">
        <v>161</v>
      </c>
      <c r="AU355" s="24" t="s">
        <v>79</v>
      </c>
    </row>
    <row r="356" spans="2:65" s="1" customFormat="1" ht="20.399999999999999" customHeight="1">
      <c r="B356" s="181"/>
      <c r="C356" s="182" t="s">
        <v>827</v>
      </c>
      <c r="D356" s="182" t="s">
        <v>154</v>
      </c>
      <c r="E356" s="183" t="s">
        <v>978</v>
      </c>
      <c r="F356" s="184" t="s">
        <v>979</v>
      </c>
      <c r="G356" s="185" t="s">
        <v>871</v>
      </c>
      <c r="H356" s="186">
        <v>3</v>
      </c>
      <c r="I356" s="187"/>
      <c r="J356" s="188">
        <f>ROUND(I356*H356,2)</f>
        <v>0</v>
      </c>
      <c r="K356" s="184" t="s">
        <v>5</v>
      </c>
      <c r="L356" s="41"/>
      <c r="M356" s="189" t="s">
        <v>5</v>
      </c>
      <c r="N356" s="190" t="s">
        <v>43</v>
      </c>
      <c r="O356" s="42"/>
      <c r="P356" s="191">
        <f>O356*H356</f>
        <v>0</v>
      </c>
      <c r="Q356" s="191">
        <v>0</v>
      </c>
      <c r="R356" s="191">
        <f>Q356*H356</f>
        <v>0</v>
      </c>
      <c r="S356" s="191">
        <v>0</v>
      </c>
      <c r="T356" s="192">
        <f>S356*H356</f>
        <v>0</v>
      </c>
      <c r="AR356" s="24" t="s">
        <v>259</v>
      </c>
      <c r="AT356" s="24" t="s">
        <v>154</v>
      </c>
      <c r="AU356" s="24" t="s">
        <v>79</v>
      </c>
      <c r="AY356" s="24" t="s">
        <v>151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24" t="s">
        <v>79</v>
      </c>
      <c r="BK356" s="193">
        <f>ROUND(I356*H356,2)</f>
        <v>0</v>
      </c>
      <c r="BL356" s="24" t="s">
        <v>259</v>
      </c>
      <c r="BM356" s="24" t="s">
        <v>980</v>
      </c>
    </row>
    <row r="357" spans="2:65" s="1" customFormat="1" ht="12">
      <c r="B357" s="41"/>
      <c r="D357" s="207" t="s">
        <v>161</v>
      </c>
      <c r="F357" s="220" t="s">
        <v>979</v>
      </c>
      <c r="I357" s="196"/>
      <c r="L357" s="41"/>
      <c r="M357" s="197"/>
      <c r="N357" s="42"/>
      <c r="O357" s="42"/>
      <c r="P357" s="42"/>
      <c r="Q357" s="42"/>
      <c r="R357" s="42"/>
      <c r="S357" s="42"/>
      <c r="T357" s="70"/>
      <c r="AT357" s="24" t="s">
        <v>161</v>
      </c>
      <c r="AU357" s="24" t="s">
        <v>79</v>
      </c>
    </row>
    <row r="358" spans="2:65" s="1" customFormat="1" ht="20.399999999999999" customHeight="1">
      <c r="B358" s="181"/>
      <c r="C358" s="182" t="s">
        <v>981</v>
      </c>
      <c r="D358" s="182" t="s">
        <v>154</v>
      </c>
      <c r="E358" s="183" t="s">
        <v>982</v>
      </c>
      <c r="F358" s="184" t="s">
        <v>983</v>
      </c>
      <c r="G358" s="185" t="s">
        <v>871</v>
      </c>
      <c r="H358" s="186">
        <v>1</v>
      </c>
      <c r="I358" s="187"/>
      <c r="J358" s="188">
        <f>ROUND(I358*H358,2)</f>
        <v>0</v>
      </c>
      <c r="K358" s="184" t="s">
        <v>5</v>
      </c>
      <c r="L358" s="41"/>
      <c r="M358" s="189" t="s">
        <v>5</v>
      </c>
      <c r="N358" s="190" t="s">
        <v>43</v>
      </c>
      <c r="O358" s="42"/>
      <c r="P358" s="191">
        <f>O358*H358</f>
        <v>0</v>
      </c>
      <c r="Q358" s="191">
        <v>0</v>
      </c>
      <c r="R358" s="191">
        <f>Q358*H358</f>
        <v>0</v>
      </c>
      <c r="S358" s="191">
        <v>0</v>
      </c>
      <c r="T358" s="192">
        <f>S358*H358</f>
        <v>0</v>
      </c>
      <c r="AR358" s="24" t="s">
        <v>259</v>
      </c>
      <c r="AT358" s="24" t="s">
        <v>154</v>
      </c>
      <c r="AU358" s="24" t="s">
        <v>79</v>
      </c>
      <c r="AY358" s="24" t="s">
        <v>151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4" t="s">
        <v>79</v>
      </c>
      <c r="BK358" s="193">
        <f>ROUND(I358*H358,2)</f>
        <v>0</v>
      </c>
      <c r="BL358" s="24" t="s">
        <v>259</v>
      </c>
      <c r="BM358" s="24" t="s">
        <v>984</v>
      </c>
    </row>
    <row r="359" spans="2:65" s="1" customFormat="1" ht="12">
      <c r="B359" s="41"/>
      <c r="D359" s="207" t="s">
        <v>161</v>
      </c>
      <c r="F359" s="220" t="s">
        <v>983</v>
      </c>
      <c r="I359" s="196"/>
      <c r="L359" s="41"/>
      <c r="M359" s="197"/>
      <c r="N359" s="42"/>
      <c r="O359" s="42"/>
      <c r="P359" s="42"/>
      <c r="Q359" s="42"/>
      <c r="R359" s="42"/>
      <c r="S359" s="42"/>
      <c r="T359" s="70"/>
      <c r="AT359" s="24" t="s">
        <v>161</v>
      </c>
      <c r="AU359" s="24" t="s">
        <v>79</v>
      </c>
    </row>
    <row r="360" spans="2:65" s="1" customFormat="1" ht="20.399999999999999" customHeight="1">
      <c r="B360" s="181"/>
      <c r="C360" s="182" t="s">
        <v>831</v>
      </c>
      <c r="D360" s="182" t="s">
        <v>154</v>
      </c>
      <c r="E360" s="183" t="s">
        <v>985</v>
      </c>
      <c r="F360" s="184" t="s">
        <v>986</v>
      </c>
      <c r="G360" s="185" t="s">
        <v>368</v>
      </c>
      <c r="H360" s="186">
        <v>18</v>
      </c>
      <c r="I360" s="187"/>
      <c r="J360" s="188">
        <f>ROUND(I360*H360,2)</f>
        <v>0</v>
      </c>
      <c r="K360" s="184" t="s">
        <v>5</v>
      </c>
      <c r="L360" s="41"/>
      <c r="M360" s="189" t="s">
        <v>5</v>
      </c>
      <c r="N360" s="190" t="s">
        <v>43</v>
      </c>
      <c r="O360" s="42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AR360" s="24" t="s">
        <v>259</v>
      </c>
      <c r="AT360" s="24" t="s">
        <v>154</v>
      </c>
      <c r="AU360" s="24" t="s">
        <v>79</v>
      </c>
      <c r="AY360" s="24" t="s">
        <v>151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4" t="s">
        <v>79</v>
      </c>
      <c r="BK360" s="193">
        <f>ROUND(I360*H360,2)</f>
        <v>0</v>
      </c>
      <c r="BL360" s="24" t="s">
        <v>259</v>
      </c>
      <c r="BM360" s="24" t="s">
        <v>987</v>
      </c>
    </row>
    <row r="361" spans="2:65" s="1" customFormat="1" ht="12">
      <c r="B361" s="41"/>
      <c r="D361" s="207" t="s">
        <v>161</v>
      </c>
      <c r="F361" s="220" t="s">
        <v>986</v>
      </c>
      <c r="I361" s="196"/>
      <c r="L361" s="41"/>
      <c r="M361" s="197"/>
      <c r="N361" s="42"/>
      <c r="O361" s="42"/>
      <c r="P361" s="42"/>
      <c r="Q361" s="42"/>
      <c r="R361" s="42"/>
      <c r="S361" s="42"/>
      <c r="T361" s="70"/>
      <c r="AT361" s="24" t="s">
        <v>161</v>
      </c>
      <c r="AU361" s="24" t="s">
        <v>79</v>
      </c>
    </row>
    <row r="362" spans="2:65" s="1" customFormat="1" ht="20.399999999999999" customHeight="1">
      <c r="B362" s="181"/>
      <c r="C362" s="182" t="s">
        <v>988</v>
      </c>
      <c r="D362" s="182" t="s">
        <v>154</v>
      </c>
      <c r="E362" s="183" t="s">
        <v>989</v>
      </c>
      <c r="F362" s="184" t="s">
        <v>990</v>
      </c>
      <c r="G362" s="185" t="s">
        <v>871</v>
      </c>
      <c r="H362" s="186">
        <v>6</v>
      </c>
      <c r="I362" s="187"/>
      <c r="J362" s="188">
        <f>ROUND(I362*H362,2)</f>
        <v>0</v>
      </c>
      <c r="K362" s="184" t="s">
        <v>5</v>
      </c>
      <c r="L362" s="41"/>
      <c r="M362" s="189" t="s">
        <v>5</v>
      </c>
      <c r="N362" s="190" t="s">
        <v>43</v>
      </c>
      <c r="O362" s="42"/>
      <c r="P362" s="191">
        <f>O362*H362</f>
        <v>0</v>
      </c>
      <c r="Q362" s="191">
        <v>0</v>
      </c>
      <c r="R362" s="191">
        <f>Q362*H362</f>
        <v>0</v>
      </c>
      <c r="S362" s="191">
        <v>0</v>
      </c>
      <c r="T362" s="192">
        <f>S362*H362</f>
        <v>0</v>
      </c>
      <c r="AR362" s="24" t="s">
        <v>259</v>
      </c>
      <c r="AT362" s="24" t="s">
        <v>154</v>
      </c>
      <c r="AU362" s="24" t="s">
        <v>79</v>
      </c>
      <c r="AY362" s="24" t="s">
        <v>151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24" t="s">
        <v>79</v>
      </c>
      <c r="BK362" s="193">
        <f>ROUND(I362*H362,2)</f>
        <v>0</v>
      </c>
      <c r="BL362" s="24" t="s">
        <v>259</v>
      </c>
      <c r="BM362" s="24" t="s">
        <v>991</v>
      </c>
    </row>
    <row r="363" spans="2:65" s="1" customFormat="1" ht="12">
      <c r="B363" s="41"/>
      <c r="D363" s="207" t="s">
        <v>161</v>
      </c>
      <c r="F363" s="220" t="s">
        <v>990</v>
      </c>
      <c r="I363" s="196"/>
      <c r="L363" s="41"/>
      <c r="M363" s="197"/>
      <c r="N363" s="42"/>
      <c r="O363" s="42"/>
      <c r="P363" s="42"/>
      <c r="Q363" s="42"/>
      <c r="R363" s="42"/>
      <c r="S363" s="42"/>
      <c r="T363" s="70"/>
      <c r="AT363" s="24" t="s">
        <v>161</v>
      </c>
      <c r="AU363" s="24" t="s">
        <v>79</v>
      </c>
    </row>
    <row r="364" spans="2:65" s="1" customFormat="1" ht="20.399999999999999" customHeight="1">
      <c r="B364" s="181"/>
      <c r="C364" s="182" t="s">
        <v>834</v>
      </c>
      <c r="D364" s="182" t="s">
        <v>154</v>
      </c>
      <c r="E364" s="183" t="s">
        <v>992</v>
      </c>
      <c r="F364" s="184" t="s">
        <v>993</v>
      </c>
      <c r="G364" s="185" t="s">
        <v>270</v>
      </c>
      <c r="H364" s="186">
        <v>0.67</v>
      </c>
      <c r="I364" s="187"/>
      <c r="J364" s="188">
        <f>ROUND(I364*H364,2)</f>
        <v>0</v>
      </c>
      <c r="K364" s="184" t="s">
        <v>5</v>
      </c>
      <c r="L364" s="41"/>
      <c r="M364" s="189" t="s">
        <v>5</v>
      </c>
      <c r="N364" s="190" t="s">
        <v>43</v>
      </c>
      <c r="O364" s="42"/>
      <c r="P364" s="191">
        <f>O364*H364</f>
        <v>0</v>
      </c>
      <c r="Q364" s="191">
        <v>0</v>
      </c>
      <c r="R364" s="191">
        <f>Q364*H364</f>
        <v>0</v>
      </c>
      <c r="S364" s="191">
        <v>0</v>
      </c>
      <c r="T364" s="192">
        <f>S364*H364</f>
        <v>0</v>
      </c>
      <c r="AR364" s="24" t="s">
        <v>259</v>
      </c>
      <c r="AT364" s="24" t="s">
        <v>154</v>
      </c>
      <c r="AU364" s="24" t="s">
        <v>79</v>
      </c>
      <c r="AY364" s="24" t="s">
        <v>151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24" t="s">
        <v>79</v>
      </c>
      <c r="BK364" s="193">
        <f>ROUND(I364*H364,2)</f>
        <v>0</v>
      </c>
      <c r="BL364" s="24" t="s">
        <v>259</v>
      </c>
      <c r="BM364" s="24" t="s">
        <v>994</v>
      </c>
    </row>
    <row r="365" spans="2:65" s="1" customFormat="1" ht="12">
      <c r="B365" s="41"/>
      <c r="D365" s="207" t="s">
        <v>161</v>
      </c>
      <c r="F365" s="220" t="s">
        <v>993</v>
      </c>
      <c r="I365" s="196"/>
      <c r="L365" s="41"/>
      <c r="M365" s="197"/>
      <c r="N365" s="42"/>
      <c r="O365" s="42"/>
      <c r="P365" s="42"/>
      <c r="Q365" s="42"/>
      <c r="R365" s="42"/>
      <c r="S365" s="42"/>
      <c r="T365" s="70"/>
      <c r="AT365" s="24" t="s">
        <v>161</v>
      </c>
      <c r="AU365" s="24" t="s">
        <v>79</v>
      </c>
    </row>
    <row r="366" spans="2:65" s="1" customFormat="1" ht="20.399999999999999" customHeight="1">
      <c r="B366" s="181"/>
      <c r="C366" s="182" t="s">
        <v>995</v>
      </c>
      <c r="D366" s="182" t="s">
        <v>154</v>
      </c>
      <c r="E366" s="183" t="s">
        <v>996</v>
      </c>
      <c r="F366" s="184" t="s">
        <v>997</v>
      </c>
      <c r="G366" s="185" t="s">
        <v>368</v>
      </c>
      <c r="H366" s="186">
        <v>12</v>
      </c>
      <c r="I366" s="187"/>
      <c r="J366" s="188">
        <f>ROUND(I366*H366,2)</f>
        <v>0</v>
      </c>
      <c r="K366" s="184" t="s">
        <v>5</v>
      </c>
      <c r="L366" s="41"/>
      <c r="M366" s="189" t="s">
        <v>5</v>
      </c>
      <c r="N366" s="190" t="s">
        <v>43</v>
      </c>
      <c r="O366" s="42"/>
      <c r="P366" s="191">
        <f>O366*H366</f>
        <v>0</v>
      </c>
      <c r="Q366" s="191">
        <v>2.3900000000000002E-3</v>
      </c>
      <c r="R366" s="191">
        <f>Q366*H366</f>
        <v>2.8680000000000004E-2</v>
      </c>
      <c r="S366" s="191">
        <v>0</v>
      </c>
      <c r="T366" s="192">
        <f>S366*H366</f>
        <v>0</v>
      </c>
      <c r="AR366" s="24" t="s">
        <v>259</v>
      </c>
      <c r="AT366" s="24" t="s">
        <v>154</v>
      </c>
      <c r="AU366" s="24" t="s">
        <v>79</v>
      </c>
      <c r="AY366" s="24" t="s">
        <v>151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24" t="s">
        <v>79</v>
      </c>
      <c r="BK366" s="193">
        <f>ROUND(I366*H366,2)</f>
        <v>0</v>
      </c>
      <c r="BL366" s="24" t="s">
        <v>259</v>
      </c>
      <c r="BM366" s="24" t="s">
        <v>998</v>
      </c>
    </row>
    <row r="367" spans="2:65" s="1" customFormat="1" ht="12">
      <c r="B367" s="41"/>
      <c r="D367" s="207" t="s">
        <v>161</v>
      </c>
      <c r="F367" s="220" t="s">
        <v>997</v>
      </c>
      <c r="I367" s="196"/>
      <c r="L367" s="41"/>
      <c r="M367" s="197"/>
      <c r="N367" s="42"/>
      <c r="O367" s="42"/>
      <c r="P367" s="42"/>
      <c r="Q367" s="42"/>
      <c r="R367" s="42"/>
      <c r="S367" s="42"/>
      <c r="T367" s="70"/>
      <c r="AT367" s="24" t="s">
        <v>161</v>
      </c>
      <c r="AU367" s="24" t="s">
        <v>79</v>
      </c>
    </row>
    <row r="368" spans="2:65" s="1" customFormat="1" ht="20.399999999999999" customHeight="1">
      <c r="B368" s="181"/>
      <c r="C368" s="222" t="s">
        <v>837</v>
      </c>
      <c r="D368" s="222" t="s">
        <v>404</v>
      </c>
      <c r="E368" s="223" t="s">
        <v>999</v>
      </c>
      <c r="F368" s="224" t="s">
        <v>1000</v>
      </c>
      <c r="G368" s="225" t="s">
        <v>368</v>
      </c>
      <c r="H368" s="226">
        <v>12</v>
      </c>
      <c r="I368" s="227"/>
      <c r="J368" s="228">
        <f>ROUND(I368*H368,2)</f>
        <v>0</v>
      </c>
      <c r="K368" s="224" t="s">
        <v>5</v>
      </c>
      <c r="L368" s="229"/>
      <c r="M368" s="230" t="s">
        <v>5</v>
      </c>
      <c r="N368" s="231" t="s">
        <v>43</v>
      </c>
      <c r="O368" s="42"/>
      <c r="P368" s="191">
        <f>O368*H368</f>
        <v>0</v>
      </c>
      <c r="Q368" s="191">
        <v>1.9E-2</v>
      </c>
      <c r="R368" s="191">
        <f>Q368*H368</f>
        <v>0.22799999999999998</v>
      </c>
      <c r="S368" s="191">
        <v>0</v>
      </c>
      <c r="T368" s="192">
        <f>S368*H368</f>
        <v>0</v>
      </c>
      <c r="AR368" s="24" t="s">
        <v>365</v>
      </c>
      <c r="AT368" s="24" t="s">
        <v>404</v>
      </c>
      <c r="AU368" s="24" t="s">
        <v>79</v>
      </c>
      <c r="AY368" s="24" t="s">
        <v>151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24" t="s">
        <v>79</v>
      </c>
      <c r="BK368" s="193">
        <f>ROUND(I368*H368,2)</f>
        <v>0</v>
      </c>
      <c r="BL368" s="24" t="s">
        <v>259</v>
      </c>
      <c r="BM368" s="24" t="s">
        <v>1001</v>
      </c>
    </row>
    <row r="369" spans="2:65" s="1" customFormat="1" ht="12">
      <c r="B369" s="41"/>
      <c r="D369" s="207" t="s">
        <v>161</v>
      </c>
      <c r="F369" s="220" t="s">
        <v>1000</v>
      </c>
      <c r="I369" s="196"/>
      <c r="L369" s="41"/>
      <c r="M369" s="197"/>
      <c r="N369" s="42"/>
      <c r="O369" s="42"/>
      <c r="P369" s="42"/>
      <c r="Q369" s="42"/>
      <c r="R369" s="42"/>
      <c r="S369" s="42"/>
      <c r="T369" s="70"/>
      <c r="AT369" s="24" t="s">
        <v>161</v>
      </c>
      <c r="AU369" s="24" t="s">
        <v>79</v>
      </c>
    </row>
    <row r="370" spans="2:65" s="1" customFormat="1" ht="20.399999999999999" customHeight="1">
      <c r="B370" s="181"/>
      <c r="C370" s="222" t="s">
        <v>1002</v>
      </c>
      <c r="D370" s="222" t="s">
        <v>404</v>
      </c>
      <c r="E370" s="223" t="s">
        <v>1003</v>
      </c>
      <c r="F370" s="224" t="s">
        <v>1004</v>
      </c>
      <c r="G370" s="225" t="s">
        <v>368</v>
      </c>
      <c r="H370" s="226">
        <v>12</v>
      </c>
      <c r="I370" s="227"/>
      <c r="J370" s="228">
        <f>ROUND(I370*H370,2)</f>
        <v>0</v>
      </c>
      <c r="K370" s="224" t="s">
        <v>5</v>
      </c>
      <c r="L370" s="229"/>
      <c r="M370" s="230" t="s">
        <v>5</v>
      </c>
      <c r="N370" s="231" t="s">
        <v>43</v>
      </c>
      <c r="O370" s="42"/>
      <c r="P370" s="191">
        <f>O370*H370</f>
        <v>0</v>
      </c>
      <c r="Q370" s="191">
        <v>1.9E-2</v>
      </c>
      <c r="R370" s="191">
        <f>Q370*H370</f>
        <v>0.22799999999999998</v>
      </c>
      <c r="S370" s="191">
        <v>0</v>
      </c>
      <c r="T370" s="192">
        <f>S370*H370</f>
        <v>0</v>
      </c>
      <c r="AR370" s="24" t="s">
        <v>365</v>
      </c>
      <c r="AT370" s="24" t="s">
        <v>404</v>
      </c>
      <c r="AU370" s="24" t="s">
        <v>79</v>
      </c>
      <c r="AY370" s="24" t="s">
        <v>151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24" t="s">
        <v>79</v>
      </c>
      <c r="BK370" s="193">
        <f>ROUND(I370*H370,2)</f>
        <v>0</v>
      </c>
      <c r="BL370" s="24" t="s">
        <v>259</v>
      </c>
      <c r="BM370" s="24" t="s">
        <v>1005</v>
      </c>
    </row>
    <row r="371" spans="2:65" s="1" customFormat="1" ht="12">
      <c r="B371" s="41"/>
      <c r="D371" s="207" t="s">
        <v>161</v>
      </c>
      <c r="F371" s="220" t="s">
        <v>1004</v>
      </c>
      <c r="I371" s="196"/>
      <c r="L371" s="41"/>
      <c r="M371" s="197"/>
      <c r="N371" s="42"/>
      <c r="O371" s="42"/>
      <c r="P371" s="42"/>
      <c r="Q371" s="42"/>
      <c r="R371" s="42"/>
      <c r="S371" s="42"/>
      <c r="T371" s="70"/>
      <c r="AT371" s="24" t="s">
        <v>161</v>
      </c>
      <c r="AU371" s="24" t="s">
        <v>79</v>
      </c>
    </row>
    <row r="372" spans="2:65" s="1" customFormat="1" ht="20.399999999999999" customHeight="1">
      <c r="B372" s="181"/>
      <c r="C372" s="182" t="s">
        <v>841</v>
      </c>
      <c r="D372" s="182" t="s">
        <v>154</v>
      </c>
      <c r="E372" s="183" t="s">
        <v>1006</v>
      </c>
      <c r="F372" s="184" t="s">
        <v>1007</v>
      </c>
      <c r="G372" s="185" t="s">
        <v>1008</v>
      </c>
      <c r="H372" s="186">
        <v>12</v>
      </c>
      <c r="I372" s="187"/>
      <c r="J372" s="188">
        <f>ROUND(I372*H372,2)</f>
        <v>0</v>
      </c>
      <c r="K372" s="184" t="s">
        <v>5</v>
      </c>
      <c r="L372" s="41"/>
      <c r="M372" s="189" t="s">
        <v>5</v>
      </c>
      <c r="N372" s="190" t="s">
        <v>43</v>
      </c>
      <c r="O372" s="42"/>
      <c r="P372" s="191">
        <f>O372*H372</f>
        <v>0</v>
      </c>
      <c r="Q372" s="191">
        <v>0</v>
      </c>
      <c r="R372" s="191">
        <f>Q372*H372</f>
        <v>0</v>
      </c>
      <c r="S372" s="191">
        <v>0</v>
      </c>
      <c r="T372" s="192">
        <f>S372*H372</f>
        <v>0</v>
      </c>
      <c r="AR372" s="24" t="s">
        <v>259</v>
      </c>
      <c r="AT372" s="24" t="s">
        <v>154</v>
      </c>
      <c r="AU372" s="24" t="s">
        <v>79</v>
      </c>
      <c r="AY372" s="24" t="s">
        <v>151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24" t="s">
        <v>79</v>
      </c>
      <c r="BK372" s="193">
        <f>ROUND(I372*H372,2)</f>
        <v>0</v>
      </c>
      <c r="BL372" s="24" t="s">
        <v>259</v>
      </c>
      <c r="BM372" s="24" t="s">
        <v>1009</v>
      </c>
    </row>
    <row r="373" spans="2:65" s="1" customFormat="1" ht="12">
      <c r="B373" s="41"/>
      <c r="D373" s="207" t="s">
        <v>161</v>
      </c>
      <c r="F373" s="220" t="s">
        <v>1007</v>
      </c>
      <c r="I373" s="196"/>
      <c r="L373" s="41"/>
      <c r="M373" s="197"/>
      <c r="N373" s="42"/>
      <c r="O373" s="42"/>
      <c r="P373" s="42"/>
      <c r="Q373" s="42"/>
      <c r="R373" s="42"/>
      <c r="S373" s="42"/>
      <c r="T373" s="70"/>
      <c r="AT373" s="24" t="s">
        <v>161</v>
      </c>
      <c r="AU373" s="24" t="s">
        <v>79</v>
      </c>
    </row>
    <row r="374" spans="2:65" s="1" customFormat="1" ht="20.399999999999999" customHeight="1">
      <c r="B374" s="181"/>
      <c r="C374" s="222" t="s">
        <v>1010</v>
      </c>
      <c r="D374" s="222" t="s">
        <v>404</v>
      </c>
      <c r="E374" s="223" t="s">
        <v>1011</v>
      </c>
      <c r="F374" s="224" t="s">
        <v>1012</v>
      </c>
      <c r="G374" s="225" t="s">
        <v>368</v>
      </c>
      <c r="H374" s="226">
        <v>12</v>
      </c>
      <c r="I374" s="227"/>
      <c r="J374" s="228">
        <f>ROUND(I374*H374,2)</f>
        <v>0</v>
      </c>
      <c r="K374" s="224" t="s">
        <v>5</v>
      </c>
      <c r="L374" s="229"/>
      <c r="M374" s="230" t="s">
        <v>5</v>
      </c>
      <c r="N374" s="231" t="s">
        <v>43</v>
      </c>
      <c r="O374" s="42"/>
      <c r="P374" s="191">
        <f>O374*H374</f>
        <v>0</v>
      </c>
      <c r="Q374" s="191">
        <v>1.2E-2</v>
      </c>
      <c r="R374" s="191">
        <f>Q374*H374</f>
        <v>0.14400000000000002</v>
      </c>
      <c r="S374" s="191">
        <v>0</v>
      </c>
      <c r="T374" s="192">
        <f>S374*H374</f>
        <v>0</v>
      </c>
      <c r="AR374" s="24" t="s">
        <v>365</v>
      </c>
      <c r="AT374" s="24" t="s">
        <v>404</v>
      </c>
      <c r="AU374" s="24" t="s">
        <v>79</v>
      </c>
      <c r="AY374" s="24" t="s">
        <v>151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24" t="s">
        <v>79</v>
      </c>
      <c r="BK374" s="193">
        <f>ROUND(I374*H374,2)</f>
        <v>0</v>
      </c>
      <c r="BL374" s="24" t="s">
        <v>259</v>
      </c>
      <c r="BM374" s="24" t="s">
        <v>1013</v>
      </c>
    </row>
    <row r="375" spans="2:65" s="1" customFormat="1" ht="12">
      <c r="B375" s="41"/>
      <c r="D375" s="207" t="s">
        <v>161</v>
      </c>
      <c r="F375" s="220" t="s">
        <v>1012</v>
      </c>
      <c r="I375" s="196"/>
      <c r="L375" s="41"/>
      <c r="M375" s="197"/>
      <c r="N375" s="42"/>
      <c r="O375" s="42"/>
      <c r="P375" s="42"/>
      <c r="Q375" s="42"/>
      <c r="R375" s="42"/>
      <c r="S375" s="42"/>
      <c r="T375" s="70"/>
      <c r="AT375" s="24" t="s">
        <v>161</v>
      </c>
      <c r="AU375" s="24" t="s">
        <v>79</v>
      </c>
    </row>
    <row r="376" spans="2:65" s="1" customFormat="1" ht="20.399999999999999" customHeight="1">
      <c r="B376" s="181"/>
      <c r="C376" s="222" t="s">
        <v>845</v>
      </c>
      <c r="D376" s="222" t="s">
        <v>404</v>
      </c>
      <c r="E376" s="223" t="s">
        <v>1014</v>
      </c>
      <c r="F376" s="224" t="s">
        <v>1015</v>
      </c>
      <c r="G376" s="225" t="s">
        <v>368</v>
      </c>
      <c r="H376" s="226">
        <v>12</v>
      </c>
      <c r="I376" s="227"/>
      <c r="J376" s="228">
        <f>ROUND(I376*H376,2)</f>
        <v>0</v>
      </c>
      <c r="K376" s="224" t="s">
        <v>5</v>
      </c>
      <c r="L376" s="229"/>
      <c r="M376" s="230" t="s">
        <v>5</v>
      </c>
      <c r="N376" s="231" t="s">
        <v>43</v>
      </c>
      <c r="O376" s="42"/>
      <c r="P376" s="191">
        <f>O376*H376</f>
        <v>0</v>
      </c>
      <c r="Q376" s="191">
        <v>0</v>
      </c>
      <c r="R376" s="191">
        <f>Q376*H376</f>
        <v>0</v>
      </c>
      <c r="S376" s="191">
        <v>0</v>
      </c>
      <c r="T376" s="192">
        <f>S376*H376</f>
        <v>0</v>
      </c>
      <c r="AR376" s="24" t="s">
        <v>365</v>
      </c>
      <c r="AT376" s="24" t="s">
        <v>404</v>
      </c>
      <c r="AU376" s="24" t="s">
        <v>79</v>
      </c>
      <c r="AY376" s="24" t="s">
        <v>151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24" t="s">
        <v>79</v>
      </c>
      <c r="BK376" s="193">
        <f>ROUND(I376*H376,2)</f>
        <v>0</v>
      </c>
      <c r="BL376" s="24" t="s">
        <v>259</v>
      </c>
      <c r="BM376" s="24" t="s">
        <v>1016</v>
      </c>
    </row>
    <row r="377" spans="2:65" s="1" customFormat="1" ht="12">
      <c r="B377" s="41"/>
      <c r="D377" s="207" t="s">
        <v>161</v>
      </c>
      <c r="F377" s="220" t="s">
        <v>1015</v>
      </c>
      <c r="I377" s="196"/>
      <c r="L377" s="41"/>
      <c r="M377" s="197"/>
      <c r="N377" s="42"/>
      <c r="O377" s="42"/>
      <c r="P377" s="42"/>
      <c r="Q377" s="42"/>
      <c r="R377" s="42"/>
      <c r="S377" s="42"/>
      <c r="T377" s="70"/>
      <c r="AT377" s="24" t="s">
        <v>161</v>
      </c>
      <c r="AU377" s="24" t="s">
        <v>79</v>
      </c>
    </row>
    <row r="378" spans="2:65" s="1" customFormat="1" ht="20.399999999999999" customHeight="1">
      <c r="B378" s="181"/>
      <c r="C378" s="182" t="s">
        <v>1017</v>
      </c>
      <c r="D378" s="182" t="s">
        <v>154</v>
      </c>
      <c r="E378" s="183" t="s">
        <v>1018</v>
      </c>
      <c r="F378" s="184" t="s">
        <v>1019</v>
      </c>
      <c r="G378" s="185" t="s">
        <v>871</v>
      </c>
      <c r="H378" s="186">
        <v>3</v>
      </c>
      <c r="I378" s="187"/>
      <c r="J378" s="188">
        <f>ROUND(I378*H378,2)</f>
        <v>0</v>
      </c>
      <c r="K378" s="184" t="s">
        <v>5</v>
      </c>
      <c r="L378" s="41"/>
      <c r="M378" s="189" t="s">
        <v>5</v>
      </c>
      <c r="N378" s="190" t="s">
        <v>43</v>
      </c>
      <c r="O378" s="42"/>
      <c r="P378" s="191">
        <f>O378*H378</f>
        <v>0</v>
      </c>
      <c r="Q378" s="191">
        <v>3.81E-3</v>
      </c>
      <c r="R378" s="191">
        <f>Q378*H378</f>
        <v>1.1429999999999999E-2</v>
      </c>
      <c r="S378" s="191">
        <v>0</v>
      </c>
      <c r="T378" s="192">
        <f>S378*H378</f>
        <v>0</v>
      </c>
      <c r="AR378" s="24" t="s">
        <v>259</v>
      </c>
      <c r="AT378" s="24" t="s">
        <v>154</v>
      </c>
      <c r="AU378" s="24" t="s">
        <v>79</v>
      </c>
      <c r="AY378" s="24" t="s">
        <v>151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24" t="s">
        <v>79</v>
      </c>
      <c r="BK378" s="193">
        <f>ROUND(I378*H378,2)</f>
        <v>0</v>
      </c>
      <c r="BL378" s="24" t="s">
        <v>259</v>
      </c>
      <c r="BM378" s="24" t="s">
        <v>1020</v>
      </c>
    </row>
    <row r="379" spans="2:65" s="1" customFormat="1" ht="12">
      <c r="B379" s="41"/>
      <c r="D379" s="207" t="s">
        <v>161</v>
      </c>
      <c r="F379" s="220" t="s">
        <v>1019</v>
      </c>
      <c r="I379" s="196"/>
      <c r="L379" s="41"/>
      <c r="M379" s="197"/>
      <c r="N379" s="42"/>
      <c r="O379" s="42"/>
      <c r="P379" s="42"/>
      <c r="Q379" s="42"/>
      <c r="R379" s="42"/>
      <c r="S379" s="42"/>
      <c r="T379" s="70"/>
      <c r="AT379" s="24" t="s">
        <v>161</v>
      </c>
      <c r="AU379" s="24" t="s">
        <v>79</v>
      </c>
    </row>
    <row r="380" spans="2:65" s="1" customFormat="1" ht="20.399999999999999" customHeight="1">
      <c r="B380" s="181"/>
      <c r="C380" s="222" t="s">
        <v>849</v>
      </c>
      <c r="D380" s="222" t="s">
        <v>404</v>
      </c>
      <c r="E380" s="223" t="s">
        <v>1021</v>
      </c>
      <c r="F380" s="224" t="s">
        <v>1022</v>
      </c>
      <c r="G380" s="225" t="s">
        <v>368</v>
      </c>
      <c r="H380" s="226">
        <v>3</v>
      </c>
      <c r="I380" s="227"/>
      <c r="J380" s="228">
        <f>ROUND(I380*H380,2)</f>
        <v>0</v>
      </c>
      <c r="K380" s="224" t="s">
        <v>5</v>
      </c>
      <c r="L380" s="229"/>
      <c r="M380" s="230" t="s">
        <v>5</v>
      </c>
      <c r="N380" s="231" t="s">
        <v>43</v>
      </c>
      <c r="O380" s="42"/>
      <c r="P380" s="191">
        <f>O380*H380</f>
        <v>0</v>
      </c>
      <c r="Q380" s="191">
        <v>5.0000000000000001E-3</v>
      </c>
      <c r="R380" s="191">
        <f>Q380*H380</f>
        <v>1.4999999999999999E-2</v>
      </c>
      <c r="S380" s="191">
        <v>0</v>
      </c>
      <c r="T380" s="192">
        <f>S380*H380</f>
        <v>0</v>
      </c>
      <c r="AR380" s="24" t="s">
        <v>365</v>
      </c>
      <c r="AT380" s="24" t="s">
        <v>404</v>
      </c>
      <c r="AU380" s="24" t="s">
        <v>79</v>
      </c>
      <c r="AY380" s="24" t="s">
        <v>151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24" t="s">
        <v>79</v>
      </c>
      <c r="BK380" s="193">
        <f>ROUND(I380*H380,2)</f>
        <v>0</v>
      </c>
      <c r="BL380" s="24" t="s">
        <v>259</v>
      </c>
      <c r="BM380" s="24" t="s">
        <v>1023</v>
      </c>
    </row>
    <row r="381" spans="2:65" s="1" customFormat="1" ht="12">
      <c r="B381" s="41"/>
      <c r="D381" s="207" t="s">
        <v>161</v>
      </c>
      <c r="F381" s="220" t="s">
        <v>1022</v>
      </c>
      <c r="I381" s="196"/>
      <c r="L381" s="41"/>
      <c r="M381" s="197"/>
      <c r="N381" s="42"/>
      <c r="O381" s="42"/>
      <c r="P381" s="42"/>
      <c r="Q381" s="42"/>
      <c r="R381" s="42"/>
      <c r="S381" s="42"/>
      <c r="T381" s="70"/>
      <c r="AT381" s="24" t="s">
        <v>161</v>
      </c>
      <c r="AU381" s="24" t="s">
        <v>79</v>
      </c>
    </row>
    <row r="382" spans="2:65" s="1" customFormat="1" ht="20.399999999999999" customHeight="1">
      <c r="B382" s="181"/>
      <c r="C382" s="182" t="s">
        <v>1024</v>
      </c>
      <c r="D382" s="182" t="s">
        <v>154</v>
      </c>
      <c r="E382" s="183" t="s">
        <v>1025</v>
      </c>
      <c r="F382" s="184" t="s">
        <v>1026</v>
      </c>
      <c r="G382" s="185" t="s">
        <v>871</v>
      </c>
      <c r="H382" s="186">
        <v>18</v>
      </c>
      <c r="I382" s="187"/>
      <c r="J382" s="188">
        <f>ROUND(I382*H382,2)</f>
        <v>0</v>
      </c>
      <c r="K382" s="184" t="s">
        <v>5</v>
      </c>
      <c r="L382" s="41"/>
      <c r="M382" s="189" t="s">
        <v>5</v>
      </c>
      <c r="N382" s="190" t="s">
        <v>43</v>
      </c>
      <c r="O382" s="42"/>
      <c r="P382" s="191">
        <f>O382*H382</f>
        <v>0</v>
      </c>
      <c r="Q382" s="191">
        <v>1.39E-3</v>
      </c>
      <c r="R382" s="191">
        <f>Q382*H382</f>
        <v>2.5020000000000001E-2</v>
      </c>
      <c r="S382" s="191">
        <v>0</v>
      </c>
      <c r="T382" s="192">
        <f>S382*H382</f>
        <v>0</v>
      </c>
      <c r="AR382" s="24" t="s">
        <v>259</v>
      </c>
      <c r="AT382" s="24" t="s">
        <v>154</v>
      </c>
      <c r="AU382" s="24" t="s">
        <v>79</v>
      </c>
      <c r="AY382" s="24" t="s">
        <v>151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24" t="s">
        <v>79</v>
      </c>
      <c r="BK382" s="193">
        <f>ROUND(I382*H382,2)</f>
        <v>0</v>
      </c>
      <c r="BL382" s="24" t="s">
        <v>259</v>
      </c>
      <c r="BM382" s="24" t="s">
        <v>1027</v>
      </c>
    </row>
    <row r="383" spans="2:65" s="1" customFormat="1" ht="12">
      <c r="B383" s="41"/>
      <c r="D383" s="194" t="s">
        <v>161</v>
      </c>
      <c r="F383" s="195" t="s">
        <v>1026</v>
      </c>
      <c r="I383" s="196"/>
      <c r="L383" s="41"/>
      <c r="M383" s="197"/>
      <c r="N383" s="42"/>
      <c r="O383" s="42"/>
      <c r="P383" s="42"/>
      <c r="Q383" s="42"/>
      <c r="R383" s="42"/>
      <c r="S383" s="42"/>
      <c r="T383" s="70"/>
      <c r="AT383" s="24" t="s">
        <v>161</v>
      </c>
      <c r="AU383" s="24" t="s">
        <v>79</v>
      </c>
    </row>
    <row r="384" spans="2:65" s="13" customFormat="1" ht="12">
      <c r="B384" s="206"/>
      <c r="D384" s="194" t="s">
        <v>163</v>
      </c>
      <c r="E384" s="215" t="s">
        <v>5</v>
      </c>
      <c r="F384" s="216" t="s">
        <v>838</v>
      </c>
      <c r="H384" s="217">
        <v>18</v>
      </c>
      <c r="I384" s="211"/>
      <c r="L384" s="206"/>
      <c r="M384" s="212"/>
      <c r="N384" s="213"/>
      <c r="O384" s="213"/>
      <c r="P384" s="213"/>
      <c r="Q384" s="213"/>
      <c r="R384" s="213"/>
      <c r="S384" s="213"/>
      <c r="T384" s="214"/>
      <c r="AT384" s="215" t="s">
        <v>163</v>
      </c>
      <c r="AU384" s="215" t="s">
        <v>79</v>
      </c>
      <c r="AV384" s="13" t="s">
        <v>81</v>
      </c>
      <c r="AW384" s="13" t="s">
        <v>35</v>
      </c>
      <c r="AX384" s="13" t="s">
        <v>72</v>
      </c>
      <c r="AY384" s="215" t="s">
        <v>151</v>
      </c>
    </row>
    <row r="385" spans="2:65" s="14" customFormat="1" ht="12">
      <c r="B385" s="240"/>
      <c r="D385" s="207" t="s">
        <v>163</v>
      </c>
      <c r="E385" s="241" t="s">
        <v>5</v>
      </c>
      <c r="F385" s="242" t="s">
        <v>716</v>
      </c>
      <c r="H385" s="243">
        <v>18</v>
      </c>
      <c r="I385" s="244"/>
      <c r="L385" s="240"/>
      <c r="M385" s="245"/>
      <c r="N385" s="246"/>
      <c r="O385" s="246"/>
      <c r="P385" s="246"/>
      <c r="Q385" s="246"/>
      <c r="R385" s="246"/>
      <c r="S385" s="246"/>
      <c r="T385" s="247"/>
      <c r="AT385" s="248" t="s">
        <v>163</v>
      </c>
      <c r="AU385" s="248" t="s">
        <v>79</v>
      </c>
      <c r="AV385" s="14" t="s">
        <v>159</v>
      </c>
      <c r="AW385" s="14" t="s">
        <v>35</v>
      </c>
      <c r="AX385" s="14" t="s">
        <v>79</v>
      </c>
      <c r="AY385" s="248" t="s">
        <v>151</v>
      </c>
    </row>
    <row r="386" spans="2:65" s="1" customFormat="1" ht="20.399999999999999" customHeight="1">
      <c r="B386" s="181"/>
      <c r="C386" s="222" t="s">
        <v>852</v>
      </c>
      <c r="D386" s="222" t="s">
        <v>404</v>
      </c>
      <c r="E386" s="223" t="s">
        <v>1028</v>
      </c>
      <c r="F386" s="224" t="s">
        <v>1029</v>
      </c>
      <c r="G386" s="225" t="s">
        <v>368</v>
      </c>
      <c r="H386" s="226">
        <v>3</v>
      </c>
      <c r="I386" s="227"/>
      <c r="J386" s="228">
        <f>ROUND(I386*H386,2)</f>
        <v>0</v>
      </c>
      <c r="K386" s="224" t="s">
        <v>5</v>
      </c>
      <c r="L386" s="229"/>
      <c r="M386" s="230" t="s">
        <v>5</v>
      </c>
      <c r="N386" s="231" t="s">
        <v>43</v>
      </c>
      <c r="O386" s="42"/>
      <c r="P386" s="191">
        <f>O386*H386</f>
        <v>0</v>
      </c>
      <c r="Q386" s="191">
        <v>1.4999999999999999E-2</v>
      </c>
      <c r="R386" s="191">
        <f>Q386*H386</f>
        <v>4.4999999999999998E-2</v>
      </c>
      <c r="S386" s="191">
        <v>0</v>
      </c>
      <c r="T386" s="192">
        <f>S386*H386</f>
        <v>0</v>
      </c>
      <c r="AR386" s="24" t="s">
        <v>365</v>
      </c>
      <c r="AT386" s="24" t="s">
        <v>404</v>
      </c>
      <c r="AU386" s="24" t="s">
        <v>79</v>
      </c>
      <c r="AY386" s="24" t="s">
        <v>151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24" t="s">
        <v>79</v>
      </c>
      <c r="BK386" s="193">
        <f>ROUND(I386*H386,2)</f>
        <v>0</v>
      </c>
      <c r="BL386" s="24" t="s">
        <v>259</v>
      </c>
      <c r="BM386" s="24" t="s">
        <v>1030</v>
      </c>
    </row>
    <row r="387" spans="2:65" s="1" customFormat="1" ht="12">
      <c r="B387" s="41"/>
      <c r="D387" s="207" t="s">
        <v>161</v>
      </c>
      <c r="F387" s="220" t="s">
        <v>1029</v>
      </c>
      <c r="I387" s="196"/>
      <c r="L387" s="41"/>
      <c r="M387" s="197"/>
      <c r="N387" s="42"/>
      <c r="O387" s="42"/>
      <c r="P387" s="42"/>
      <c r="Q387" s="42"/>
      <c r="R387" s="42"/>
      <c r="S387" s="42"/>
      <c r="T387" s="70"/>
      <c r="AT387" s="24" t="s">
        <v>161</v>
      </c>
      <c r="AU387" s="24" t="s">
        <v>79</v>
      </c>
    </row>
    <row r="388" spans="2:65" s="1" customFormat="1" ht="20.399999999999999" customHeight="1">
      <c r="B388" s="181"/>
      <c r="C388" s="222" t="s">
        <v>1031</v>
      </c>
      <c r="D388" s="222" t="s">
        <v>404</v>
      </c>
      <c r="E388" s="223" t="s">
        <v>1032</v>
      </c>
      <c r="F388" s="224" t="s">
        <v>1033</v>
      </c>
      <c r="G388" s="225" t="s">
        <v>368</v>
      </c>
      <c r="H388" s="226">
        <v>15</v>
      </c>
      <c r="I388" s="227"/>
      <c r="J388" s="228">
        <f>ROUND(I388*H388,2)</f>
        <v>0</v>
      </c>
      <c r="K388" s="224" t="s">
        <v>5</v>
      </c>
      <c r="L388" s="229"/>
      <c r="M388" s="230" t="s">
        <v>5</v>
      </c>
      <c r="N388" s="231" t="s">
        <v>43</v>
      </c>
      <c r="O388" s="42"/>
      <c r="P388" s="191">
        <f>O388*H388</f>
        <v>0</v>
      </c>
      <c r="Q388" s="191">
        <v>8.9999999999999993E-3</v>
      </c>
      <c r="R388" s="191">
        <f>Q388*H388</f>
        <v>0.13499999999999998</v>
      </c>
      <c r="S388" s="191">
        <v>0</v>
      </c>
      <c r="T388" s="192">
        <f>S388*H388</f>
        <v>0</v>
      </c>
      <c r="AR388" s="24" t="s">
        <v>365</v>
      </c>
      <c r="AT388" s="24" t="s">
        <v>404</v>
      </c>
      <c r="AU388" s="24" t="s">
        <v>79</v>
      </c>
      <c r="AY388" s="24" t="s">
        <v>151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24" t="s">
        <v>79</v>
      </c>
      <c r="BK388" s="193">
        <f>ROUND(I388*H388,2)</f>
        <v>0</v>
      </c>
      <c r="BL388" s="24" t="s">
        <v>259</v>
      </c>
      <c r="BM388" s="24" t="s">
        <v>1034</v>
      </c>
    </row>
    <row r="389" spans="2:65" s="1" customFormat="1" ht="12">
      <c r="B389" s="41"/>
      <c r="D389" s="207" t="s">
        <v>161</v>
      </c>
      <c r="F389" s="220" t="s">
        <v>1033</v>
      </c>
      <c r="I389" s="196"/>
      <c r="L389" s="41"/>
      <c r="M389" s="197"/>
      <c r="N389" s="42"/>
      <c r="O389" s="42"/>
      <c r="P389" s="42"/>
      <c r="Q389" s="42"/>
      <c r="R389" s="42"/>
      <c r="S389" s="42"/>
      <c r="T389" s="70"/>
      <c r="AT389" s="24" t="s">
        <v>161</v>
      </c>
      <c r="AU389" s="24" t="s">
        <v>79</v>
      </c>
    </row>
    <row r="390" spans="2:65" s="1" customFormat="1" ht="20.399999999999999" customHeight="1">
      <c r="B390" s="181"/>
      <c r="C390" s="182" t="s">
        <v>855</v>
      </c>
      <c r="D390" s="182" t="s">
        <v>154</v>
      </c>
      <c r="E390" s="183" t="s">
        <v>1035</v>
      </c>
      <c r="F390" s="184" t="s">
        <v>1036</v>
      </c>
      <c r="G390" s="185" t="s">
        <v>871</v>
      </c>
      <c r="H390" s="186">
        <v>18</v>
      </c>
      <c r="I390" s="187"/>
      <c r="J390" s="188">
        <f>ROUND(I390*H390,2)</f>
        <v>0</v>
      </c>
      <c r="K390" s="184" t="s">
        <v>5</v>
      </c>
      <c r="L390" s="41"/>
      <c r="M390" s="189" t="s">
        <v>5</v>
      </c>
      <c r="N390" s="190" t="s">
        <v>43</v>
      </c>
      <c r="O390" s="42"/>
      <c r="P390" s="191">
        <f>O390*H390</f>
        <v>0</v>
      </c>
      <c r="Q390" s="191">
        <v>1.2E-2</v>
      </c>
      <c r="R390" s="191">
        <f>Q390*H390</f>
        <v>0.216</v>
      </c>
      <c r="S390" s="191">
        <v>0</v>
      </c>
      <c r="T390" s="192">
        <f>S390*H390</f>
        <v>0</v>
      </c>
      <c r="AR390" s="24" t="s">
        <v>259</v>
      </c>
      <c r="AT390" s="24" t="s">
        <v>154</v>
      </c>
      <c r="AU390" s="24" t="s">
        <v>79</v>
      </c>
      <c r="AY390" s="24" t="s">
        <v>151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24" t="s">
        <v>79</v>
      </c>
      <c r="BK390" s="193">
        <f>ROUND(I390*H390,2)</f>
        <v>0</v>
      </c>
      <c r="BL390" s="24" t="s">
        <v>259</v>
      </c>
      <c r="BM390" s="24" t="s">
        <v>1037</v>
      </c>
    </row>
    <row r="391" spans="2:65" s="1" customFormat="1" ht="12">
      <c r="B391" s="41"/>
      <c r="D391" s="194" t="s">
        <v>161</v>
      </c>
      <c r="F391" s="195" t="s">
        <v>1036</v>
      </c>
      <c r="I391" s="196"/>
      <c r="L391" s="41"/>
      <c r="M391" s="197"/>
      <c r="N391" s="42"/>
      <c r="O391" s="42"/>
      <c r="P391" s="42"/>
      <c r="Q391" s="42"/>
      <c r="R391" s="42"/>
      <c r="S391" s="42"/>
      <c r="T391" s="70"/>
      <c r="AT391" s="24" t="s">
        <v>161</v>
      </c>
      <c r="AU391" s="24" t="s">
        <v>79</v>
      </c>
    </row>
    <row r="392" spans="2:65" s="13" customFormat="1" ht="12">
      <c r="B392" s="206"/>
      <c r="D392" s="207" t="s">
        <v>163</v>
      </c>
      <c r="E392" s="208" t="s">
        <v>5</v>
      </c>
      <c r="F392" s="209" t="s">
        <v>1038</v>
      </c>
      <c r="H392" s="210">
        <v>18</v>
      </c>
      <c r="I392" s="211"/>
      <c r="L392" s="206"/>
      <c r="M392" s="212"/>
      <c r="N392" s="213"/>
      <c r="O392" s="213"/>
      <c r="P392" s="213"/>
      <c r="Q392" s="213"/>
      <c r="R392" s="213"/>
      <c r="S392" s="213"/>
      <c r="T392" s="214"/>
      <c r="AT392" s="215" t="s">
        <v>163</v>
      </c>
      <c r="AU392" s="215" t="s">
        <v>79</v>
      </c>
      <c r="AV392" s="13" t="s">
        <v>81</v>
      </c>
      <c r="AW392" s="13" t="s">
        <v>35</v>
      </c>
      <c r="AX392" s="13" t="s">
        <v>79</v>
      </c>
      <c r="AY392" s="215" t="s">
        <v>151</v>
      </c>
    </row>
    <row r="393" spans="2:65" s="1" customFormat="1" ht="20.399999999999999" customHeight="1">
      <c r="B393" s="181"/>
      <c r="C393" s="222" t="s">
        <v>1039</v>
      </c>
      <c r="D393" s="222" t="s">
        <v>404</v>
      </c>
      <c r="E393" s="223" t="s">
        <v>1040</v>
      </c>
      <c r="F393" s="224" t="s">
        <v>1041</v>
      </c>
      <c r="G393" s="225" t="s">
        <v>368</v>
      </c>
      <c r="H393" s="226">
        <v>18</v>
      </c>
      <c r="I393" s="227"/>
      <c r="J393" s="228">
        <f>ROUND(I393*H393,2)</f>
        <v>0</v>
      </c>
      <c r="K393" s="224" t="s">
        <v>5</v>
      </c>
      <c r="L393" s="229"/>
      <c r="M393" s="230" t="s">
        <v>5</v>
      </c>
      <c r="N393" s="231" t="s">
        <v>43</v>
      </c>
      <c r="O393" s="42"/>
      <c r="P393" s="191">
        <f>O393*H393</f>
        <v>0</v>
      </c>
      <c r="Q393" s="191">
        <v>5.4999999999999997E-3</v>
      </c>
      <c r="R393" s="191">
        <f>Q393*H393</f>
        <v>9.8999999999999991E-2</v>
      </c>
      <c r="S393" s="191">
        <v>0</v>
      </c>
      <c r="T393" s="192">
        <f>S393*H393</f>
        <v>0</v>
      </c>
      <c r="AR393" s="24" t="s">
        <v>365</v>
      </c>
      <c r="AT393" s="24" t="s">
        <v>404</v>
      </c>
      <c r="AU393" s="24" t="s">
        <v>79</v>
      </c>
      <c r="AY393" s="24" t="s">
        <v>151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24" t="s">
        <v>79</v>
      </c>
      <c r="BK393" s="193">
        <f>ROUND(I393*H393,2)</f>
        <v>0</v>
      </c>
      <c r="BL393" s="24" t="s">
        <v>259</v>
      </c>
      <c r="BM393" s="24" t="s">
        <v>1042</v>
      </c>
    </row>
    <row r="394" spans="2:65" s="1" customFormat="1" ht="12">
      <c r="B394" s="41"/>
      <c r="D394" s="207" t="s">
        <v>161</v>
      </c>
      <c r="F394" s="220" t="s">
        <v>1041</v>
      </c>
      <c r="I394" s="196"/>
      <c r="L394" s="41"/>
      <c r="M394" s="197"/>
      <c r="N394" s="42"/>
      <c r="O394" s="42"/>
      <c r="P394" s="42"/>
      <c r="Q394" s="42"/>
      <c r="R394" s="42"/>
      <c r="S394" s="42"/>
      <c r="T394" s="70"/>
      <c r="AT394" s="24" t="s">
        <v>161</v>
      </c>
      <c r="AU394" s="24" t="s">
        <v>79</v>
      </c>
    </row>
    <row r="395" spans="2:65" s="1" customFormat="1" ht="20.399999999999999" customHeight="1">
      <c r="B395" s="181"/>
      <c r="C395" s="182" t="s">
        <v>859</v>
      </c>
      <c r="D395" s="182" t="s">
        <v>154</v>
      </c>
      <c r="E395" s="183" t="s">
        <v>1043</v>
      </c>
      <c r="F395" s="184" t="s">
        <v>1044</v>
      </c>
      <c r="G395" s="185" t="s">
        <v>871</v>
      </c>
      <c r="H395" s="186">
        <v>1</v>
      </c>
      <c r="I395" s="187"/>
      <c r="J395" s="188">
        <f>ROUND(I395*H395,2)</f>
        <v>0</v>
      </c>
      <c r="K395" s="184" t="s">
        <v>5</v>
      </c>
      <c r="L395" s="41"/>
      <c r="M395" s="189" t="s">
        <v>5</v>
      </c>
      <c r="N395" s="190" t="s">
        <v>43</v>
      </c>
      <c r="O395" s="42"/>
      <c r="P395" s="191">
        <f>O395*H395</f>
        <v>0</v>
      </c>
      <c r="Q395" s="191">
        <v>2.5950000000000001E-2</v>
      </c>
      <c r="R395" s="191">
        <f>Q395*H395</f>
        <v>2.5950000000000001E-2</v>
      </c>
      <c r="S395" s="191">
        <v>0</v>
      </c>
      <c r="T395" s="192">
        <f>S395*H395</f>
        <v>0</v>
      </c>
      <c r="AR395" s="24" t="s">
        <v>259</v>
      </c>
      <c r="AT395" s="24" t="s">
        <v>154</v>
      </c>
      <c r="AU395" s="24" t="s">
        <v>79</v>
      </c>
      <c r="AY395" s="24" t="s">
        <v>151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24" t="s">
        <v>79</v>
      </c>
      <c r="BK395" s="193">
        <f>ROUND(I395*H395,2)</f>
        <v>0</v>
      </c>
      <c r="BL395" s="24" t="s">
        <v>259</v>
      </c>
      <c r="BM395" s="24" t="s">
        <v>1045</v>
      </c>
    </row>
    <row r="396" spans="2:65" s="1" customFormat="1" ht="12">
      <c r="B396" s="41"/>
      <c r="D396" s="207" t="s">
        <v>161</v>
      </c>
      <c r="F396" s="220" t="s">
        <v>1044</v>
      </c>
      <c r="I396" s="196"/>
      <c r="L396" s="41"/>
      <c r="M396" s="197"/>
      <c r="N396" s="42"/>
      <c r="O396" s="42"/>
      <c r="P396" s="42"/>
      <c r="Q396" s="42"/>
      <c r="R396" s="42"/>
      <c r="S396" s="42"/>
      <c r="T396" s="70"/>
      <c r="AT396" s="24" t="s">
        <v>161</v>
      </c>
      <c r="AU396" s="24" t="s">
        <v>79</v>
      </c>
    </row>
    <row r="397" spans="2:65" s="1" customFormat="1" ht="20.399999999999999" customHeight="1">
      <c r="B397" s="181"/>
      <c r="C397" s="222" t="s">
        <v>1046</v>
      </c>
      <c r="D397" s="222" t="s">
        <v>404</v>
      </c>
      <c r="E397" s="223" t="s">
        <v>1047</v>
      </c>
      <c r="F397" s="224" t="s">
        <v>1048</v>
      </c>
      <c r="G397" s="225" t="s">
        <v>368</v>
      </c>
      <c r="H397" s="226">
        <v>1</v>
      </c>
      <c r="I397" s="227"/>
      <c r="J397" s="228">
        <f>ROUND(I397*H397,2)</f>
        <v>0</v>
      </c>
      <c r="K397" s="224" t="s">
        <v>5</v>
      </c>
      <c r="L397" s="229"/>
      <c r="M397" s="230" t="s">
        <v>5</v>
      </c>
      <c r="N397" s="231" t="s">
        <v>43</v>
      </c>
      <c r="O397" s="42"/>
      <c r="P397" s="191">
        <f>O397*H397</f>
        <v>0</v>
      </c>
      <c r="Q397" s="191">
        <v>2.5000000000000001E-2</v>
      </c>
      <c r="R397" s="191">
        <f>Q397*H397</f>
        <v>2.5000000000000001E-2</v>
      </c>
      <c r="S397" s="191">
        <v>0</v>
      </c>
      <c r="T397" s="192">
        <f>S397*H397</f>
        <v>0</v>
      </c>
      <c r="AR397" s="24" t="s">
        <v>365</v>
      </c>
      <c r="AT397" s="24" t="s">
        <v>404</v>
      </c>
      <c r="AU397" s="24" t="s">
        <v>79</v>
      </c>
      <c r="AY397" s="24" t="s">
        <v>151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24" t="s">
        <v>79</v>
      </c>
      <c r="BK397" s="193">
        <f>ROUND(I397*H397,2)</f>
        <v>0</v>
      </c>
      <c r="BL397" s="24" t="s">
        <v>259</v>
      </c>
      <c r="BM397" s="24" t="s">
        <v>1049</v>
      </c>
    </row>
    <row r="398" spans="2:65" s="1" customFormat="1" ht="12">
      <c r="B398" s="41"/>
      <c r="D398" s="207" t="s">
        <v>161</v>
      </c>
      <c r="F398" s="220" t="s">
        <v>1048</v>
      </c>
      <c r="I398" s="196"/>
      <c r="L398" s="41"/>
      <c r="M398" s="197"/>
      <c r="N398" s="42"/>
      <c r="O398" s="42"/>
      <c r="P398" s="42"/>
      <c r="Q398" s="42"/>
      <c r="R398" s="42"/>
      <c r="S398" s="42"/>
      <c r="T398" s="70"/>
      <c r="AT398" s="24" t="s">
        <v>161</v>
      </c>
      <c r="AU398" s="24" t="s">
        <v>79</v>
      </c>
    </row>
    <row r="399" spans="2:65" s="1" customFormat="1" ht="20.399999999999999" customHeight="1">
      <c r="B399" s="181"/>
      <c r="C399" s="182" t="s">
        <v>864</v>
      </c>
      <c r="D399" s="182" t="s">
        <v>154</v>
      </c>
      <c r="E399" s="183" t="s">
        <v>1050</v>
      </c>
      <c r="F399" s="184" t="s">
        <v>1051</v>
      </c>
      <c r="G399" s="185" t="s">
        <v>1008</v>
      </c>
      <c r="H399" s="186">
        <v>1</v>
      </c>
      <c r="I399" s="187"/>
      <c r="J399" s="188">
        <f>ROUND(I399*H399,2)</f>
        <v>0</v>
      </c>
      <c r="K399" s="184" t="s">
        <v>5</v>
      </c>
      <c r="L399" s="41"/>
      <c r="M399" s="189" t="s">
        <v>5</v>
      </c>
      <c r="N399" s="190" t="s">
        <v>43</v>
      </c>
      <c r="O399" s="42"/>
      <c r="P399" s="191">
        <f>O399*H399</f>
        <v>0</v>
      </c>
      <c r="Q399" s="191">
        <v>0</v>
      </c>
      <c r="R399" s="191">
        <f>Q399*H399</f>
        <v>0</v>
      </c>
      <c r="S399" s="191">
        <v>0</v>
      </c>
      <c r="T399" s="192">
        <f>S399*H399</f>
        <v>0</v>
      </c>
      <c r="AR399" s="24" t="s">
        <v>259</v>
      </c>
      <c r="AT399" s="24" t="s">
        <v>154</v>
      </c>
      <c r="AU399" s="24" t="s">
        <v>79</v>
      </c>
      <c r="AY399" s="24" t="s">
        <v>151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24" t="s">
        <v>79</v>
      </c>
      <c r="BK399" s="193">
        <f>ROUND(I399*H399,2)</f>
        <v>0</v>
      </c>
      <c r="BL399" s="24" t="s">
        <v>259</v>
      </c>
      <c r="BM399" s="24" t="s">
        <v>1052</v>
      </c>
    </row>
    <row r="400" spans="2:65" s="1" customFormat="1" ht="12">
      <c r="B400" s="41"/>
      <c r="D400" s="207" t="s">
        <v>161</v>
      </c>
      <c r="F400" s="220" t="s">
        <v>1051</v>
      </c>
      <c r="I400" s="196"/>
      <c r="L400" s="41"/>
      <c r="M400" s="197"/>
      <c r="N400" s="42"/>
      <c r="O400" s="42"/>
      <c r="P400" s="42"/>
      <c r="Q400" s="42"/>
      <c r="R400" s="42"/>
      <c r="S400" s="42"/>
      <c r="T400" s="70"/>
      <c r="AT400" s="24" t="s">
        <v>161</v>
      </c>
      <c r="AU400" s="24" t="s">
        <v>79</v>
      </c>
    </row>
    <row r="401" spans="2:65" s="1" customFormat="1" ht="20.399999999999999" customHeight="1">
      <c r="B401" s="181"/>
      <c r="C401" s="222" t="s">
        <v>1053</v>
      </c>
      <c r="D401" s="222" t="s">
        <v>404</v>
      </c>
      <c r="E401" s="223" t="s">
        <v>1054</v>
      </c>
      <c r="F401" s="224" t="s">
        <v>1055</v>
      </c>
      <c r="G401" s="225" t="s">
        <v>368</v>
      </c>
      <c r="H401" s="226">
        <v>1</v>
      </c>
      <c r="I401" s="227"/>
      <c r="J401" s="228">
        <f>ROUND(I401*H401,2)</f>
        <v>0</v>
      </c>
      <c r="K401" s="224" t="s">
        <v>5</v>
      </c>
      <c r="L401" s="229"/>
      <c r="M401" s="230" t="s">
        <v>5</v>
      </c>
      <c r="N401" s="231" t="s">
        <v>43</v>
      </c>
      <c r="O401" s="42"/>
      <c r="P401" s="191">
        <f>O401*H401</f>
        <v>0</v>
      </c>
      <c r="Q401" s="191">
        <v>2E-3</v>
      </c>
      <c r="R401" s="191">
        <f>Q401*H401</f>
        <v>2E-3</v>
      </c>
      <c r="S401" s="191">
        <v>0</v>
      </c>
      <c r="T401" s="192">
        <f>S401*H401</f>
        <v>0</v>
      </c>
      <c r="AR401" s="24" t="s">
        <v>365</v>
      </c>
      <c r="AT401" s="24" t="s">
        <v>404</v>
      </c>
      <c r="AU401" s="24" t="s">
        <v>79</v>
      </c>
      <c r="AY401" s="24" t="s">
        <v>151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24" t="s">
        <v>79</v>
      </c>
      <c r="BK401" s="193">
        <f>ROUND(I401*H401,2)</f>
        <v>0</v>
      </c>
      <c r="BL401" s="24" t="s">
        <v>259</v>
      </c>
      <c r="BM401" s="24" t="s">
        <v>1056</v>
      </c>
    </row>
    <row r="402" spans="2:65" s="1" customFormat="1" ht="12">
      <c r="B402" s="41"/>
      <c r="D402" s="207" t="s">
        <v>161</v>
      </c>
      <c r="F402" s="220" t="s">
        <v>1055</v>
      </c>
      <c r="I402" s="196"/>
      <c r="L402" s="41"/>
      <c r="M402" s="197"/>
      <c r="N402" s="42"/>
      <c r="O402" s="42"/>
      <c r="P402" s="42"/>
      <c r="Q402" s="42"/>
      <c r="R402" s="42"/>
      <c r="S402" s="42"/>
      <c r="T402" s="70"/>
      <c r="AT402" s="24" t="s">
        <v>161</v>
      </c>
      <c r="AU402" s="24" t="s">
        <v>79</v>
      </c>
    </row>
    <row r="403" spans="2:65" s="1" customFormat="1" ht="20.399999999999999" customHeight="1">
      <c r="B403" s="181"/>
      <c r="C403" s="222" t="s">
        <v>868</v>
      </c>
      <c r="D403" s="222" t="s">
        <v>404</v>
      </c>
      <c r="E403" s="223" t="s">
        <v>1057</v>
      </c>
      <c r="F403" s="224" t="s">
        <v>1058</v>
      </c>
      <c r="G403" s="225" t="s">
        <v>368</v>
      </c>
      <c r="H403" s="226">
        <v>1</v>
      </c>
      <c r="I403" s="227"/>
      <c r="J403" s="228">
        <f>ROUND(I403*H403,2)</f>
        <v>0</v>
      </c>
      <c r="K403" s="224" t="s">
        <v>5</v>
      </c>
      <c r="L403" s="229"/>
      <c r="M403" s="230" t="s">
        <v>5</v>
      </c>
      <c r="N403" s="231" t="s">
        <v>43</v>
      </c>
      <c r="O403" s="42"/>
      <c r="P403" s="191">
        <f>O403*H403</f>
        <v>0</v>
      </c>
      <c r="Q403" s="191">
        <v>0</v>
      </c>
      <c r="R403" s="191">
        <f>Q403*H403</f>
        <v>0</v>
      </c>
      <c r="S403" s="191">
        <v>0</v>
      </c>
      <c r="T403" s="192">
        <f>S403*H403</f>
        <v>0</v>
      </c>
      <c r="AR403" s="24" t="s">
        <v>365</v>
      </c>
      <c r="AT403" s="24" t="s">
        <v>404</v>
      </c>
      <c r="AU403" s="24" t="s">
        <v>79</v>
      </c>
      <c r="AY403" s="24" t="s">
        <v>151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24" t="s">
        <v>79</v>
      </c>
      <c r="BK403" s="193">
        <f>ROUND(I403*H403,2)</f>
        <v>0</v>
      </c>
      <c r="BL403" s="24" t="s">
        <v>259</v>
      </c>
      <c r="BM403" s="24" t="s">
        <v>1059</v>
      </c>
    </row>
    <row r="404" spans="2:65" s="1" customFormat="1" ht="12">
      <c r="B404" s="41"/>
      <c r="D404" s="207" t="s">
        <v>161</v>
      </c>
      <c r="F404" s="220" t="s">
        <v>1058</v>
      </c>
      <c r="I404" s="196"/>
      <c r="L404" s="41"/>
      <c r="M404" s="197"/>
      <c r="N404" s="42"/>
      <c r="O404" s="42"/>
      <c r="P404" s="42"/>
      <c r="Q404" s="42"/>
      <c r="R404" s="42"/>
      <c r="S404" s="42"/>
      <c r="T404" s="70"/>
      <c r="AT404" s="24" t="s">
        <v>161</v>
      </c>
      <c r="AU404" s="24" t="s">
        <v>79</v>
      </c>
    </row>
    <row r="405" spans="2:65" s="1" customFormat="1" ht="20.399999999999999" customHeight="1">
      <c r="B405" s="181"/>
      <c r="C405" s="182" t="s">
        <v>1060</v>
      </c>
      <c r="D405" s="182" t="s">
        <v>154</v>
      </c>
      <c r="E405" s="183" t="s">
        <v>1061</v>
      </c>
      <c r="F405" s="184" t="s">
        <v>1062</v>
      </c>
      <c r="G405" s="185" t="s">
        <v>871</v>
      </c>
      <c r="H405" s="186">
        <v>18</v>
      </c>
      <c r="I405" s="187"/>
      <c r="J405" s="188">
        <f>ROUND(I405*H405,2)</f>
        <v>0</v>
      </c>
      <c r="K405" s="184" t="s">
        <v>5</v>
      </c>
      <c r="L405" s="41"/>
      <c r="M405" s="189" t="s">
        <v>5</v>
      </c>
      <c r="N405" s="190" t="s">
        <v>43</v>
      </c>
      <c r="O405" s="42"/>
      <c r="P405" s="191">
        <f>O405*H405</f>
        <v>0</v>
      </c>
      <c r="Q405" s="191">
        <v>2.5000000000000001E-4</v>
      </c>
      <c r="R405" s="191">
        <f>Q405*H405</f>
        <v>4.5000000000000005E-3</v>
      </c>
      <c r="S405" s="191">
        <v>0</v>
      </c>
      <c r="T405" s="192">
        <f>S405*H405</f>
        <v>0</v>
      </c>
      <c r="AR405" s="24" t="s">
        <v>259</v>
      </c>
      <c r="AT405" s="24" t="s">
        <v>154</v>
      </c>
      <c r="AU405" s="24" t="s">
        <v>79</v>
      </c>
      <c r="AY405" s="24" t="s">
        <v>151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24" t="s">
        <v>79</v>
      </c>
      <c r="BK405" s="193">
        <f>ROUND(I405*H405,2)</f>
        <v>0</v>
      </c>
      <c r="BL405" s="24" t="s">
        <v>259</v>
      </c>
      <c r="BM405" s="24" t="s">
        <v>1063</v>
      </c>
    </row>
    <row r="406" spans="2:65" s="1" customFormat="1" ht="12">
      <c r="B406" s="41"/>
      <c r="D406" s="207" t="s">
        <v>161</v>
      </c>
      <c r="F406" s="220" t="s">
        <v>1062</v>
      </c>
      <c r="I406" s="196"/>
      <c r="L406" s="41"/>
      <c r="M406" s="197"/>
      <c r="N406" s="42"/>
      <c r="O406" s="42"/>
      <c r="P406" s="42"/>
      <c r="Q406" s="42"/>
      <c r="R406" s="42"/>
      <c r="S406" s="42"/>
      <c r="T406" s="70"/>
      <c r="AT406" s="24" t="s">
        <v>161</v>
      </c>
      <c r="AU406" s="24" t="s">
        <v>79</v>
      </c>
    </row>
    <row r="407" spans="2:65" s="1" customFormat="1" ht="20.399999999999999" customHeight="1">
      <c r="B407" s="181"/>
      <c r="C407" s="182" t="s">
        <v>872</v>
      </c>
      <c r="D407" s="182" t="s">
        <v>154</v>
      </c>
      <c r="E407" s="183" t="s">
        <v>1064</v>
      </c>
      <c r="F407" s="184" t="s">
        <v>1065</v>
      </c>
      <c r="G407" s="185" t="s">
        <v>871</v>
      </c>
      <c r="H407" s="186">
        <v>12</v>
      </c>
      <c r="I407" s="187"/>
      <c r="J407" s="188">
        <f>ROUND(I407*H407,2)</f>
        <v>0</v>
      </c>
      <c r="K407" s="184" t="s">
        <v>5</v>
      </c>
      <c r="L407" s="41"/>
      <c r="M407" s="189" t="s">
        <v>5</v>
      </c>
      <c r="N407" s="190" t="s">
        <v>43</v>
      </c>
      <c r="O407" s="42"/>
      <c r="P407" s="191">
        <f>O407*H407</f>
        <v>0</v>
      </c>
      <c r="Q407" s="191">
        <v>3.3E-4</v>
      </c>
      <c r="R407" s="191">
        <f>Q407*H407</f>
        <v>3.96E-3</v>
      </c>
      <c r="S407" s="191">
        <v>0</v>
      </c>
      <c r="T407" s="192">
        <f>S407*H407</f>
        <v>0</v>
      </c>
      <c r="AR407" s="24" t="s">
        <v>259</v>
      </c>
      <c r="AT407" s="24" t="s">
        <v>154</v>
      </c>
      <c r="AU407" s="24" t="s">
        <v>79</v>
      </c>
      <c r="AY407" s="24" t="s">
        <v>151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24" t="s">
        <v>79</v>
      </c>
      <c r="BK407" s="193">
        <f>ROUND(I407*H407,2)</f>
        <v>0</v>
      </c>
      <c r="BL407" s="24" t="s">
        <v>259</v>
      </c>
      <c r="BM407" s="24" t="s">
        <v>1066</v>
      </c>
    </row>
    <row r="408" spans="2:65" s="1" customFormat="1" ht="12">
      <c r="B408" s="41"/>
      <c r="D408" s="207" t="s">
        <v>161</v>
      </c>
      <c r="F408" s="220" t="s">
        <v>1065</v>
      </c>
      <c r="I408" s="196"/>
      <c r="L408" s="41"/>
      <c r="M408" s="197"/>
      <c r="N408" s="42"/>
      <c r="O408" s="42"/>
      <c r="P408" s="42"/>
      <c r="Q408" s="42"/>
      <c r="R408" s="42"/>
      <c r="S408" s="42"/>
      <c r="T408" s="70"/>
      <c r="AT408" s="24" t="s">
        <v>161</v>
      </c>
      <c r="AU408" s="24" t="s">
        <v>79</v>
      </c>
    </row>
    <row r="409" spans="2:65" s="1" customFormat="1" ht="20.399999999999999" customHeight="1">
      <c r="B409" s="181"/>
      <c r="C409" s="182" t="s">
        <v>1067</v>
      </c>
      <c r="D409" s="182" t="s">
        <v>154</v>
      </c>
      <c r="E409" s="183" t="s">
        <v>1068</v>
      </c>
      <c r="F409" s="184" t="s">
        <v>1069</v>
      </c>
      <c r="G409" s="185" t="s">
        <v>368</v>
      </c>
      <c r="H409" s="186">
        <v>1</v>
      </c>
      <c r="I409" s="187"/>
      <c r="J409" s="188">
        <f>ROUND(I409*H409,2)</f>
        <v>0</v>
      </c>
      <c r="K409" s="184" t="s">
        <v>5</v>
      </c>
      <c r="L409" s="41"/>
      <c r="M409" s="189" t="s">
        <v>5</v>
      </c>
      <c r="N409" s="190" t="s">
        <v>43</v>
      </c>
      <c r="O409" s="42"/>
      <c r="P409" s="191">
        <f>O409*H409</f>
        <v>0</v>
      </c>
      <c r="Q409" s="191">
        <v>1.2E-4</v>
      </c>
      <c r="R409" s="191">
        <f>Q409*H409</f>
        <v>1.2E-4</v>
      </c>
      <c r="S409" s="191">
        <v>0</v>
      </c>
      <c r="T409" s="192">
        <f>S409*H409</f>
        <v>0</v>
      </c>
      <c r="AR409" s="24" t="s">
        <v>259</v>
      </c>
      <c r="AT409" s="24" t="s">
        <v>154</v>
      </c>
      <c r="AU409" s="24" t="s">
        <v>79</v>
      </c>
      <c r="AY409" s="24" t="s">
        <v>151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24" t="s">
        <v>79</v>
      </c>
      <c r="BK409" s="193">
        <f>ROUND(I409*H409,2)</f>
        <v>0</v>
      </c>
      <c r="BL409" s="24" t="s">
        <v>259</v>
      </c>
      <c r="BM409" s="24" t="s">
        <v>1070</v>
      </c>
    </row>
    <row r="410" spans="2:65" s="1" customFormat="1" ht="12">
      <c r="B410" s="41"/>
      <c r="D410" s="207" t="s">
        <v>161</v>
      </c>
      <c r="F410" s="220" t="s">
        <v>1069</v>
      </c>
      <c r="I410" s="196"/>
      <c r="L410" s="41"/>
      <c r="M410" s="197"/>
      <c r="N410" s="42"/>
      <c r="O410" s="42"/>
      <c r="P410" s="42"/>
      <c r="Q410" s="42"/>
      <c r="R410" s="42"/>
      <c r="S410" s="42"/>
      <c r="T410" s="70"/>
      <c r="AT410" s="24" t="s">
        <v>161</v>
      </c>
      <c r="AU410" s="24" t="s">
        <v>79</v>
      </c>
    </row>
    <row r="411" spans="2:65" s="1" customFormat="1" ht="20.399999999999999" customHeight="1">
      <c r="B411" s="181"/>
      <c r="C411" s="222" t="s">
        <v>875</v>
      </c>
      <c r="D411" s="222" t="s">
        <v>404</v>
      </c>
      <c r="E411" s="223" t="s">
        <v>1071</v>
      </c>
      <c r="F411" s="224" t="s">
        <v>1072</v>
      </c>
      <c r="G411" s="225" t="s">
        <v>368</v>
      </c>
      <c r="H411" s="226">
        <v>1</v>
      </c>
      <c r="I411" s="227"/>
      <c r="J411" s="228">
        <f>ROUND(I411*H411,2)</f>
        <v>0</v>
      </c>
      <c r="K411" s="224" t="s">
        <v>5</v>
      </c>
      <c r="L411" s="229"/>
      <c r="M411" s="230" t="s">
        <v>5</v>
      </c>
      <c r="N411" s="231" t="s">
        <v>43</v>
      </c>
      <c r="O411" s="42"/>
      <c r="P411" s="191">
        <f>O411*H411</f>
        <v>0</v>
      </c>
      <c r="Q411" s="191">
        <v>2E-3</v>
      </c>
      <c r="R411" s="191">
        <f>Q411*H411</f>
        <v>2E-3</v>
      </c>
      <c r="S411" s="191">
        <v>0</v>
      </c>
      <c r="T411" s="192">
        <f>S411*H411</f>
        <v>0</v>
      </c>
      <c r="AR411" s="24" t="s">
        <v>365</v>
      </c>
      <c r="AT411" s="24" t="s">
        <v>404</v>
      </c>
      <c r="AU411" s="24" t="s">
        <v>79</v>
      </c>
      <c r="AY411" s="24" t="s">
        <v>151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24" t="s">
        <v>79</v>
      </c>
      <c r="BK411" s="193">
        <f>ROUND(I411*H411,2)</f>
        <v>0</v>
      </c>
      <c r="BL411" s="24" t="s">
        <v>259</v>
      </c>
      <c r="BM411" s="24" t="s">
        <v>1073</v>
      </c>
    </row>
    <row r="412" spans="2:65" s="1" customFormat="1" ht="12">
      <c r="B412" s="41"/>
      <c r="D412" s="207" t="s">
        <v>161</v>
      </c>
      <c r="F412" s="220" t="s">
        <v>1072</v>
      </c>
      <c r="I412" s="196"/>
      <c r="L412" s="41"/>
      <c r="M412" s="197"/>
      <c r="N412" s="42"/>
      <c r="O412" s="42"/>
      <c r="P412" s="42"/>
      <c r="Q412" s="42"/>
      <c r="R412" s="42"/>
      <c r="S412" s="42"/>
      <c r="T412" s="70"/>
      <c r="AT412" s="24" t="s">
        <v>161</v>
      </c>
      <c r="AU412" s="24" t="s">
        <v>79</v>
      </c>
    </row>
    <row r="413" spans="2:65" s="1" customFormat="1" ht="20.399999999999999" customHeight="1">
      <c r="B413" s="181"/>
      <c r="C413" s="182" t="s">
        <v>1074</v>
      </c>
      <c r="D413" s="182" t="s">
        <v>154</v>
      </c>
      <c r="E413" s="183" t="s">
        <v>1075</v>
      </c>
      <c r="F413" s="184" t="s">
        <v>1076</v>
      </c>
      <c r="G413" s="185" t="s">
        <v>871</v>
      </c>
      <c r="H413" s="186">
        <v>18</v>
      </c>
      <c r="I413" s="187"/>
      <c r="J413" s="188">
        <f>ROUND(I413*H413,2)</f>
        <v>0</v>
      </c>
      <c r="K413" s="184" t="s">
        <v>5</v>
      </c>
      <c r="L413" s="41"/>
      <c r="M413" s="189" t="s">
        <v>5</v>
      </c>
      <c r="N413" s="190" t="s">
        <v>43</v>
      </c>
      <c r="O413" s="42"/>
      <c r="P413" s="191">
        <f>O413*H413</f>
        <v>0</v>
      </c>
      <c r="Q413" s="191">
        <v>4.0000000000000003E-5</v>
      </c>
      <c r="R413" s="191">
        <f>Q413*H413</f>
        <v>7.2000000000000005E-4</v>
      </c>
      <c r="S413" s="191">
        <v>0</v>
      </c>
      <c r="T413" s="192">
        <f>S413*H413</f>
        <v>0</v>
      </c>
      <c r="AR413" s="24" t="s">
        <v>259</v>
      </c>
      <c r="AT413" s="24" t="s">
        <v>154</v>
      </c>
      <c r="AU413" s="24" t="s">
        <v>79</v>
      </c>
      <c r="AY413" s="24" t="s">
        <v>151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24" t="s">
        <v>79</v>
      </c>
      <c r="BK413" s="193">
        <f>ROUND(I413*H413,2)</f>
        <v>0</v>
      </c>
      <c r="BL413" s="24" t="s">
        <v>259</v>
      </c>
      <c r="BM413" s="24" t="s">
        <v>1077</v>
      </c>
    </row>
    <row r="414" spans="2:65" s="1" customFormat="1" ht="12">
      <c r="B414" s="41"/>
      <c r="D414" s="207" t="s">
        <v>161</v>
      </c>
      <c r="F414" s="220" t="s">
        <v>1076</v>
      </c>
      <c r="I414" s="196"/>
      <c r="L414" s="41"/>
      <c r="M414" s="197"/>
      <c r="N414" s="42"/>
      <c r="O414" s="42"/>
      <c r="P414" s="42"/>
      <c r="Q414" s="42"/>
      <c r="R414" s="42"/>
      <c r="S414" s="42"/>
      <c r="T414" s="70"/>
      <c r="AT414" s="24" t="s">
        <v>161</v>
      </c>
      <c r="AU414" s="24" t="s">
        <v>79</v>
      </c>
    </row>
    <row r="415" spans="2:65" s="1" customFormat="1" ht="20.399999999999999" customHeight="1">
      <c r="B415" s="181"/>
      <c r="C415" s="222" t="s">
        <v>878</v>
      </c>
      <c r="D415" s="222" t="s">
        <v>404</v>
      </c>
      <c r="E415" s="223" t="s">
        <v>1078</v>
      </c>
      <c r="F415" s="224" t="s">
        <v>1079</v>
      </c>
      <c r="G415" s="225" t="s">
        <v>368</v>
      </c>
      <c r="H415" s="226">
        <v>18</v>
      </c>
      <c r="I415" s="227"/>
      <c r="J415" s="228">
        <f>ROUND(I415*H415,2)</f>
        <v>0</v>
      </c>
      <c r="K415" s="224" t="s">
        <v>5</v>
      </c>
      <c r="L415" s="229"/>
      <c r="M415" s="230" t="s">
        <v>5</v>
      </c>
      <c r="N415" s="231" t="s">
        <v>43</v>
      </c>
      <c r="O415" s="42"/>
      <c r="P415" s="191">
        <f>O415*H415</f>
        <v>0</v>
      </c>
      <c r="Q415" s="191">
        <v>1E-3</v>
      </c>
      <c r="R415" s="191">
        <f>Q415*H415</f>
        <v>1.8000000000000002E-2</v>
      </c>
      <c r="S415" s="191">
        <v>0</v>
      </c>
      <c r="T415" s="192">
        <f>S415*H415</f>
        <v>0</v>
      </c>
      <c r="AR415" s="24" t="s">
        <v>365</v>
      </c>
      <c r="AT415" s="24" t="s">
        <v>404</v>
      </c>
      <c r="AU415" s="24" t="s">
        <v>79</v>
      </c>
      <c r="AY415" s="24" t="s">
        <v>151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24" t="s">
        <v>79</v>
      </c>
      <c r="BK415" s="193">
        <f>ROUND(I415*H415,2)</f>
        <v>0</v>
      </c>
      <c r="BL415" s="24" t="s">
        <v>259</v>
      </c>
      <c r="BM415" s="24" t="s">
        <v>1080</v>
      </c>
    </row>
    <row r="416" spans="2:65" s="1" customFormat="1" ht="12">
      <c r="B416" s="41"/>
      <c r="D416" s="207" t="s">
        <v>161</v>
      </c>
      <c r="F416" s="220" t="s">
        <v>1079</v>
      </c>
      <c r="I416" s="196"/>
      <c r="L416" s="41"/>
      <c r="M416" s="197"/>
      <c r="N416" s="42"/>
      <c r="O416" s="42"/>
      <c r="P416" s="42"/>
      <c r="Q416" s="42"/>
      <c r="R416" s="42"/>
      <c r="S416" s="42"/>
      <c r="T416" s="70"/>
      <c r="AT416" s="24" t="s">
        <v>161</v>
      </c>
      <c r="AU416" s="24" t="s">
        <v>79</v>
      </c>
    </row>
    <row r="417" spans="2:65" s="1" customFormat="1" ht="20.399999999999999" customHeight="1">
      <c r="B417" s="181"/>
      <c r="C417" s="182" t="s">
        <v>1081</v>
      </c>
      <c r="D417" s="182" t="s">
        <v>154</v>
      </c>
      <c r="E417" s="183" t="s">
        <v>1082</v>
      </c>
      <c r="F417" s="184" t="s">
        <v>1083</v>
      </c>
      <c r="G417" s="185" t="s">
        <v>368</v>
      </c>
      <c r="H417" s="186">
        <v>3</v>
      </c>
      <c r="I417" s="187"/>
      <c r="J417" s="188">
        <f>ROUND(I417*H417,2)</f>
        <v>0</v>
      </c>
      <c r="K417" s="184" t="s">
        <v>5</v>
      </c>
      <c r="L417" s="41"/>
      <c r="M417" s="189" t="s">
        <v>5</v>
      </c>
      <c r="N417" s="190" t="s">
        <v>43</v>
      </c>
      <c r="O417" s="42"/>
      <c r="P417" s="191">
        <f>O417*H417</f>
        <v>0</v>
      </c>
      <c r="Q417" s="191">
        <v>1.2999999999999999E-4</v>
      </c>
      <c r="R417" s="191">
        <f>Q417*H417</f>
        <v>3.8999999999999994E-4</v>
      </c>
      <c r="S417" s="191">
        <v>0</v>
      </c>
      <c r="T417" s="192">
        <f>S417*H417</f>
        <v>0</v>
      </c>
      <c r="AR417" s="24" t="s">
        <v>259</v>
      </c>
      <c r="AT417" s="24" t="s">
        <v>154</v>
      </c>
      <c r="AU417" s="24" t="s">
        <v>79</v>
      </c>
      <c r="AY417" s="24" t="s">
        <v>151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24" t="s">
        <v>79</v>
      </c>
      <c r="BK417" s="193">
        <f>ROUND(I417*H417,2)</f>
        <v>0</v>
      </c>
      <c r="BL417" s="24" t="s">
        <v>259</v>
      </c>
      <c r="BM417" s="24" t="s">
        <v>1084</v>
      </c>
    </row>
    <row r="418" spans="2:65" s="1" customFormat="1" ht="12">
      <c r="B418" s="41"/>
      <c r="D418" s="207" t="s">
        <v>161</v>
      </c>
      <c r="F418" s="220" t="s">
        <v>1083</v>
      </c>
      <c r="I418" s="196"/>
      <c r="L418" s="41"/>
      <c r="M418" s="197"/>
      <c r="N418" s="42"/>
      <c r="O418" s="42"/>
      <c r="P418" s="42"/>
      <c r="Q418" s="42"/>
      <c r="R418" s="42"/>
      <c r="S418" s="42"/>
      <c r="T418" s="70"/>
      <c r="AT418" s="24" t="s">
        <v>161</v>
      </c>
      <c r="AU418" s="24" t="s">
        <v>79</v>
      </c>
    </row>
    <row r="419" spans="2:65" s="1" customFormat="1" ht="20.399999999999999" customHeight="1">
      <c r="B419" s="181"/>
      <c r="C419" s="222" t="s">
        <v>882</v>
      </c>
      <c r="D419" s="222" t="s">
        <v>404</v>
      </c>
      <c r="E419" s="223" t="s">
        <v>1085</v>
      </c>
      <c r="F419" s="224" t="s">
        <v>1086</v>
      </c>
      <c r="G419" s="225" t="s">
        <v>368</v>
      </c>
      <c r="H419" s="226">
        <v>3</v>
      </c>
      <c r="I419" s="227"/>
      <c r="J419" s="228">
        <f>ROUND(I419*H419,2)</f>
        <v>0</v>
      </c>
      <c r="K419" s="224" t="s">
        <v>5</v>
      </c>
      <c r="L419" s="229"/>
      <c r="M419" s="230" t="s">
        <v>5</v>
      </c>
      <c r="N419" s="231" t="s">
        <v>43</v>
      </c>
      <c r="O419" s="42"/>
      <c r="P419" s="191">
        <f>O419*H419</f>
        <v>0</v>
      </c>
      <c r="Q419" s="191">
        <v>2E-3</v>
      </c>
      <c r="R419" s="191">
        <f>Q419*H419</f>
        <v>6.0000000000000001E-3</v>
      </c>
      <c r="S419" s="191">
        <v>0</v>
      </c>
      <c r="T419" s="192">
        <f>S419*H419</f>
        <v>0</v>
      </c>
      <c r="AR419" s="24" t="s">
        <v>365</v>
      </c>
      <c r="AT419" s="24" t="s">
        <v>404</v>
      </c>
      <c r="AU419" s="24" t="s">
        <v>79</v>
      </c>
      <c r="AY419" s="24" t="s">
        <v>151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24" t="s">
        <v>79</v>
      </c>
      <c r="BK419" s="193">
        <f>ROUND(I419*H419,2)</f>
        <v>0</v>
      </c>
      <c r="BL419" s="24" t="s">
        <v>259</v>
      </c>
      <c r="BM419" s="24" t="s">
        <v>1087</v>
      </c>
    </row>
    <row r="420" spans="2:65" s="1" customFormat="1" ht="12">
      <c r="B420" s="41"/>
      <c r="D420" s="207" t="s">
        <v>161</v>
      </c>
      <c r="F420" s="220" t="s">
        <v>1086</v>
      </c>
      <c r="I420" s="196"/>
      <c r="L420" s="41"/>
      <c r="M420" s="197"/>
      <c r="N420" s="42"/>
      <c r="O420" s="42"/>
      <c r="P420" s="42"/>
      <c r="Q420" s="42"/>
      <c r="R420" s="42"/>
      <c r="S420" s="42"/>
      <c r="T420" s="70"/>
      <c r="AT420" s="24" t="s">
        <v>161</v>
      </c>
      <c r="AU420" s="24" t="s">
        <v>79</v>
      </c>
    </row>
    <row r="421" spans="2:65" s="1" customFormat="1" ht="20.399999999999999" customHeight="1">
      <c r="B421" s="181"/>
      <c r="C421" s="182" t="s">
        <v>1088</v>
      </c>
      <c r="D421" s="182" t="s">
        <v>154</v>
      </c>
      <c r="E421" s="183" t="s">
        <v>1089</v>
      </c>
      <c r="F421" s="184" t="s">
        <v>1090</v>
      </c>
      <c r="G421" s="185" t="s">
        <v>368</v>
      </c>
      <c r="H421" s="186">
        <v>18</v>
      </c>
      <c r="I421" s="187"/>
      <c r="J421" s="188">
        <f>ROUND(I421*H421,2)</f>
        <v>0</v>
      </c>
      <c r="K421" s="184" t="s">
        <v>5</v>
      </c>
      <c r="L421" s="41"/>
      <c r="M421" s="189" t="s">
        <v>5</v>
      </c>
      <c r="N421" s="190" t="s">
        <v>43</v>
      </c>
      <c r="O421" s="42"/>
      <c r="P421" s="191">
        <f>O421*H421</f>
        <v>0</v>
      </c>
      <c r="Q421" s="191">
        <v>1.7000000000000001E-4</v>
      </c>
      <c r="R421" s="191">
        <f>Q421*H421</f>
        <v>3.0600000000000002E-3</v>
      </c>
      <c r="S421" s="191">
        <v>0</v>
      </c>
      <c r="T421" s="192">
        <f>S421*H421</f>
        <v>0</v>
      </c>
      <c r="AR421" s="24" t="s">
        <v>259</v>
      </c>
      <c r="AT421" s="24" t="s">
        <v>154</v>
      </c>
      <c r="AU421" s="24" t="s">
        <v>79</v>
      </c>
      <c r="AY421" s="24" t="s">
        <v>151</v>
      </c>
      <c r="BE421" s="193">
        <f>IF(N421="základní",J421,0)</f>
        <v>0</v>
      </c>
      <c r="BF421" s="193">
        <f>IF(N421="snížená",J421,0)</f>
        <v>0</v>
      </c>
      <c r="BG421" s="193">
        <f>IF(N421="zákl. přenesená",J421,0)</f>
        <v>0</v>
      </c>
      <c r="BH421" s="193">
        <f>IF(N421="sníž. přenesená",J421,0)</f>
        <v>0</v>
      </c>
      <c r="BI421" s="193">
        <f>IF(N421="nulová",J421,0)</f>
        <v>0</v>
      </c>
      <c r="BJ421" s="24" t="s">
        <v>79</v>
      </c>
      <c r="BK421" s="193">
        <f>ROUND(I421*H421,2)</f>
        <v>0</v>
      </c>
      <c r="BL421" s="24" t="s">
        <v>259</v>
      </c>
      <c r="BM421" s="24" t="s">
        <v>1091</v>
      </c>
    </row>
    <row r="422" spans="2:65" s="1" customFormat="1" ht="12">
      <c r="B422" s="41"/>
      <c r="D422" s="207" t="s">
        <v>161</v>
      </c>
      <c r="F422" s="220" t="s">
        <v>1090</v>
      </c>
      <c r="I422" s="196"/>
      <c r="L422" s="41"/>
      <c r="M422" s="197"/>
      <c r="N422" s="42"/>
      <c r="O422" s="42"/>
      <c r="P422" s="42"/>
      <c r="Q422" s="42"/>
      <c r="R422" s="42"/>
      <c r="S422" s="42"/>
      <c r="T422" s="70"/>
      <c r="AT422" s="24" t="s">
        <v>161</v>
      </c>
      <c r="AU422" s="24" t="s">
        <v>79</v>
      </c>
    </row>
    <row r="423" spans="2:65" s="1" customFormat="1" ht="20.399999999999999" customHeight="1">
      <c r="B423" s="181"/>
      <c r="C423" s="222" t="s">
        <v>885</v>
      </c>
      <c r="D423" s="222" t="s">
        <v>404</v>
      </c>
      <c r="E423" s="223" t="s">
        <v>1092</v>
      </c>
      <c r="F423" s="224" t="s">
        <v>1093</v>
      </c>
      <c r="G423" s="225" t="s">
        <v>368</v>
      </c>
      <c r="H423" s="226">
        <v>18</v>
      </c>
      <c r="I423" s="227"/>
      <c r="J423" s="228">
        <f>ROUND(I423*H423,2)</f>
        <v>0</v>
      </c>
      <c r="K423" s="224" t="s">
        <v>5</v>
      </c>
      <c r="L423" s="229"/>
      <c r="M423" s="230" t="s">
        <v>5</v>
      </c>
      <c r="N423" s="231" t="s">
        <v>43</v>
      </c>
      <c r="O423" s="42"/>
      <c r="P423" s="191">
        <f>O423*H423</f>
        <v>0</v>
      </c>
      <c r="Q423" s="191">
        <v>5.0000000000000001E-3</v>
      </c>
      <c r="R423" s="191">
        <f>Q423*H423</f>
        <v>0.09</v>
      </c>
      <c r="S423" s="191">
        <v>0</v>
      </c>
      <c r="T423" s="192">
        <f>S423*H423</f>
        <v>0</v>
      </c>
      <c r="AR423" s="24" t="s">
        <v>365</v>
      </c>
      <c r="AT423" s="24" t="s">
        <v>404</v>
      </c>
      <c r="AU423" s="24" t="s">
        <v>79</v>
      </c>
      <c r="AY423" s="24" t="s">
        <v>151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24" t="s">
        <v>79</v>
      </c>
      <c r="BK423" s="193">
        <f>ROUND(I423*H423,2)</f>
        <v>0</v>
      </c>
      <c r="BL423" s="24" t="s">
        <v>259</v>
      </c>
      <c r="BM423" s="24" t="s">
        <v>1094</v>
      </c>
    </row>
    <row r="424" spans="2:65" s="1" customFormat="1" ht="12">
      <c r="B424" s="41"/>
      <c r="D424" s="207" t="s">
        <v>161</v>
      </c>
      <c r="F424" s="220" t="s">
        <v>1093</v>
      </c>
      <c r="I424" s="196"/>
      <c r="L424" s="41"/>
      <c r="M424" s="197"/>
      <c r="N424" s="42"/>
      <c r="O424" s="42"/>
      <c r="P424" s="42"/>
      <c r="Q424" s="42"/>
      <c r="R424" s="42"/>
      <c r="S424" s="42"/>
      <c r="T424" s="70"/>
      <c r="AT424" s="24" t="s">
        <v>161</v>
      </c>
      <c r="AU424" s="24" t="s">
        <v>79</v>
      </c>
    </row>
    <row r="425" spans="2:65" s="1" customFormat="1" ht="20.399999999999999" customHeight="1">
      <c r="B425" s="181"/>
      <c r="C425" s="222" t="s">
        <v>1095</v>
      </c>
      <c r="D425" s="222" t="s">
        <v>404</v>
      </c>
      <c r="E425" s="223" t="s">
        <v>1096</v>
      </c>
      <c r="F425" s="224" t="s">
        <v>1097</v>
      </c>
      <c r="G425" s="225" t="s">
        <v>368</v>
      </c>
      <c r="H425" s="226">
        <v>3</v>
      </c>
      <c r="I425" s="227"/>
      <c r="J425" s="228">
        <f>ROUND(I425*H425,2)</f>
        <v>0</v>
      </c>
      <c r="K425" s="224" t="s">
        <v>5</v>
      </c>
      <c r="L425" s="229"/>
      <c r="M425" s="230" t="s">
        <v>5</v>
      </c>
      <c r="N425" s="231" t="s">
        <v>43</v>
      </c>
      <c r="O425" s="42"/>
      <c r="P425" s="191">
        <f>O425*H425</f>
        <v>0</v>
      </c>
      <c r="Q425" s="191">
        <v>8.7000000000000001E-4</v>
      </c>
      <c r="R425" s="191">
        <f>Q425*H425</f>
        <v>2.6099999999999999E-3</v>
      </c>
      <c r="S425" s="191">
        <v>0</v>
      </c>
      <c r="T425" s="192">
        <f>S425*H425</f>
        <v>0</v>
      </c>
      <c r="AR425" s="24" t="s">
        <v>365</v>
      </c>
      <c r="AT425" s="24" t="s">
        <v>404</v>
      </c>
      <c r="AU425" s="24" t="s">
        <v>79</v>
      </c>
      <c r="AY425" s="24" t="s">
        <v>151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24" t="s">
        <v>79</v>
      </c>
      <c r="BK425" s="193">
        <f>ROUND(I425*H425,2)</f>
        <v>0</v>
      </c>
      <c r="BL425" s="24" t="s">
        <v>259</v>
      </c>
      <c r="BM425" s="24" t="s">
        <v>1098</v>
      </c>
    </row>
    <row r="426" spans="2:65" s="1" customFormat="1" ht="12">
      <c r="B426" s="41"/>
      <c r="D426" s="207" t="s">
        <v>161</v>
      </c>
      <c r="F426" s="220" t="s">
        <v>1097</v>
      </c>
      <c r="I426" s="196"/>
      <c r="L426" s="41"/>
      <c r="M426" s="197"/>
      <c r="N426" s="42"/>
      <c r="O426" s="42"/>
      <c r="P426" s="42"/>
      <c r="Q426" s="42"/>
      <c r="R426" s="42"/>
      <c r="S426" s="42"/>
      <c r="T426" s="70"/>
      <c r="AT426" s="24" t="s">
        <v>161</v>
      </c>
      <c r="AU426" s="24" t="s">
        <v>79</v>
      </c>
    </row>
    <row r="427" spans="2:65" s="1" customFormat="1" ht="20.399999999999999" customHeight="1">
      <c r="B427" s="181"/>
      <c r="C427" s="182" t="s">
        <v>888</v>
      </c>
      <c r="D427" s="182" t="s">
        <v>154</v>
      </c>
      <c r="E427" s="183" t="s">
        <v>1099</v>
      </c>
      <c r="F427" s="184" t="s">
        <v>1100</v>
      </c>
      <c r="G427" s="185" t="s">
        <v>368</v>
      </c>
      <c r="H427" s="186">
        <v>4</v>
      </c>
      <c r="I427" s="187"/>
      <c r="J427" s="188">
        <f>ROUND(I427*H427,2)</f>
        <v>0</v>
      </c>
      <c r="K427" s="184" t="s">
        <v>5</v>
      </c>
      <c r="L427" s="41"/>
      <c r="M427" s="189" t="s">
        <v>5</v>
      </c>
      <c r="N427" s="190" t="s">
        <v>43</v>
      </c>
      <c r="O427" s="42"/>
      <c r="P427" s="191">
        <f>O427*H427</f>
        <v>0</v>
      </c>
      <c r="Q427" s="191">
        <v>2.7E-4</v>
      </c>
      <c r="R427" s="191">
        <f>Q427*H427</f>
        <v>1.08E-3</v>
      </c>
      <c r="S427" s="191">
        <v>0</v>
      </c>
      <c r="T427" s="192">
        <f>S427*H427</f>
        <v>0</v>
      </c>
      <c r="AR427" s="24" t="s">
        <v>259</v>
      </c>
      <c r="AT427" s="24" t="s">
        <v>154</v>
      </c>
      <c r="AU427" s="24" t="s">
        <v>79</v>
      </c>
      <c r="AY427" s="24" t="s">
        <v>151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24" t="s">
        <v>79</v>
      </c>
      <c r="BK427" s="193">
        <f>ROUND(I427*H427,2)</f>
        <v>0</v>
      </c>
      <c r="BL427" s="24" t="s">
        <v>259</v>
      </c>
      <c r="BM427" s="24" t="s">
        <v>1101</v>
      </c>
    </row>
    <row r="428" spans="2:65" s="1" customFormat="1" ht="12">
      <c r="B428" s="41"/>
      <c r="D428" s="207" t="s">
        <v>161</v>
      </c>
      <c r="F428" s="220" t="s">
        <v>1100</v>
      </c>
      <c r="I428" s="196"/>
      <c r="L428" s="41"/>
      <c r="M428" s="197"/>
      <c r="N428" s="42"/>
      <c r="O428" s="42"/>
      <c r="P428" s="42"/>
      <c r="Q428" s="42"/>
      <c r="R428" s="42"/>
      <c r="S428" s="42"/>
      <c r="T428" s="70"/>
      <c r="AT428" s="24" t="s">
        <v>161</v>
      </c>
      <c r="AU428" s="24" t="s">
        <v>79</v>
      </c>
    </row>
    <row r="429" spans="2:65" s="1" customFormat="1" ht="20.399999999999999" customHeight="1">
      <c r="B429" s="181"/>
      <c r="C429" s="182" t="s">
        <v>1102</v>
      </c>
      <c r="D429" s="182" t="s">
        <v>154</v>
      </c>
      <c r="E429" s="183" t="s">
        <v>340</v>
      </c>
      <c r="F429" s="184" t="s">
        <v>1103</v>
      </c>
      <c r="G429" s="185" t="s">
        <v>270</v>
      </c>
      <c r="H429" s="186">
        <v>1.361</v>
      </c>
      <c r="I429" s="187"/>
      <c r="J429" s="188">
        <f>ROUND(I429*H429,2)</f>
        <v>0</v>
      </c>
      <c r="K429" s="184" t="s">
        <v>5</v>
      </c>
      <c r="L429" s="41"/>
      <c r="M429" s="189" t="s">
        <v>5</v>
      </c>
      <c r="N429" s="190" t="s">
        <v>43</v>
      </c>
      <c r="O429" s="42"/>
      <c r="P429" s="191">
        <f>O429*H429</f>
        <v>0</v>
      </c>
      <c r="Q429" s="191">
        <v>0</v>
      </c>
      <c r="R429" s="191">
        <f>Q429*H429</f>
        <v>0</v>
      </c>
      <c r="S429" s="191">
        <v>0</v>
      </c>
      <c r="T429" s="192">
        <f>S429*H429</f>
        <v>0</v>
      </c>
      <c r="AR429" s="24" t="s">
        <v>259</v>
      </c>
      <c r="AT429" s="24" t="s">
        <v>154</v>
      </c>
      <c r="AU429" s="24" t="s">
        <v>79</v>
      </c>
      <c r="AY429" s="24" t="s">
        <v>151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24" t="s">
        <v>79</v>
      </c>
      <c r="BK429" s="193">
        <f>ROUND(I429*H429,2)</f>
        <v>0</v>
      </c>
      <c r="BL429" s="24" t="s">
        <v>259</v>
      </c>
      <c r="BM429" s="24" t="s">
        <v>1104</v>
      </c>
    </row>
    <row r="430" spans="2:65" s="1" customFormat="1" ht="12">
      <c r="B430" s="41"/>
      <c r="D430" s="194" t="s">
        <v>161</v>
      </c>
      <c r="F430" s="195" t="s">
        <v>1103</v>
      </c>
      <c r="I430" s="196"/>
      <c r="L430" s="41"/>
      <c r="M430" s="197"/>
      <c r="N430" s="42"/>
      <c r="O430" s="42"/>
      <c r="P430" s="42"/>
      <c r="Q430" s="42"/>
      <c r="R430" s="42"/>
      <c r="S430" s="42"/>
      <c r="T430" s="70"/>
      <c r="AT430" s="24" t="s">
        <v>161</v>
      </c>
      <c r="AU430" s="24" t="s">
        <v>79</v>
      </c>
    </row>
    <row r="431" spans="2:65" s="11" customFormat="1" ht="37.35" customHeight="1">
      <c r="B431" s="167"/>
      <c r="D431" s="178" t="s">
        <v>71</v>
      </c>
      <c r="E431" s="232" t="s">
        <v>1105</v>
      </c>
      <c r="F431" s="232" t="s">
        <v>1106</v>
      </c>
      <c r="I431" s="170"/>
      <c r="J431" s="233">
        <f>BK431</f>
        <v>0</v>
      </c>
      <c r="L431" s="167"/>
      <c r="M431" s="172"/>
      <c r="N431" s="173"/>
      <c r="O431" s="173"/>
      <c r="P431" s="174">
        <f>SUM(P432:P433)</f>
        <v>0</v>
      </c>
      <c r="Q431" s="173"/>
      <c r="R431" s="174">
        <f>SUM(R432:R433)</f>
        <v>0</v>
      </c>
      <c r="S431" s="173"/>
      <c r="T431" s="175">
        <f>SUM(T432:T433)</f>
        <v>0</v>
      </c>
      <c r="AR431" s="168" t="s">
        <v>79</v>
      </c>
      <c r="AT431" s="176" t="s">
        <v>71</v>
      </c>
      <c r="AU431" s="176" t="s">
        <v>72</v>
      </c>
      <c r="AY431" s="168" t="s">
        <v>151</v>
      </c>
      <c r="BK431" s="177">
        <f>SUM(BK432:BK433)</f>
        <v>0</v>
      </c>
    </row>
    <row r="432" spans="2:65" s="1" customFormat="1" ht="20.399999999999999" customHeight="1">
      <c r="B432" s="181"/>
      <c r="C432" s="182" t="s">
        <v>891</v>
      </c>
      <c r="D432" s="182" t="s">
        <v>154</v>
      </c>
      <c r="E432" s="183" t="s">
        <v>1107</v>
      </c>
      <c r="F432" s="184" t="s">
        <v>1108</v>
      </c>
      <c r="G432" s="185" t="s">
        <v>1109</v>
      </c>
      <c r="H432" s="186">
        <v>1</v>
      </c>
      <c r="I432" s="187"/>
      <c r="J432" s="188">
        <f>ROUND(I432*H432,2)</f>
        <v>0</v>
      </c>
      <c r="K432" s="184" t="s">
        <v>5</v>
      </c>
      <c r="L432" s="41"/>
      <c r="M432" s="189" t="s">
        <v>5</v>
      </c>
      <c r="N432" s="190" t="s">
        <v>43</v>
      </c>
      <c r="O432" s="42"/>
      <c r="P432" s="191">
        <f>O432*H432</f>
        <v>0</v>
      </c>
      <c r="Q432" s="191">
        <v>0</v>
      </c>
      <c r="R432" s="191">
        <f>Q432*H432</f>
        <v>0</v>
      </c>
      <c r="S432" s="191">
        <v>0</v>
      </c>
      <c r="T432" s="192">
        <f>S432*H432</f>
        <v>0</v>
      </c>
      <c r="AR432" s="24" t="s">
        <v>159</v>
      </c>
      <c r="AT432" s="24" t="s">
        <v>154</v>
      </c>
      <c r="AU432" s="24" t="s">
        <v>79</v>
      </c>
      <c r="AY432" s="24" t="s">
        <v>151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24" t="s">
        <v>79</v>
      </c>
      <c r="BK432" s="193">
        <f>ROUND(I432*H432,2)</f>
        <v>0</v>
      </c>
      <c r="BL432" s="24" t="s">
        <v>159</v>
      </c>
      <c r="BM432" s="24" t="s">
        <v>1110</v>
      </c>
    </row>
    <row r="433" spans="2:47" s="1" customFormat="1" ht="12">
      <c r="B433" s="41"/>
      <c r="D433" s="194" t="s">
        <v>161</v>
      </c>
      <c r="F433" s="195" t="s">
        <v>1108</v>
      </c>
      <c r="I433" s="196"/>
      <c r="L433" s="41"/>
      <c r="M433" s="237"/>
      <c r="N433" s="238"/>
      <c r="O433" s="238"/>
      <c r="P433" s="238"/>
      <c r="Q433" s="238"/>
      <c r="R433" s="238"/>
      <c r="S433" s="238"/>
      <c r="T433" s="239"/>
      <c r="AT433" s="24" t="s">
        <v>161</v>
      </c>
      <c r="AU433" s="24" t="s">
        <v>79</v>
      </c>
    </row>
    <row r="434" spans="2:47" s="1" customFormat="1" ht="6.9" customHeight="1">
      <c r="B434" s="56"/>
      <c r="C434" s="57"/>
      <c r="D434" s="57"/>
      <c r="E434" s="57"/>
      <c r="F434" s="57"/>
      <c r="G434" s="57"/>
      <c r="H434" s="57"/>
      <c r="I434" s="134"/>
      <c r="J434" s="57"/>
      <c r="K434" s="57"/>
      <c r="L434" s="41"/>
    </row>
  </sheetData>
  <autoFilter ref="C83:K43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6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102</v>
      </c>
      <c r="G1" s="376" t="s">
        <v>103</v>
      </c>
      <c r="H1" s="376"/>
      <c r="I1" s="110"/>
      <c r="J1" s="109" t="s">
        <v>104</v>
      </c>
      <c r="K1" s="108" t="s">
        <v>105</v>
      </c>
      <c r="L1" s="109" t="s">
        <v>106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" customHeight="1">
      <c r="L2" s="367" t="s">
        <v>8</v>
      </c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101</v>
      </c>
    </row>
    <row r="3" spans="1:70" ht="6.9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81</v>
      </c>
    </row>
    <row r="4" spans="1:70" ht="36.9" customHeight="1">
      <c r="B4" s="28"/>
      <c r="C4" s="29"/>
      <c r="D4" s="30" t="s">
        <v>107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3.2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0.399999999999999" customHeight="1">
      <c r="B7" s="28"/>
      <c r="C7" s="29"/>
      <c r="D7" s="29"/>
      <c r="E7" s="369" t="str">
        <f>'Rekapitulace stavby'!K6</f>
        <v>Modernizace sociálního zařízení MŠ Bohatice</v>
      </c>
      <c r="F7" s="370"/>
      <c r="G7" s="370"/>
      <c r="H7" s="370"/>
      <c r="I7" s="112"/>
      <c r="J7" s="29"/>
      <c r="K7" s="31"/>
    </row>
    <row r="8" spans="1:70" s="1" customFormat="1" ht="13.2">
      <c r="B8" s="41"/>
      <c r="C8" s="42"/>
      <c r="D8" s="37" t="s">
        <v>108</v>
      </c>
      <c r="E8" s="42"/>
      <c r="F8" s="42"/>
      <c r="G8" s="42"/>
      <c r="H8" s="42"/>
      <c r="I8" s="113"/>
      <c r="J8" s="42"/>
      <c r="K8" s="45"/>
    </row>
    <row r="9" spans="1:70" s="1" customFormat="1" ht="36.9" customHeight="1">
      <c r="B9" s="41"/>
      <c r="C9" s="42"/>
      <c r="D9" s="42"/>
      <c r="E9" s="372" t="s">
        <v>1111</v>
      </c>
      <c r="F9" s="371"/>
      <c r="G9" s="371"/>
      <c r="H9" s="371"/>
      <c r="I9" s="113"/>
      <c r="J9" s="42"/>
      <c r="K9" s="45"/>
    </row>
    <row r="10" spans="1:70" s="1" customFormat="1" ht="12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14" t="s">
        <v>22</v>
      </c>
      <c r="J11" s="35" t="s">
        <v>5</v>
      </c>
      <c r="K11" s="45"/>
    </row>
    <row r="12" spans="1:70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4" t="s">
        <v>25</v>
      </c>
      <c r="J12" s="115" t="str">
        <f>'Rekapitulace stavby'!AN8</f>
        <v>12.7.2018</v>
      </c>
      <c r="K12" s="45"/>
    </row>
    <row r="13" spans="1:70" s="1" customFormat="1" ht="10.8" customHeight="1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4" t="s">
        <v>28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4" t="s">
        <v>30</v>
      </c>
      <c r="J15" s="35" t="s">
        <v>5</v>
      </c>
      <c r="K15" s="45"/>
    </row>
    <row r="16" spans="1:70" s="1" customFormat="1" ht="6.9" customHeight="1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4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4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4" t="s">
        <v>30</v>
      </c>
      <c r="J21" s="35" t="s">
        <v>5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3"/>
      <c r="J23" s="42"/>
      <c r="K23" s="45"/>
    </row>
    <row r="24" spans="2:11" s="7" customFormat="1" ht="157.19999999999999" customHeight="1">
      <c r="B24" s="116"/>
      <c r="C24" s="117"/>
      <c r="D24" s="117"/>
      <c r="E24" s="335" t="s">
        <v>37</v>
      </c>
      <c r="F24" s="335"/>
      <c r="G24" s="335"/>
      <c r="H24" s="335"/>
      <c r="I24" s="118"/>
      <c r="J24" s="117"/>
      <c r="K24" s="119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" customHeight="1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>
      <c r="B27" s="41"/>
      <c r="C27" s="42"/>
      <c r="D27" s="122" t="s">
        <v>38</v>
      </c>
      <c r="E27" s="42"/>
      <c r="F27" s="42"/>
      <c r="G27" s="42"/>
      <c r="H27" s="42"/>
      <c r="I27" s="113"/>
      <c r="J27" s="123">
        <f>ROUND(J79,2)</f>
        <v>0</v>
      </c>
      <c r="K27" s="45"/>
    </row>
    <row r="28" spans="2:11" s="1" customFormat="1" ht="6.9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4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25">
        <f>ROUND(SUM(BE79:BE86), 2)</f>
        <v>0</v>
      </c>
      <c r="G30" s="42"/>
      <c r="H30" s="42"/>
      <c r="I30" s="126">
        <v>0.21</v>
      </c>
      <c r="J30" s="125">
        <f>ROUND(ROUND((SUM(BE79:BE86)), 2)*I30, 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25">
        <f>ROUND(SUM(BF79:BF86), 2)</f>
        <v>0</v>
      </c>
      <c r="G31" s="42"/>
      <c r="H31" s="42"/>
      <c r="I31" s="126">
        <v>0.15</v>
      </c>
      <c r="J31" s="125">
        <f>ROUND(ROUND((SUM(BF79:BF86)), 2)*I31, 2)</f>
        <v>0</v>
      </c>
      <c r="K31" s="45"/>
    </row>
    <row r="32" spans="2:11" s="1" customFormat="1" ht="14.4" hidden="1" customHeight="1">
      <c r="B32" s="41"/>
      <c r="C32" s="42"/>
      <c r="D32" s="42"/>
      <c r="E32" s="49" t="s">
        <v>45</v>
      </c>
      <c r="F32" s="125">
        <f>ROUND(SUM(BG79:BG86),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" hidden="1" customHeight="1">
      <c r="B33" s="41"/>
      <c r="C33" s="42"/>
      <c r="D33" s="42"/>
      <c r="E33" s="49" t="s">
        <v>46</v>
      </c>
      <c r="F33" s="125">
        <f>ROUND(SUM(BH79:BH86),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" hidden="1" customHeight="1">
      <c r="B34" s="41"/>
      <c r="C34" s="42"/>
      <c r="D34" s="42"/>
      <c r="E34" s="49" t="s">
        <v>47</v>
      </c>
      <c r="F34" s="125">
        <f>ROUND(SUM(BI79:BI86),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>
      <c r="B36" s="41"/>
      <c r="C36" s="127"/>
      <c r="D36" s="128" t="s">
        <v>48</v>
      </c>
      <c r="E36" s="71"/>
      <c r="F36" s="71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" customHeight="1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" customHeight="1">
      <c r="B42" s="41"/>
      <c r="C42" s="30" t="s">
        <v>112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" customHeight="1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20.399999999999999" customHeight="1">
      <c r="B45" s="41"/>
      <c r="C45" s="42"/>
      <c r="D45" s="42"/>
      <c r="E45" s="369" t="str">
        <f>E7</f>
        <v>Modernizace sociálního zařízení MŠ Bohatice</v>
      </c>
      <c r="F45" s="370"/>
      <c r="G45" s="370"/>
      <c r="H45" s="370"/>
      <c r="I45" s="113"/>
      <c r="J45" s="42"/>
      <c r="K45" s="45"/>
    </row>
    <row r="46" spans="2:11" s="1" customFormat="1" ht="14.4" customHeight="1">
      <c r="B46" s="41"/>
      <c r="C46" s="37" t="s">
        <v>108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2" customHeight="1">
      <c r="B47" s="41"/>
      <c r="C47" s="42"/>
      <c r="D47" s="42"/>
      <c r="E47" s="372" t="str">
        <f>E9</f>
        <v>VON - Vedlejší rozpočtové náklady</v>
      </c>
      <c r="F47" s="371"/>
      <c r="G47" s="371"/>
      <c r="H47" s="371"/>
      <c r="I47" s="113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MŠ Bohatice, Karlovy Vary</v>
      </c>
      <c r="G49" s="42"/>
      <c r="H49" s="42"/>
      <c r="I49" s="114" t="s">
        <v>25</v>
      </c>
      <c r="J49" s="115" t="str">
        <f>IF(J12="","",J12)</f>
        <v>12.7.2018</v>
      </c>
      <c r="K49" s="45"/>
    </row>
    <row r="50" spans="2:47" s="1" customFormat="1" ht="6.9" customHeight="1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3.2">
      <c r="B51" s="41"/>
      <c r="C51" s="37" t="s">
        <v>27</v>
      </c>
      <c r="D51" s="42"/>
      <c r="E51" s="42"/>
      <c r="F51" s="35" t="str">
        <f>E15</f>
        <v>MM Karlovy Vary, Moskevská 21, K.Vary</v>
      </c>
      <c r="G51" s="42"/>
      <c r="H51" s="42"/>
      <c r="I51" s="114" t="s">
        <v>33</v>
      </c>
      <c r="J51" s="35" t="str">
        <f>E21</f>
        <v>Ing. Karel Drahokoupil</v>
      </c>
      <c r="K51" s="45"/>
    </row>
    <row r="52" spans="2:47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3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>
      <c r="B54" s="41"/>
      <c r="C54" s="137" t="s">
        <v>113</v>
      </c>
      <c r="D54" s="127"/>
      <c r="E54" s="127"/>
      <c r="F54" s="127"/>
      <c r="G54" s="127"/>
      <c r="H54" s="127"/>
      <c r="I54" s="138"/>
      <c r="J54" s="139" t="s">
        <v>114</v>
      </c>
      <c r="K54" s="140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>
      <c r="B56" s="41"/>
      <c r="C56" s="141" t="s">
        <v>115</v>
      </c>
      <c r="D56" s="42"/>
      <c r="E56" s="42"/>
      <c r="F56" s="42"/>
      <c r="G56" s="42"/>
      <c r="H56" s="42"/>
      <c r="I56" s="113"/>
      <c r="J56" s="123">
        <f>J79</f>
        <v>0</v>
      </c>
      <c r="K56" s="45"/>
      <c r="AU56" s="24" t="s">
        <v>116</v>
      </c>
    </row>
    <row r="57" spans="2:47" s="8" customFormat="1" ht="24.9" customHeight="1">
      <c r="B57" s="142"/>
      <c r="C57" s="143"/>
      <c r="D57" s="144" t="s">
        <v>1112</v>
      </c>
      <c r="E57" s="145"/>
      <c r="F57" s="145"/>
      <c r="G57" s="145"/>
      <c r="H57" s="145"/>
      <c r="I57" s="146"/>
      <c r="J57" s="147">
        <f>J80</f>
        <v>0</v>
      </c>
      <c r="K57" s="148"/>
    </row>
    <row r="58" spans="2:47" s="9" customFormat="1" ht="19.95" customHeight="1">
      <c r="B58" s="149"/>
      <c r="C58" s="150"/>
      <c r="D58" s="151" t="s">
        <v>1113</v>
      </c>
      <c r="E58" s="152"/>
      <c r="F58" s="152"/>
      <c r="G58" s="152"/>
      <c r="H58" s="152"/>
      <c r="I58" s="153"/>
      <c r="J58" s="154">
        <f>J81</f>
        <v>0</v>
      </c>
      <c r="K58" s="155"/>
    </row>
    <row r="59" spans="2:47" s="9" customFormat="1" ht="19.95" customHeight="1">
      <c r="B59" s="149"/>
      <c r="C59" s="150"/>
      <c r="D59" s="151" t="s">
        <v>1114</v>
      </c>
      <c r="E59" s="152"/>
      <c r="F59" s="152"/>
      <c r="G59" s="152"/>
      <c r="H59" s="152"/>
      <c r="I59" s="153"/>
      <c r="J59" s="154">
        <f>J84</f>
        <v>0</v>
      </c>
      <c r="K59" s="155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3"/>
      <c r="J60" s="42"/>
      <c r="K60" s="45"/>
    </row>
    <row r="61" spans="2:47" s="1" customFormat="1" ht="6.9" customHeight="1">
      <c r="B61" s="56"/>
      <c r="C61" s="57"/>
      <c r="D61" s="57"/>
      <c r="E61" s="57"/>
      <c r="F61" s="57"/>
      <c r="G61" s="57"/>
      <c r="H61" s="57"/>
      <c r="I61" s="134"/>
      <c r="J61" s="57"/>
      <c r="K61" s="58"/>
    </row>
    <row r="65" spans="2:63" s="1" customFormat="1" ht="6.9" customHeight="1">
      <c r="B65" s="59"/>
      <c r="C65" s="60"/>
      <c r="D65" s="60"/>
      <c r="E65" s="60"/>
      <c r="F65" s="60"/>
      <c r="G65" s="60"/>
      <c r="H65" s="60"/>
      <c r="I65" s="135"/>
      <c r="J65" s="60"/>
      <c r="K65" s="60"/>
      <c r="L65" s="41"/>
    </row>
    <row r="66" spans="2:63" s="1" customFormat="1" ht="36.9" customHeight="1">
      <c r="B66" s="41"/>
      <c r="C66" s="61" t="s">
        <v>135</v>
      </c>
      <c r="L66" s="41"/>
    </row>
    <row r="67" spans="2:63" s="1" customFormat="1" ht="6.9" customHeight="1">
      <c r="B67" s="41"/>
      <c r="L67" s="41"/>
    </row>
    <row r="68" spans="2:63" s="1" customFormat="1" ht="14.4" customHeight="1">
      <c r="B68" s="41"/>
      <c r="C68" s="63" t="s">
        <v>19</v>
      </c>
      <c r="L68" s="41"/>
    </row>
    <row r="69" spans="2:63" s="1" customFormat="1" ht="20.399999999999999" customHeight="1">
      <c r="B69" s="41"/>
      <c r="E69" s="373" t="str">
        <f>E7</f>
        <v>Modernizace sociálního zařízení MŠ Bohatice</v>
      </c>
      <c r="F69" s="374"/>
      <c r="G69" s="374"/>
      <c r="H69" s="374"/>
      <c r="L69" s="41"/>
    </row>
    <row r="70" spans="2:63" s="1" customFormat="1" ht="14.4" customHeight="1">
      <c r="B70" s="41"/>
      <c r="C70" s="63" t="s">
        <v>108</v>
      </c>
      <c r="L70" s="41"/>
    </row>
    <row r="71" spans="2:63" s="1" customFormat="1" ht="22.2" customHeight="1">
      <c r="B71" s="41"/>
      <c r="E71" s="346" t="str">
        <f>E9</f>
        <v>VON - Vedlejší rozpočtové náklady</v>
      </c>
      <c r="F71" s="375"/>
      <c r="G71" s="375"/>
      <c r="H71" s="375"/>
      <c r="L71" s="41"/>
    </row>
    <row r="72" spans="2:63" s="1" customFormat="1" ht="6.9" customHeight="1">
      <c r="B72" s="41"/>
      <c r="L72" s="41"/>
    </row>
    <row r="73" spans="2:63" s="1" customFormat="1" ht="18" customHeight="1">
      <c r="B73" s="41"/>
      <c r="C73" s="63" t="s">
        <v>23</v>
      </c>
      <c r="F73" s="156" t="str">
        <f>F12</f>
        <v>MŠ Bohatice, Karlovy Vary</v>
      </c>
      <c r="I73" s="157" t="s">
        <v>25</v>
      </c>
      <c r="J73" s="67" t="str">
        <f>IF(J12="","",J12)</f>
        <v>12.7.2018</v>
      </c>
      <c r="L73" s="41"/>
    </row>
    <row r="74" spans="2:63" s="1" customFormat="1" ht="6.9" customHeight="1">
      <c r="B74" s="41"/>
      <c r="L74" s="41"/>
    </row>
    <row r="75" spans="2:63" s="1" customFormat="1" ht="13.2">
      <c r="B75" s="41"/>
      <c r="C75" s="63" t="s">
        <v>27</v>
      </c>
      <c r="F75" s="156" t="str">
        <f>E15</f>
        <v>MM Karlovy Vary, Moskevská 21, K.Vary</v>
      </c>
      <c r="I75" s="157" t="s">
        <v>33</v>
      </c>
      <c r="J75" s="156" t="str">
        <f>E21</f>
        <v>Ing. Karel Drahokoupil</v>
      </c>
      <c r="L75" s="41"/>
    </row>
    <row r="76" spans="2:63" s="1" customFormat="1" ht="14.4" customHeight="1">
      <c r="B76" s="41"/>
      <c r="C76" s="63" t="s">
        <v>31</v>
      </c>
      <c r="F76" s="156" t="str">
        <f>IF(E18="","",E18)</f>
        <v/>
      </c>
      <c r="L76" s="41"/>
    </row>
    <row r="77" spans="2:63" s="1" customFormat="1" ht="10.35" customHeight="1">
      <c r="B77" s="41"/>
      <c r="L77" s="41"/>
    </row>
    <row r="78" spans="2:63" s="10" customFormat="1" ht="29.25" customHeight="1">
      <c r="B78" s="158"/>
      <c r="C78" s="159" t="s">
        <v>136</v>
      </c>
      <c r="D78" s="160" t="s">
        <v>57</v>
      </c>
      <c r="E78" s="160" t="s">
        <v>53</v>
      </c>
      <c r="F78" s="160" t="s">
        <v>137</v>
      </c>
      <c r="G78" s="160" t="s">
        <v>138</v>
      </c>
      <c r="H78" s="160" t="s">
        <v>139</v>
      </c>
      <c r="I78" s="161" t="s">
        <v>140</v>
      </c>
      <c r="J78" s="160" t="s">
        <v>114</v>
      </c>
      <c r="K78" s="162" t="s">
        <v>141</v>
      </c>
      <c r="L78" s="158"/>
      <c r="M78" s="73" t="s">
        <v>142</v>
      </c>
      <c r="N78" s="74" t="s">
        <v>42</v>
      </c>
      <c r="O78" s="74" t="s">
        <v>143</v>
      </c>
      <c r="P78" s="74" t="s">
        <v>144</v>
      </c>
      <c r="Q78" s="74" t="s">
        <v>145</v>
      </c>
      <c r="R78" s="74" t="s">
        <v>146</v>
      </c>
      <c r="S78" s="74" t="s">
        <v>147</v>
      </c>
      <c r="T78" s="75" t="s">
        <v>148</v>
      </c>
    </row>
    <row r="79" spans="2:63" s="1" customFormat="1" ht="29.25" customHeight="1">
      <c r="B79" s="41"/>
      <c r="C79" s="77" t="s">
        <v>115</v>
      </c>
      <c r="J79" s="163">
        <f>BK79</f>
        <v>0</v>
      </c>
      <c r="L79" s="41"/>
      <c r="M79" s="76"/>
      <c r="N79" s="68"/>
      <c r="O79" s="68"/>
      <c r="P79" s="164">
        <f>P80</f>
        <v>0</v>
      </c>
      <c r="Q79" s="68"/>
      <c r="R79" s="164">
        <f>R80</f>
        <v>0</v>
      </c>
      <c r="S79" s="68"/>
      <c r="T79" s="165">
        <f>T80</f>
        <v>0</v>
      </c>
      <c r="AT79" s="24" t="s">
        <v>71</v>
      </c>
      <c r="AU79" s="24" t="s">
        <v>116</v>
      </c>
      <c r="BK79" s="166">
        <f>BK80</f>
        <v>0</v>
      </c>
    </row>
    <row r="80" spans="2:63" s="11" customFormat="1" ht="37.35" customHeight="1">
      <c r="B80" s="167"/>
      <c r="D80" s="168" t="s">
        <v>71</v>
      </c>
      <c r="E80" s="169" t="s">
        <v>1115</v>
      </c>
      <c r="F80" s="169" t="s">
        <v>100</v>
      </c>
      <c r="I80" s="170"/>
      <c r="J80" s="171">
        <f>BK80</f>
        <v>0</v>
      </c>
      <c r="L80" s="167"/>
      <c r="M80" s="172"/>
      <c r="N80" s="173"/>
      <c r="O80" s="173"/>
      <c r="P80" s="174">
        <f>P81+P84</f>
        <v>0</v>
      </c>
      <c r="Q80" s="173"/>
      <c r="R80" s="174">
        <f>R81+R84</f>
        <v>0</v>
      </c>
      <c r="S80" s="173"/>
      <c r="T80" s="175">
        <f>T81+T84</f>
        <v>0</v>
      </c>
      <c r="AR80" s="168" t="s">
        <v>187</v>
      </c>
      <c r="AT80" s="176" t="s">
        <v>71</v>
      </c>
      <c r="AU80" s="176" t="s">
        <v>72</v>
      </c>
      <c r="AY80" s="168" t="s">
        <v>151</v>
      </c>
      <c r="BK80" s="177">
        <f>BK81+BK84</f>
        <v>0</v>
      </c>
    </row>
    <row r="81" spans="2:65" s="11" customFormat="1" ht="19.95" customHeight="1">
      <c r="B81" s="167"/>
      <c r="D81" s="178" t="s">
        <v>71</v>
      </c>
      <c r="E81" s="179" t="s">
        <v>1116</v>
      </c>
      <c r="F81" s="179" t="s">
        <v>1117</v>
      </c>
      <c r="I81" s="170"/>
      <c r="J81" s="180">
        <f>BK81</f>
        <v>0</v>
      </c>
      <c r="L81" s="167"/>
      <c r="M81" s="172"/>
      <c r="N81" s="173"/>
      <c r="O81" s="173"/>
      <c r="P81" s="174">
        <f>SUM(P82:P83)</f>
        <v>0</v>
      </c>
      <c r="Q81" s="173"/>
      <c r="R81" s="174">
        <f>SUM(R82:R83)</f>
        <v>0</v>
      </c>
      <c r="S81" s="173"/>
      <c r="T81" s="175">
        <f>SUM(T82:T83)</f>
        <v>0</v>
      </c>
      <c r="AR81" s="168" t="s">
        <v>187</v>
      </c>
      <c r="AT81" s="176" t="s">
        <v>71</v>
      </c>
      <c r="AU81" s="176" t="s">
        <v>79</v>
      </c>
      <c r="AY81" s="168" t="s">
        <v>151</v>
      </c>
      <c r="BK81" s="177">
        <f>SUM(BK82:BK83)</f>
        <v>0</v>
      </c>
    </row>
    <row r="82" spans="2:65" s="1" customFormat="1" ht="20.399999999999999" customHeight="1">
      <c r="B82" s="181"/>
      <c r="C82" s="182" t="s">
        <v>79</v>
      </c>
      <c r="D82" s="182" t="s">
        <v>154</v>
      </c>
      <c r="E82" s="183" t="s">
        <v>1118</v>
      </c>
      <c r="F82" s="184" t="s">
        <v>1117</v>
      </c>
      <c r="G82" s="185" t="s">
        <v>1119</v>
      </c>
      <c r="H82" s="249"/>
      <c r="I82" s="187"/>
      <c r="J82" s="188">
        <f>ROUND(I82*H82,2)</f>
        <v>0</v>
      </c>
      <c r="K82" s="184" t="s">
        <v>158</v>
      </c>
      <c r="L82" s="41"/>
      <c r="M82" s="189" t="s">
        <v>5</v>
      </c>
      <c r="N82" s="190" t="s">
        <v>43</v>
      </c>
      <c r="O82" s="42"/>
      <c r="P82" s="191">
        <f>O82*H82</f>
        <v>0</v>
      </c>
      <c r="Q82" s="191">
        <v>0</v>
      </c>
      <c r="R82" s="191">
        <f>Q82*H82</f>
        <v>0</v>
      </c>
      <c r="S82" s="191">
        <v>0</v>
      </c>
      <c r="T82" s="192">
        <f>S82*H82</f>
        <v>0</v>
      </c>
      <c r="AR82" s="24" t="s">
        <v>1120</v>
      </c>
      <c r="AT82" s="24" t="s">
        <v>154</v>
      </c>
      <c r="AU82" s="24" t="s">
        <v>81</v>
      </c>
      <c r="AY82" s="24" t="s">
        <v>151</v>
      </c>
      <c r="BE82" s="193">
        <f>IF(N82="základní",J82,0)</f>
        <v>0</v>
      </c>
      <c r="BF82" s="193">
        <f>IF(N82="snížená",J82,0)</f>
        <v>0</v>
      </c>
      <c r="BG82" s="193">
        <f>IF(N82="zákl. přenesená",J82,0)</f>
        <v>0</v>
      </c>
      <c r="BH82" s="193">
        <f>IF(N82="sníž. přenesená",J82,0)</f>
        <v>0</v>
      </c>
      <c r="BI82" s="193">
        <f>IF(N82="nulová",J82,0)</f>
        <v>0</v>
      </c>
      <c r="BJ82" s="24" t="s">
        <v>79</v>
      </c>
      <c r="BK82" s="193">
        <f>ROUND(I82*H82,2)</f>
        <v>0</v>
      </c>
      <c r="BL82" s="24" t="s">
        <v>1120</v>
      </c>
      <c r="BM82" s="24" t="s">
        <v>1121</v>
      </c>
    </row>
    <row r="83" spans="2:65" s="1" customFormat="1" ht="12">
      <c r="B83" s="41"/>
      <c r="D83" s="194" t="s">
        <v>161</v>
      </c>
      <c r="F83" s="195" t="s">
        <v>1122</v>
      </c>
      <c r="I83" s="196"/>
      <c r="L83" s="41"/>
      <c r="M83" s="197"/>
      <c r="N83" s="42"/>
      <c r="O83" s="42"/>
      <c r="P83" s="42"/>
      <c r="Q83" s="42"/>
      <c r="R83" s="42"/>
      <c r="S83" s="42"/>
      <c r="T83" s="70"/>
      <c r="AT83" s="24" t="s">
        <v>161</v>
      </c>
      <c r="AU83" s="24" t="s">
        <v>81</v>
      </c>
    </row>
    <row r="84" spans="2:65" s="11" customFormat="1" ht="29.85" customHeight="1">
      <c r="B84" s="167"/>
      <c r="D84" s="178" t="s">
        <v>71</v>
      </c>
      <c r="E84" s="179" t="s">
        <v>1123</v>
      </c>
      <c r="F84" s="179" t="s">
        <v>1124</v>
      </c>
      <c r="I84" s="170"/>
      <c r="J84" s="180">
        <f>BK84</f>
        <v>0</v>
      </c>
      <c r="L84" s="167"/>
      <c r="M84" s="172"/>
      <c r="N84" s="173"/>
      <c r="O84" s="173"/>
      <c r="P84" s="174">
        <f>SUM(P85:P86)</f>
        <v>0</v>
      </c>
      <c r="Q84" s="173"/>
      <c r="R84" s="174">
        <f>SUM(R85:R86)</f>
        <v>0</v>
      </c>
      <c r="S84" s="173"/>
      <c r="T84" s="175">
        <f>SUM(T85:T86)</f>
        <v>0</v>
      </c>
      <c r="AR84" s="168" t="s">
        <v>187</v>
      </c>
      <c r="AT84" s="176" t="s">
        <v>71</v>
      </c>
      <c r="AU84" s="176" t="s">
        <v>79</v>
      </c>
      <c r="AY84" s="168" t="s">
        <v>151</v>
      </c>
      <c r="BK84" s="177">
        <f>SUM(BK85:BK86)</f>
        <v>0</v>
      </c>
    </row>
    <row r="85" spans="2:65" s="1" customFormat="1" ht="20.399999999999999" customHeight="1">
      <c r="B85" s="181"/>
      <c r="C85" s="182" t="s">
        <v>81</v>
      </c>
      <c r="D85" s="182" t="s">
        <v>154</v>
      </c>
      <c r="E85" s="183" t="s">
        <v>1125</v>
      </c>
      <c r="F85" s="184" t="s">
        <v>1124</v>
      </c>
      <c r="G85" s="185" t="s">
        <v>1119</v>
      </c>
      <c r="H85" s="249"/>
      <c r="I85" s="187"/>
      <c r="J85" s="188">
        <f>ROUND(I85*H85,2)</f>
        <v>0</v>
      </c>
      <c r="K85" s="184" t="s">
        <v>158</v>
      </c>
      <c r="L85" s="41"/>
      <c r="M85" s="189" t="s">
        <v>5</v>
      </c>
      <c r="N85" s="190" t="s">
        <v>43</v>
      </c>
      <c r="O85" s="42"/>
      <c r="P85" s="191">
        <f>O85*H85</f>
        <v>0</v>
      </c>
      <c r="Q85" s="191">
        <v>0</v>
      </c>
      <c r="R85" s="191">
        <f>Q85*H85</f>
        <v>0</v>
      </c>
      <c r="S85" s="191">
        <v>0</v>
      </c>
      <c r="T85" s="192">
        <f>S85*H85</f>
        <v>0</v>
      </c>
      <c r="AR85" s="24" t="s">
        <v>1120</v>
      </c>
      <c r="AT85" s="24" t="s">
        <v>154</v>
      </c>
      <c r="AU85" s="24" t="s">
        <v>81</v>
      </c>
      <c r="AY85" s="24" t="s">
        <v>151</v>
      </c>
      <c r="BE85" s="193">
        <f>IF(N85="základní",J85,0)</f>
        <v>0</v>
      </c>
      <c r="BF85" s="193">
        <f>IF(N85="snížená",J85,0)</f>
        <v>0</v>
      </c>
      <c r="BG85" s="193">
        <f>IF(N85="zákl. přenesená",J85,0)</f>
        <v>0</v>
      </c>
      <c r="BH85" s="193">
        <f>IF(N85="sníž. přenesená",J85,0)</f>
        <v>0</v>
      </c>
      <c r="BI85" s="193">
        <f>IF(N85="nulová",J85,0)</f>
        <v>0</v>
      </c>
      <c r="BJ85" s="24" t="s">
        <v>79</v>
      </c>
      <c r="BK85" s="193">
        <f>ROUND(I85*H85,2)</f>
        <v>0</v>
      </c>
      <c r="BL85" s="24" t="s">
        <v>1120</v>
      </c>
      <c r="BM85" s="24" t="s">
        <v>1126</v>
      </c>
    </row>
    <row r="86" spans="2:65" s="1" customFormat="1" ht="12">
      <c r="B86" s="41"/>
      <c r="D86" s="194" t="s">
        <v>161</v>
      </c>
      <c r="F86" s="195" t="s">
        <v>1127</v>
      </c>
      <c r="I86" s="196"/>
      <c r="L86" s="41"/>
      <c r="M86" s="237"/>
      <c r="N86" s="238"/>
      <c r="O86" s="238"/>
      <c r="P86" s="238"/>
      <c r="Q86" s="238"/>
      <c r="R86" s="238"/>
      <c r="S86" s="238"/>
      <c r="T86" s="239"/>
      <c r="AT86" s="24" t="s">
        <v>161</v>
      </c>
      <c r="AU86" s="24" t="s">
        <v>81</v>
      </c>
    </row>
    <row r="87" spans="2:65" s="1" customFormat="1" ht="6.9" customHeight="1">
      <c r="B87" s="56"/>
      <c r="C87" s="57"/>
      <c r="D87" s="57"/>
      <c r="E87" s="57"/>
      <c r="F87" s="57"/>
      <c r="G87" s="57"/>
      <c r="H87" s="57"/>
      <c r="I87" s="134"/>
      <c r="J87" s="57"/>
      <c r="K87" s="57"/>
      <c r="L87" s="41"/>
    </row>
  </sheetData>
  <autoFilter ref="C78:K86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workbookViewId="0"/>
  </sheetViews>
  <sheetFormatPr defaultRowHeight="12"/>
  <cols>
    <col min="1" max="1" width="8.28515625" style="250" customWidth="1"/>
    <col min="2" max="2" width="1.7109375" style="250" customWidth="1"/>
    <col min="3" max="4" width="5" style="250" customWidth="1"/>
    <col min="5" max="5" width="11.7109375" style="250" customWidth="1"/>
    <col min="6" max="6" width="9.140625" style="250" customWidth="1"/>
    <col min="7" max="7" width="5" style="250" customWidth="1"/>
    <col min="8" max="8" width="77.85546875" style="250" customWidth="1"/>
    <col min="9" max="10" width="20" style="250" customWidth="1"/>
    <col min="11" max="11" width="1.7109375" style="250" customWidth="1"/>
  </cols>
  <sheetData>
    <row r="1" spans="2:1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5" customFormat="1" ht="45" customHeight="1">
      <c r="B3" s="254"/>
      <c r="C3" s="380" t="s">
        <v>1128</v>
      </c>
      <c r="D3" s="380"/>
      <c r="E3" s="380"/>
      <c r="F3" s="380"/>
      <c r="G3" s="380"/>
      <c r="H3" s="380"/>
      <c r="I3" s="380"/>
      <c r="J3" s="380"/>
      <c r="K3" s="255"/>
    </row>
    <row r="4" spans="2:11" ht="25.5" customHeight="1">
      <c r="B4" s="256"/>
      <c r="C4" s="384" t="s">
        <v>1129</v>
      </c>
      <c r="D4" s="384"/>
      <c r="E4" s="384"/>
      <c r="F4" s="384"/>
      <c r="G4" s="384"/>
      <c r="H4" s="384"/>
      <c r="I4" s="384"/>
      <c r="J4" s="384"/>
      <c r="K4" s="257"/>
    </row>
    <row r="5" spans="2:1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6"/>
      <c r="C6" s="383" t="s">
        <v>1130</v>
      </c>
      <c r="D6" s="383"/>
      <c r="E6" s="383"/>
      <c r="F6" s="383"/>
      <c r="G6" s="383"/>
      <c r="H6" s="383"/>
      <c r="I6" s="383"/>
      <c r="J6" s="383"/>
      <c r="K6" s="257"/>
    </row>
    <row r="7" spans="2:11" ht="15" customHeight="1">
      <c r="B7" s="260"/>
      <c r="C7" s="383" t="s">
        <v>1131</v>
      </c>
      <c r="D7" s="383"/>
      <c r="E7" s="383"/>
      <c r="F7" s="383"/>
      <c r="G7" s="383"/>
      <c r="H7" s="383"/>
      <c r="I7" s="383"/>
      <c r="J7" s="383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383" t="s">
        <v>1132</v>
      </c>
      <c r="D9" s="383"/>
      <c r="E9" s="383"/>
      <c r="F9" s="383"/>
      <c r="G9" s="383"/>
      <c r="H9" s="383"/>
      <c r="I9" s="383"/>
      <c r="J9" s="383"/>
      <c r="K9" s="257"/>
    </row>
    <row r="10" spans="2:11" ht="15" customHeight="1">
      <c r="B10" s="260"/>
      <c r="C10" s="259"/>
      <c r="D10" s="383" t="s">
        <v>1133</v>
      </c>
      <c r="E10" s="383"/>
      <c r="F10" s="383"/>
      <c r="G10" s="383"/>
      <c r="H10" s="383"/>
      <c r="I10" s="383"/>
      <c r="J10" s="383"/>
      <c r="K10" s="257"/>
    </row>
    <row r="11" spans="2:11" ht="15" customHeight="1">
      <c r="B11" s="260"/>
      <c r="C11" s="261"/>
      <c r="D11" s="383" t="s">
        <v>1134</v>
      </c>
      <c r="E11" s="383"/>
      <c r="F11" s="383"/>
      <c r="G11" s="383"/>
      <c r="H11" s="383"/>
      <c r="I11" s="383"/>
      <c r="J11" s="383"/>
      <c r="K11" s="257"/>
    </row>
    <row r="12" spans="2:11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spans="2:11" ht="15" customHeight="1">
      <c r="B13" s="260"/>
      <c r="C13" s="261"/>
      <c r="D13" s="383" t="s">
        <v>1135</v>
      </c>
      <c r="E13" s="383"/>
      <c r="F13" s="383"/>
      <c r="G13" s="383"/>
      <c r="H13" s="383"/>
      <c r="I13" s="383"/>
      <c r="J13" s="383"/>
      <c r="K13" s="257"/>
    </row>
    <row r="14" spans="2:11" ht="15" customHeight="1">
      <c r="B14" s="260"/>
      <c r="C14" s="261"/>
      <c r="D14" s="383" t="s">
        <v>1136</v>
      </c>
      <c r="E14" s="383"/>
      <c r="F14" s="383"/>
      <c r="G14" s="383"/>
      <c r="H14" s="383"/>
      <c r="I14" s="383"/>
      <c r="J14" s="383"/>
      <c r="K14" s="257"/>
    </row>
    <row r="15" spans="2:11" ht="15" customHeight="1">
      <c r="B15" s="260"/>
      <c r="C15" s="261"/>
      <c r="D15" s="383" t="s">
        <v>1137</v>
      </c>
      <c r="E15" s="383"/>
      <c r="F15" s="383"/>
      <c r="G15" s="383"/>
      <c r="H15" s="383"/>
      <c r="I15" s="383"/>
      <c r="J15" s="383"/>
      <c r="K15" s="257"/>
    </row>
    <row r="16" spans="2:11" ht="15" customHeight="1">
      <c r="B16" s="260"/>
      <c r="C16" s="261"/>
      <c r="D16" s="261"/>
      <c r="E16" s="262" t="s">
        <v>78</v>
      </c>
      <c r="F16" s="383" t="s">
        <v>1138</v>
      </c>
      <c r="G16" s="383"/>
      <c r="H16" s="383"/>
      <c r="I16" s="383"/>
      <c r="J16" s="383"/>
      <c r="K16" s="257"/>
    </row>
    <row r="17" spans="2:11" ht="15" customHeight="1">
      <c r="B17" s="260"/>
      <c r="C17" s="261"/>
      <c r="D17" s="261"/>
      <c r="E17" s="262" t="s">
        <v>1139</v>
      </c>
      <c r="F17" s="383" t="s">
        <v>1140</v>
      </c>
      <c r="G17" s="383"/>
      <c r="H17" s="383"/>
      <c r="I17" s="383"/>
      <c r="J17" s="383"/>
      <c r="K17" s="257"/>
    </row>
    <row r="18" spans="2:11" ht="15" customHeight="1">
      <c r="B18" s="260"/>
      <c r="C18" s="261"/>
      <c r="D18" s="261"/>
      <c r="E18" s="262" t="s">
        <v>1141</v>
      </c>
      <c r="F18" s="383" t="s">
        <v>1142</v>
      </c>
      <c r="G18" s="383"/>
      <c r="H18" s="383"/>
      <c r="I18" s="383"/>
      <c r="J18" s="383"/>
      <c r="K18" s="257"/>
    </row>
    <row r="19" spans="2:11" ht="15" customHeight="1">
      <c r="B19" s="260"/>
      <c r="C19" s="261"/>
      <c r="D19" s="261"/>
      <c r="E19" s="262" t="s">
        <v>99</v>
      </c>
      <c r="F19" s="383" t="s">
        <v>1143</v>
      </c>
      <c r="G19" s="383"/>
      <c r="H19" s="383"/>
      <c r="I19" s="383"/>
      <c r="J19" s="383"/>
      <c r="K19" s="257"/>
    </row>
    <row r="20" spans="2:11" ht="15" customHeight="1">
      <c r="B20" s="260"/>
      <c r="C20" s="261"/>
      <c r="D20" s="261"/>
      <c r="E20" s="262" t="s">
        <v>1144</v>
      </c>
      <c r="F20" s="383" t="s">
        <v>1145</v>
      </c>
      <c r="G20" s="383"/>
      <c r="H20" s="383"/>
      <c r="I20" s="383"/>
      <c r="J20" s="383"/>
      <c r="K20" s="257"/>
    </row>
    <row r="21" spans="2:11" ht="15" customHeight="1">
      <c r="B21" s="260"/>
      <c r="C21" s="261"/>
      <c r="D21" s="261"/>
      <c r="E21" s="262" t="s">
        <v>85</v>
      </c>
      <c r="F21" s="383" t="s">
        <v>1146</v>
      </c>
      <c r="G21" s="383"/>
      <c r="H21" s="383"/>
      <c r="I21" s="383"/>
      <c r="J21" s="383"/>
      <c r="K21" s="257"/>
    </row>
    <row r="22" spans="2:11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spans="2:11" ht="15" customHeight="1">
      <c r="B23" s="260"/>
      <c r="C23" s="383" t="s">
        <v>1147</v>
      </c>
      <c r="D23" s="383"/>
      <c r="E23" s="383"/>
      <c r="F23" s="383"/>
      <c r="G23" s="383"/>
      <c r="H23" s="383"/>
      <c r="I23" s="383"/>
      <c r="J23" s="383"/>
      <c r="K23" s="257"/>
    </row>
    <row r="24" spans="2:11" ht="15" customHeight="1">
      <c r="B24" s="260"/>
      <c r="C24" s="383" t="s">
        <v>1148</v>
      </c>
      <c r="D24" s="383"/>
      <c r="E24" s="383"/>
      <c r="F24" s="383"/>
      <c r="G24" s="383"/>
      <c r="H24" s="383"/>
      <c r="I24" s="383"/>
      <c r="J24" s="383"/>
      <c r="K24" s="257"/>
    </row>
    <row r="25" spans="2:11" ht="15" customHeight="1">
      <c r="B25" s="260"/>
      <c r="C25" s="259"/>
      <c r="D25" s="383" t="s">
        <v>1149</v>
      </c>
      <c r="E25" s="383"/>
      <c r="F25" s="383"/>
      <c r="G25" s="383"/>
      <c r="H25" s="383"/>
      <c r="I25" s="383"/>
      <c r="J25" s="383"/>
      <c r="K25" s="257"/>
    </row>
    <row r="26" spans="2:11" ht="15" customHeight="1">
      <c r="B26" s="260"/>
      <c r="C26" s="261"/>
      <c r="D26" s="383" t="s">
        <v>1150</v>
      </c>
      <c r="E26" s="383"/>
      <c r="F26" s="383"/>
      <c r="G26" s="383"/>
      <c r="H26" s="383"/>
      <c r="I26" s="383"/>
      <c r="J26" s="383"/>
      <c r="K26" s="257"/>
    </row>
    <row r="27" spans="2:11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spans="2:11" ht="15" customHeight="1">
      <c r="B28" s="260"/>
      <c r="C28" s="261"/>
      <c r="D28" s="383" t="s">
        <v>1151</v>
      </c>
      <c r="E28" s="383"/>
      <c r="F28" s="383"/>
      <c r="G28" s="383"/>
      <c r="H28" s="383"/>
      <c r="I28" s="383"/>
      <c r="J28" s="383"/>
      <c r="K28" s="257"/>
    </row>
    <row r="29" spans="2:11" ht="15" customHeight="1">
      <c r="B29" s="260"/>
      <c r="C29" s="261"/>
      <c r="D29" s="383" t="s">
        <v>1152</v>
      </c>
      <c r="E29" s="383"/>
      <c r="F29" s="383"/>
      <c r="G29" s="383"/>
      <c r="H29" s="383"/>
      <c r="I29" s="383"/>
      <c r="J29" s="383"/>
      <c r="K29" s="257"/>
    </row>
    <row r="30" spans="2:11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spans="2:11" ht="15" customHeight="1">
      <c r="B31" s="260"/>
      <c r="C31" s="261"/>
      <c r="D31" s="383" t="s">
        <v>1153</v>
      </c>
      <c r="E31" s="383"/>
      <c r="F31" s="383"/>
      <c r="G31" s="383"/>
      <c r="H31" s="383"/>
      <c r="I31" s="383"/>
      <c r="J31" s="383"/>
      <c r="K31" s="257"/>
    </row>
    <row r="32" spans="2:11" ht="15" customHeight="1">
      <c r="B32" s="260"/>
      <c r="C32" s="261"/>
      <c r="D32" s="383" t="s">
        <v>1154</v>
      </c>
      <c r="E32" s="383"/>
      <c r="F32" s="383"/>
      <c r="G32" s="383"/>
      <c r="H32" s="383"/>
      <c r="I32" s="383"/>
      <c r="J32" s="383"/>
      <c r="K32" s="257"/>
    </row>
    <row r="33" spans="2:11" ht="15" customHeight="1">
      <c r="B33" s="260"/>
      <c r="C33" s="261"/>
      <c r="D33" s="383" t="s">
        <v>1155</v>
      </c>
      <c r="E33" s="383"/>
      <c r="F33" s="383"/>
      <c r="G33" s="383"/>
      <c r="H33" s="383"/>
      <c r="I33" s="383"/>
      <c r="J33" s="383"/>
      <c r="K33" s="257"/>
    </row>
    <row r="34" spans="2:11" ht="15" customHeight="1">
      <c r="B34" s="260"/>
      <c r="C34" s="261"/>
      <c r="D34" s="259"/>
      <c r="E34" s="263" t="s">
        <v>136</v>
      </c>
      <c r="F34" s="259"/>
      <c r="G34" s="383" t="s">
        <v>1156</v>
      </c>
      <c r="H34" s="383"/>
      <c r="I34" s="383"/>
      <c r="J34" s="383"/>
      <c r="K34" s="257"/>
    </row>
    <row r="35" spans="2:11" ht="30.75" customHeight="1">
      <c r="B35" s="260"/>
      <c r="C35" s="261"/>
      <c r="D35" s="259"/>
      <c r="E35" s="263" t="s">
        <v>1157</v>
      </c>
      <c r="F35" s="259"/>
      <c r="G35" s="383" t="s">
        <v>1158</v>
      </c>
      <c r="H35" s="383"/>
      <c r="I35" s="383"/>
      <c r="J35" s="383"/>
      <c r="K35" s="257"/>
    </row>
    <row r="36" spans="2:11" ht="15" customHeight="1">
      <c r="B36" s="260"/>
      <c r="C36" s="261"/>
      <c r="D36" s="259"/>
      <c r="E36" s="263" t="s">
        <v>53</v>
      </c>
      <c r="F36" s="259"/>
      <c r="G36" s="383" t="s">
        <v>1159</v>
      </c>
      <c r="H36" s="383"/>
      <c r="I36" s="383"/>
      <c r="J36" s="383"/>
      <c r="K36" s="257"/>
    </row>
    <row r="37" spans="2:11" ht="15" customHeight="1">
      <c r="B37" s="260"/>
      <c r="C37" s="261"/>
      <c r="D37" s="259"/>
      <c r="E37" s="263" t="s">
        <v>137</v>
      </c>
      <c r="F37" s="259"/>
      <c r="G37" s="383" t="s">
        <v>1160</v>
      </c>
      <c r="H37" s="383"/>
      <c r="I37" s="383"/>
      <c r="J37" s="383"/>
      <c r="K37" s="257"/>
    </row>
    <row r="38" spans="2:11" ht="15" customHeight="1">
      <c r="B38" s="260"/>
      <c r="C38" s="261"/>
      <c r="D38" s="259"/>
      <c r="E38" s="263" t="s">
        <v>138</v>
      </c>
      <c r="F38" s="259"/>
      <c r="G38" s="383" t="s">
        <v>1161</v>
      </c>
      <c r="H38" s="383"/>
      <c r="I38" s="383"/>
      <c r="J38" s="383"/>
      <c r="K38" s="257"/>
    </row>
    <row r="39" spans="2:11" ht="15" customHeight="1">
      <c r="B39" s="260"/>
      <c r="C39" s="261"/>
      <c r="D39" s="259"/>
      <c r="E39" s="263" t="s">
        <v>139</v>
      </c>
      <c r="F39" s="259"/>
      <c r="G39" s="383" t="s">
        <v>1162</v>
      </c>
      <c r="H39" s="383"/>
      <c r="I39" s="383"/>
      <c r="J39" s="383"/>
      <c r="K39" s="257"/>
    </row>
    <row r="40" spans="2:11" ht="15" customHeight="1">
      <c r="B40" s="260"/>
      <c r="C40" s="261"/>
      <c r="D40" s="259"/>
      <c r="E40" s="263" t="s">
        <v>1163</v>
      </c>
      <c r="F40" s="259"/>
      <c r="G40" s="383" t="s">
        <v>1164</v>
      </c>
      <c r="H40" s="383"/>
      <c r="I40" s="383"/>
      <c r="J40" s="383"/>
      <c r="K40" s="257"/>
    </row>
    <row r="41" spans="2:11" ht="15" customHeight="1">
      <c r="B41" s="260"/>
      <c r="C41" s="261"/>
      <c r="D41" s="259"/>
      <c r="E41" s="263"/>
      <c r="F41" s="259"/>
      <c r="G41" s="383" t="s">
        <v>1165</v>
      </c>
      <c r="H41" s="383"/>
      <c r="I41" s="383"/>
      <c r="J41" s="383"/>
      <c r="K41" s="257"/>
    </row>
    <row r="42" spans="2:11" ht="15" customHeight="1">
      <c r="B42" s="260"/>
      <c r="C42" s="261"/>
      <c r="D42" s="259"/>
      <c r="E42" s="263" t="s">
        <v>1166</v>
      </c>
      <c r="F42" s="259"/>
      <c r="G42" s="383" t="s">
        <v>1167</v>
      </c>
      <c r="H42" s="383"/>
      <c r="I42" s="383"/>
      <c r="J42" s="383"/>
      <c r="K42" s="257"/>
    </row>
    <row r="43" spans="2:11" ht="15" customHeight="1">
      <c r="B43" s="260"/>
      <c r="C43" s="261"/>
      <c r="D43" s="259"/>
      <c r="E43" s="263" t="s">
        <v>141</v>
      </c>
      <c r="F43" s="259"/>
      <c r="G43" s="383" t="s">
        <v>1168</v>
      </c>
      <c r="H43" s="383"/>
      <c r="I43" s="383"/>
      <c r="J43" s="383"/>
      <c r="K43" s="257"/>
    </row>
    <row r="44" spans="2:11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spans="2:11" ht="15" customHeight="1">
      <c r="B45" s="260"/>
      <c r="C45" s="261"/>
      <c r="D45" s="383" t="s">
        <v>1169</v>
      </c>
      <c r="E45" s="383"/>
      <c r="F45" s="383"/>
      <c r="G45" s="383"/>
      <c r="H45" s="383"/>
      <c r="I45" s="383"/>
      <c r="J45" s="383"/>
      <c r="K45" s="257"/>
    </row>
    <row r="46" spans="2:11" ht="15" customHeight="1">
      <c r="B46" s="260"/>
      <c r="C46" s="261"/>
      <c r="D46" s="261"/>
      <c r="E46" s="383" t="s">
        <v>1170</v>
      </c>
      <c r="F46" s="383"/>
      <c r="G46" s="383"/>
      <c r="H46" s="383"/>
      <c r="I46" s="383"/>
      <c r="J46" s="383"/>
      <c r="K46" s="257"/>
    </row>
    <row r="47" spans="2:11" ht="15" customHeight="1">
      <c r="B47" s="260"/>
      <c r="C47" s="261"/>
      <c r="D47" s="261"/>
      <c r="E47" s="383" t="s">
        <v>1171</v>
      </c>
      <c r="F47" s="383"/>
      <c r="G47" s="383"/>
      <c r="H47" s="383"/>
      <c r="I47" s="383"/>
      <c r="J47" s="383"/>
      <c r="K47" s="257"/>
    </row>
    <row r="48" spans="2:11" ht="15" customHeight="1">
      <c r="B48" s="260"/>
      <c r="C48" s="261"/>
      <c r="D48" s="261"/>
      <c r="E48" s="383" t="s">
        <v>1172</v>
      </c>
      <c r="F48" s="383"/>
      <c r="G48" s="383"/>
      <c r="H48" s="383"/>
      <c r="I48" s="383"/>
      <c r="J48" s="383"/>
      <c r="K48" s="257"/>
    </row>
    <row r="49" spans="2:11" ht="15" customHeight="1">
      <c r="B49" s="260"/>
      <c r="C49" s="261"/>
      <c r="D49" s="383" t="s">
        <v>1173</v>
      </c>
      <c r="E49" s="383"/>
      <c r="F49" s="383"/>
      <c r="G49" s="383"/>
      <c r="H49" s="383"/>
      <c r="I49" s="383"/>
      <c r="J49" s="383"/>
      <c r="K49" s="257"/>
    </row>
    <row r="50" spans="2:11" ht="25.5" customHeight="1">
      <c r="B50" s="256"/>
      <c r="C50" s="384" t="s">
        <v>1174</v>
      </c>
      <c r="D50" s="384"/>
      <c r="E50" s="384"/>
      <c r="F50" s="384"/>
      <c r="G50" s="384"/>
      <c r="H50" s="384"/>
      <c r="I50" s="384"/>
      <c r="J50" s="384"/>
      <c r="K50" s="257"/>
    </row>
    <row r="51" spans="2:11" ht="5.25" customHeight="1">
      <c r="B51" s="256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6"/>
      <c r="C52" s="383" t="s">
        <v>1175</v>
      </c>
      <c r="D52" s="383"/>
      <c r="E52" s="383"/>
      <c r="F52" s="383"/>
      <c r="G52" s="383"/>
      <c r="H52" s="383"/>
      <c r="I52" s="383"/>
      <c r="J52" s="383"/>
      <c r="K52" s="257"/>
    </row>
    <row r="53" spans="2:11" ht="15" customHeight="1">
      <c r="B53" s="256"/>
      <c r="C53" s="383" t="s">
        <v>1176</v>
      </c>
      <c r="D53" s="383"/>
      <c r="E53" s="383"/>
      <c r="F53" s="383"/>
      <c r="G53" s="383"/>
      <c r="H53" s="383"/>
      <c r="I53" s="383"/>
      <c r="J53" s="383"/>
      <c r="K53" s="257"/>
    </row>
    <row r="54" spans="2:11" ht="12.75" customHeight="1">
      <c r="B54" s="256"/>
      <c r="C54" s="259"/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6"/>
      <c r="C55" s="383" t="s">
        <v>1177</v>
      </c>
      <c r="D55" s="383"/>
      <c r="E55" s="383"/>
      <c r="F55" s="383"/>
      <c r="G55" s="383"/>
      <c r="H55" s="383"/>
      <c r="I55" s="383"/>
      <c r="J55" s="383"/>
      <c r="K55" s="257"/>
    </row>
    <row r="56" spans="2:11" ht="15" customHeight="1">
      <c r="B56" s="256"/>
      <c r="C56" s="261"/>
      <c r="D56" s="383" t="s">
        <v>1178</v>
      </c>
      <c r="E56" s="383"/>
      <c r="F56" s="383"/>
      <c r="G56" s="383"/>
      <c r="H56" s="383"/>
      <c r="I56" s="383"/>
      <c r="J56" s="383"/>
      <c r="K56" s="257"/>
    </row>
    <row r="57" spans="2:11" ht="15" customHeight="1">
      <c r="B57" s="256"/>
      <c r="C57" s="261"/>
      <c r="D57" s="383" t="s">
        <v>1179</v>
      </c>
      <c r="E57" s="383"/>
      <c r="F57" s="383"/>
      <c r="G57" s="383"/>
      <c r="H57" s="383"/>
      <c r="I57" s="383"/>
      <c r="J57" s="383"/>
      <c r="K57" s="257"/>
    </row>
    <row r="58" spans="2:11" ht="15" customHeight="1">
      <c r="B58" s="256"/>
      <c r="C58" s="261"/>
      <c r="D58" s="383" t="s">
        <v>1180</v>
      </c>
      <c r="E58" s="383"/>
      <c r="F58" s="383"/>
      <c r="G58" s="383"/>
      <c r="H58" s="383"/>
      <c r="I58" s="383"/>
      <c r="J58" s="383"/>
      <c r="K58" s="257"/>
    </row>
    <row r="59" spans="2:11" ht="15" customHeight="1">
      <c r="B59" s="256"/>
      <c r="C59" s="261"/>
      <c r="D59" s="383" t="s">
        <v>1181</v>
      </c>
      <c r="E59" s="383"/>
      <c r="F59" s="383"/>
      <c r="G59" s="383"/>
      <c r="H59" s="383"/>
      <c r="I59" s="383"/>
      <c r="J59" s="383"/>
      <c r="K59" s="257"/>
    </row>
    <row r="60" spans="2:11" ht="15" customHeight="1">
      <c r="B60" s="256"/>
      <c r="C60" s="261"/>
      <c r="D60" s="382" t="s">
        <v>1182</v>
      </c>
      <c r="E60" s="382"/>
      <c r="F60" s="382"/>
      <c r="G60" s="382"/>
      <c r="H60" s="382"/>
      <c r="I60" s="382"/>
      <c r="J60" s="382"/>
      <c r="K60" s="257"/>
    </row>
    <row r="61" spans="2:11" ht="15" customHeight="1">
      <c r="B61" s="256"/>
      <c r="C61" s="261"/>
      <c r="D61" s="383" t="s">
        <v>1183</v>
      </c>
      <c r="E61" s="383"/>
      <c r="F61" s="383"/>
      <c r="G61" s="383"/>
      <c r="H61" s="383"/>
      <c r="I61" s="383"/>
      <c r="J61" s="383"/>
      <c r="K61" s="257"/>
    </row>
    <row r="62" spans="2:11" ht="12.75" customHeight="1">
      <c r="B62" s="256"/>
      <c r="C62" s="261"/>
      <c r="D62" s="261"/>
      <c r="E62" s="264"/>
      <c r="F62" s="261"/>
      <c r="G62" s="261"/>
      <c r="H62" s="261"/>
      <c r="I62" s="261"/>
      <c r="J62" s="261"/>
      <c r="K62" s="257"/>
    </row>
    <row r="63" spans="2:11" ht="15" customHeight="1">
      <c r="B63" s="256"/>
      <c r="C63" s="261"/>
      <c r="D63" s="383" t="s">
        <v>1184</v>
      </c>
      <c r="E63" s="383"/>
      <c r="F63" s="383"/>
      <c r="G63" s="383"/>
      <c r="H63" s="383"/>
      <c r="I63" s="383"/>
      <c r="J63" s="383"/>
      <c r="K63" s="257"/>
    </row>
    <row r="64" spans="2:11" ht="15" customHeight="1">
      <c r="B64" s="256"/>
      <c r="C64" s="261"/>
      <c r="D64" s="382" t="s">
        <v>1185</v>
      </c>
      <c r="E64" s="382"/>
      <c r="F64" s="382"/>
      <c r="G64" s="382"/>
      <c r="H64" s="382"/>
      <c r="I64" s="382"/>
      <c r="J64" s="382"/>
      <c r="K64" s="257"/>
    </row>
    <row r="65" spans="2:11" ht="15" customHeight="1">
      <c r="B65" s="256"/>
      <c r="C65" s="261"/>
      <c r="D65" s="383" t="s">
        <v>1186</v>
      </c>
      <c r="E65" s="383"/>
      <c r="F65" s="383"/>
      <c r="G65" s="383"/>
      <c r="H65" s="383"/>
      <c r="I65" s="383"/>
      <c r="J65" s="383"/>
      <c r="K65" s="257"/>
    </row>
    <row r="66" spans="2:11" ht="15" customHeight="1">
      <c r="B66" s="256"/>
      <c r="C66" s="261"/>
      <c r="D66" s="383" t="s">
        <v>1187</v>
      </c>
      <c r="E66" s="383"/>
      <c r="F66" s="383"/>
      <c r="G66" s="383"/>
      <c r="H66" s="383"/>
      <c r="I66" s="383"/>
      <c r="J66" s="383"/>
      <c r="K66" s="257"/>
    </row>
    <row r="67" spans="2:11" ht="15" customHeight="1">
      <c r="B67" s="256"/>
      <c r="C67" s="261"/>
      <c r="D67" s="383" t="s">
        <v>1188</v>
      </c>
      <c r="E67" s="383"/>
      <c r="F67" s="383"/>
      <c r="G67" s="383"/>
      <c r="H67" s="383"/>
      <c r="I67" s="383"/>
      <c r="J67" s="383"/>
      <c r="K67" s="257"/>
    </row>
    <row r="68" spans="2:11" ht="15" customHeight="1">
      <c r="B68" s="256"/>
      <c r="C68" s="261"/>
      <c r="D68" s="383" t="s">
        <v>1189</v>
      </c>
      <c r="E68" s="383"/>
      <c r="F68" s="383"/>
      <c r="G68" s="383"/>
      <c r="H68" s="383"/>
      <c r="I68" s="383"/>
      <c r="J68" s="383"/>
      <c r="K68" s="257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381" t="s">
        <v>106</v>
      </c>
      <c r="D73" s="381"/>
      <c r="E73" s="381"/>
      <c r="F73" s="381"/>
      <c r="G73" s="381"/>
      <c r="H73" s="381"/>
      <c r="I73" s="381"/>
      <c r="J73" s="381"/>
      <c r="K73" s="274"/>
    </row>
    <row r="74" spans="2:11" ht="17.25" customHeight="1">
      <c r="B74" s="273"/>
      <c r="C74" s="275" t="s">
        <v>1190</v>
      </c>
      <c r="D74" s="275"/>
      <c r="E74" s="275"/>
      <c r="F74" s="275" t="s">
        <v>1191</v>
      </c>
      <c r="G74" s="276"/>
      <c r="H74" s="275" t="s">
        <v>137</v>
      </c>
      <c r="I74" s="275" t="s">
        <v>57</v>
      </c>
      <c r="J74" s="275" t="s">
        <v>1192</v>
      </c>
      <c r="K74" s="274"/>
    </row>
    <row r="75" spans="2:11" ht="17.25" customHeight="1">
      <c r="B75" s="273"/>
      <c r="C75" s="277" t="s">
        <v>1193</v>
      </c>
      <c r="D75" s="277"/>
      <c r="E75" s="277"/>
      <c r="F75" s="278" t="s">
        <v>1194</v>
      </c>
      <c r="G75" s="279"/>
      <c r="H75" s="277"/>
      <c r="I75" s="277"/>
      <c r="J75" s="277" t="s">
        <v>1195</v>
      </c>
      <c r="K75" s="274"/>
    </row>
    <row r="76" spans="2:11" ht="5.25" customHeight="1">
      <c r="B76" s="273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3"/>
      <c r="C77" s="263" t="s">
        <v>53</v>
      </c>
      <c r="D77" s="280"/>
      <c r="E77" s="280"/>
      <c r="F77" s="282" t="s">
        <v>1196</v>
      </c>
      <c r="G77" s="281"/>
      <c r="H77" s="263" t="s">
        <v>1197</v>
      </c>
      <c r="I77" s="263" t="s">
        <v>1198</v>
      </c>
      <c r="J77" s="263">
        <v>20</v>
      </c>
      <c r="K77" s="274"/>
    </row>
    <row r="78" spans="2:11" ht="15" customHeight="1">
      <c r="B78" s="273"/>
      <c r="C78" s="263" t="s">
        <v>1199</v>
      </c>
      <c r="D78" s="263"/>
      <c r="E78" s="263"/>
      <c r="F78" s="282" t="s">
        <v>1196</v>
      </c>
      <c r="G78" s="281"/>
      <c r="H78" s="263" t="s">
        <v>1200</v>
      </c>
      <c r="I78" s="263" t="s">
        <v>1198</v>
      </c>
      <c r="J78" s="263">
        <v>120</v>
      </c>
      <c r="K78" s="274"/>
    </row>
    <row r="79" spans="2:11" ht="15" customHeight="1">
      <c r="B79" s="283"/>
      <c r="C79" s="263" t="s">
        <v>1201</v>
      </c>
      <c r="D79" s="263"/>
      <c r="E79" s="263"/>
      <c r="F79" s="282" t="s">
        <v>1202</v>
      </c>
      <c r="G79" s="281"/>
      <c r="H79" s="263" t="s">
        <v>1203</v>
      </c>
      <c r="I79" s="263" t="s">
        <v>1198</v>
      </c>
      <c r="J79" s="263">
        <v>50</v>
      </c>
      <c r="K79" s="274"/>
    </row>
    <row r="80" spans="2:11" ht="15" customHeight="1">
      <c r="B80" s="283"/>
      <c r="C80" s="263" t="s">
        <v>1204</v>
      </c>
      <c r="D80" s="263"/>
      <c r="E80" s="263"/>
      <c r="F80" s="282" t="s">
        <v>1196</v>
      </c>
      <c r="G80" s="281"/>
      <c r="H80" s="263" t="s">
        <v>1205</v>
      </c>
      <c r="I80" s="263" t="s">
        <v>1206</v>
      </c>
      <c r="J80" s="263"/>
      <c r="K80" s="274"/>
    </row>
    <row r="81" spans="2:11" ht="15" customHeight="1">
      <c r="B81" s="283"/>
      <c r="C81" s="284" t="s">
        <v>1207</v>
      </c>
      <c r="D81" s="284"/>
      <c r="E81" s="284"/>
      <c r="F81" s="285" t="s">
        <v>1202</v>
      </c>
      <c r="G81" s="284"/>
      <c r="H81" s="284" t="s">
        <v>1208</v>
      </c>
      <c r="I81" s="284" t="s">
        <v>1198</v>
      </c>
      <c r="J81" s="284">
        <v>15</v>
      </c>
      <c r="K81" s="274"/>
    </row>
    <row r="82" spans="2:11" ht="15" customHeight="1">
      <c r="B82" s="283"/>
      <c r="C82" s="284" t="s">
        <v>1209</v>
      </c>
      <c r="D82" s="284"/>
      <c r="E82" s="284"/>
      <c r="F82" s="285" t="s">
        <v>1202</v>
      </c>
      <c r="G82" s="284"/>
      <c r="H82" s="284" t="s">
        <v>1210</v>
      </c>
      <c r="I82" s="284" t="s">
        <v>1198</v>
      </c>
      <c r="J82" s="284">
        <v>15</v>
      </c>
      <c r="K82" s="274"/>
    </row>
    <row r="83" spans="2:11" ht="15" customHeight="1">
      <c r="B83" s="283"/>
      <c r="C83" s="284" t="s">
        <v>1211</v>
      </c>
      <c r="D83" s="284"/>
      <c r="E83" s="284"/>
      <c r="F83" s="285" t="s">
        <v>1202</v>
      </c>
      <c r="G83" s="284"/>
      <c r="H83" s="284" t="s">
        <v>1212</v>
      </c>
      <c r="I83" s="284" t="s">
        <v>1198</v>
      </c>
      <c r="J83" s="284">
        <v>20</v>
      </c>
      <c r="K83" s="274"/>
    </row>
    <row r="84" spans="2:11" ht="15" customHeight="1">
      <c r="B84" s="283"/>
      <c r="C84" s="284" t="s">
        <v>1213</v>
      </c>
      <c r="D84" s="284"/>
      <c r="E84" s="284"/>
      <c r="F84" s="285" t="s">
        <v>1202</v>
      </c>
      <c r="G84" s="284"/>
      <c r="H84" s="284" t="s">
        <v>1214</v>
      </c>
      <c r="I84" s="284" t="s">
        <v>1198</v>
      </c>
      <c r="J84" s="284">
        <v>20</v>
      </c>
      <c r="K84" s="274"/>
    </row>
    <row r="85" spans="2:11" ht="15" customHeight="1">
      <c r="B85" s="283"/>
      <c r="C85" s="263" t="s">
        <v>1215</v>
      </c>
      <c r="D85" s="263"/>
      <c r="E85" s="263"/>
      <c r="F85" s="282" t="s">
        <v>1202</v>
      </c>
      <c r="G85" s="281"/>
      <c r="H85" s="263" t="s">
        <v>1216</v>
      </c>
      <c r="I85" s="263" t="s">
        <v>1198</v>
      </c>
      <c r="J85" s="263">
        <v>50</v>
      </c>
      <c r="K85" s="274"/>
    </row>
    <row r="86" spans="2:11" ht="15" customHeight="1">
      <c r="B86" s="283"/>
      <c r="C86" s="263" t="s">
        <v>1217</v>
      </c>
      <c r="D86" s="263"/>
      <c r="E86" s="263"/>
      <c r="F86" s="282" t="s">
        <v>1202</v>
      </c>
      <c r="G86" s="281"/>
      <c r="H86" s="263" t="s">
        <v>1218</v>
      </c>
      <c r="I86" s="263" t="s">
        <v>1198</v>
      </c>
      <c r="J86" s="263">
        <v>20</v>
      </c>
      <c r="K86" s="274"/>
    </row>
    <row r="87" spans="2:11" ht="15" customHeight="1">
      <c r="B87" s="283"/>
      <c r="C87" s="263" t="s">
        <v>1219</v>
      </c>
      <c r="D87" s="263"/>
      <c r="E87" s="263"/>
      <c r="F87" s="282" t="s">
        <v>1202</v>
      </c>
      <c r="G87" s="281"/>
      <c r="H87" s="263" t="s">
        <v>1220</v>
      </c>
      <c r="I87" s="263" t="s">
        <v>1198</v>
      </c>
      <c r="J87" s="263">
        <v>20</v>
      </c>
      <c r="K87" s="274"/>
    </row>
    <row r="88" spans="2:11" ht="15" customHeight="1">
      <c r="B88" s="283"/>
      <c r="C88" s="263" t="s">
        <v>1221</v>
      </c>
      <c r="D88" s="263"/>
      <c r="E88" s="263"/>
      <c r="F88" s="282" t="s">
        <v>1202</v>
      </c>
      <c r="G88" s="281"/>
      <c r="H88" s="263" t="s">
        <v>1222</v>
      </c>
      <c r="I88" s="263" t="s">
        <v>1198</v>
      </c>
      <c r="J88" s="263">
        <v>50</v>
      </c>
      <c r="K88" s="274"/>
    </row>
    <row r="89" spans="2:11" ht="15" customHeight="1">
      <c r="B89" s="283"/>
      <c r="C89" s="263" t="s">
        <v>1223</v>
      </c>
      <c r="D89" s="263"/>
      <c r="E89" s="263"/>
      <c r="F89" s="282" t="s">
        <v>1202</v>
      </c>
      <c r="G89" s="281"/>
      <c r="H89" s="263" t="s">
        <v>1223</v>
      </c>
      <c r="I89" s="263" t="s">
        <v>1198</v>
      </c>
      <c r="J89" s="263">
        <v>50</v>
      </c>
      <c r="K89" s="274"/>
    </row>
    <row r="90" spans="2:11" ht="15" customHeight="1">
      <c r="B90" s="283"/>
      <c r="C90" s="263" t="s">
        <v>142</v>
      </c>
      <c r="D90" s="263"/>
      <c r="E90" s="263"/>
      <c r="F90" s="282" t="s">
        <v>1202</v>
      </c>
      <c r="G90" s="281"/>
      <c r="H90" s="263" t="s">
        <v>1224</v>
      </c>
      <c r="I90" s="263" t="s">
        <v>1198</v>
      </c>
      <c r="J90" s="263">
        <v>255</v>
      </c>
      <c r="K90" s="274"/>
    </row>
    <row r="91" spans="2:11" ht="15" customHeight="1">
      <c r="B91" s="283"/>
      <c r="C91" s="263" t="s">
        <v>1225</v>
      </c>
      <c r="D91" s="263"/>
      <c r="E91" s="263"/>
      <c r="F91" s="282" t="s">
        <v>1196</v>
      </c>
      <c r="G91" s="281"/>
      <c r="H91" s="263" t="s">
        <v>1226</v>
      </c>
      <c r="I91" s="263" t="s">
        <v>1227</v>
      </c>
      <c r="J91" s="263"/>
      <c r="K91" s="274"/>
    </row>
    <row r="92" spans="2:11" ht="15" customHeight="1">
      <c r="B92" s="283"/>
      <c r="C92" s="263" t="s">
        <v>1228</v>
      </c>
      <c r="D92" s="263"/>
      <c r="E92" s="263"/>
      <c r="F92" s="282" t="s">
        <v>1196</v>
      </c>
      <c r="G92" s="281"/>
      <c r="H92" s="263" t="s">
        <v>1229</v>
      </c>
      <c r="I92" s="263" t="s">
        <v>1230</v>
      </c>
      <c r="J92" s="263"/>
      <c r="K92" s="274"/>
    </row>
    <row r="93" spans="2:11" ht="15" customHeight="1">
      <c r="B93" s="283"/>
      <c r="C93" s="263" t="s">
        <v>1231</v>
      </c>
      <c r="D93" s="263"/>
      <c r="E93" s="263"/>
      <c r="F93" s="282" t="s">
        <v>1196</v>
      </c>
      <c r="G93" s="281"/>
      <c r="H93" s="263" t="s">
        <v>1231</v>
      </c>
      <c r="I93" s="263" t="s">
        <v>1230</v>
      </c>
      <c r="J93" s="263"/>
      <c r="K93" s="274"/>
    </row>
    <row r="94" spans="2:11" ht="15" customHeight="1">
      <c r="B94" s="283"/>
      <c r="C94" s="263" t="s">
        <v>38</v>
      </c>
      <c r="D94" s="263"/>
      <c r="E94" s="263"/>
      <c r="F94" s="282" t="s">
        <v>1196</v>
      </c>
      <c r="G94" s="281"/>
      <c r="H94" s="263" t="s">
        <v>1232</v>
      </c>
      <c r="I94" s="263" t="s">
        <v>1230</v>
      </c>
      <c r="J94" s="263"/>
      <c r="K94" s="274"/>
    </row>
    <row r="95" spans="2:11" ht="15" customHeight="1">
      <c r="B95" s="283"/>
      <c r="C95" s="263" t="s">
        <v>48</v>
      </c>
      <c r="D95" s="263"/>
      <c r="E95" s="263"/>
      <c r="F95" s="282" t="s">
        <v>1196</v>
      </c>
      <c r="G95" s="281"/>
      <c r="H95" s="263" t="s">
        <v>1233</v>
      </c>
      <c r="I95" s="263" t="s">
        <v>1230</v>
      </c>
      <c r="J95" s="263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381" t="s">
        <v>1234</v>
      </c>
      <c r="D100" s="381"/>
      <c r="E100" s="381"/>
      <c r="F100" s="381"/>
      <c r="G100" s="381"/>
      <c r="H100" s="381"/>
      <c r="I100" s="381"/>
      <c r="J100" s="381"/>
      <c r="K100" s="274"/>
    </row>
    <row r="101" spans="2:11" ht="17.25" customHeight="1">
      <c r="B101" s="273"/>
      <c r="C101" s="275" t="s">
        <v>1190</v>
      </c>
      <c r="D101" s="275"/>
      <c r="E101" s="275"/>
      <c r="F101" s="275" t="s">
        <v>1191</v>
      </c>
      <c r="G101" s="276"/>
      <c r="H101" s="275" t="s">
        <v>137</v>
      </c>
      <c r="I101" s="275" t="s">
        <v>57</v>
      </c>
      <c r="J101" s="275" t="s">
        <v>1192</v>
      </c>
      <c r="K101" s="274"/>
    </row>
    <row r="102" spans="2:11" ht="17.25" customHeight="1">
      <c r="B102" s="273"/>
      <c r="C102" s="277" t="s">
        <v>1193</v>
      </c>
      <c r="D102" s="277"/>
      <c r="E102" s="277"/>
      <c r="F102" s="278" t="s">
        <v>1194</v>
      </c>
      <c r="G102" s="279"/>
      <c r="H102" s="277"/>
      <c r="I102" s="277"/>
      <c r="J102" s="277" t="s">
        <v>1195</v>
      </c>
      <c r="K102" s="274"/>
    </row>
    <row r="103" spans="2:11" ht="5.25" customHeight="1">
      <c r="B103" s="273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3"/>
      <c r="C104" s="263" t="s">
        <v>53</v>
      </c>
      <c r="D104" s="280"/>
      <c r="E104" s="280"/>
      <c r="F104" s="282" t="s">
        <v>1196</v>
      </c>
      <c r="G104" s="291"/>
      <c r="H104" s="263" t="s">
        <v>1235</v>
      </c>
      <c r="I104" s="263" t="s">
        <v>1198</v>
      </c>
      <c r="J104" s="263">
        <v>20</v>
      </c>
      <c r="K104" s="274"/>
    </row>
    <row r="105" spans="2:11" ht="15" customHeight="1">
      <c r="B105" s="273"/>
      <c r="C105" s="263" t="s">
        <v>1199</v>
      </c>
      <c r="D105" s="263"/>
      <c r="E105" s="263"/>
      <c r="F105" s="282" t="s">
        <v>1196</v>
      </c>
      <c r="G105" s="263"/>
      <c r="H105" s="263" t="s">
        <v>1235</v>
      </c>
      <c r="I105" s="263" t="s">
        <v>1198</v>
      </c>
      <c r="J105" s="263">
        <v>120</v>
      </c>
      <c r="K105" s="274"/>
    </row>
    <row r="106" spans="2:11" ht="15" customHeight="1">
      <c r="B106" s="283"/>
      <c r="C106" s="263" t="s">
        <v>1201</v>
      </c>
      <c r="D106" s="263"/>
      <c r="E106" s="263"/>
      <c r="F106" s="282" t="s">
        <v>1202</v>
      </c>
      <c r="G106" s="263"/>
      <c r="H106" s="263" t="s">
        <v>1235</v>
      </c>
      <c r="I106" s="263" t="s">
        <v>1198</v>
      </c>
      <c r="J106" s="263">
        <v>50</v>
      </c>
      <c r="K106" s="274"/>
    </row>
    <row r="107" spans="2:11" ht="15" customHeight="1">
      <c r="B107" s="283"/>
      <c r="C107" s="263" t="s">
        <v>1204</v>
      </c>
      <c r="D107" s="263"/>
      <c r="E107" s="263"/>
      <c r="F107" s="282" t="s">
        <v>1196</v>
      </c>
      <c r="G107" s="263"/>
      <c r="H107" s="263" t="s">
        <v>1235</v>
      </c>
      <c r="I107" s="263" t="s">
        <v>1206</v>
      </c>
      <c r="J107" s="263"/>
      <c r="K107" s="274"/>
    </row>
    <row r="108" spans="2:11" ht="15" customHeight="1">
      <c r="B108" s="283"/>
      <c r="C108" s="263" t="s">
        <v>1215</v>
      </c>
      <c r="D108" s="263"/>
      <c r="E108" s="263"/>
      <c r="F108" s="282" t="s">
        <v>1202</v>
      </c>
      <c r="G108" s="263"/>
      <c r="H108" s="263" t="s">
        <v>1235</v>
      </c>
      <c r="I108" s="263" t="s">
        <v>1198</v>
      </c>
      <c r="J108" s="263">
        <v>50</v>
      </c>
      <c r="K108" s="274"/>
    </row>
    <row r="109" spans="2:11" ht="15" customHeight="1">
      <c r="B109" s="283"/>
      <c r="C109" s="263" t="s">
        <v>1223</v>
      </c>
      <c r="D109" s="263"/>
      <c r="E109" s="263"/>
      <c r="F109" s="282" t="s">
        <v>1202</v>
      </c>
      <c r="G109" s="263"/>
      <c r="H109" s="263" t="s">
        <v>1235</v>
      </c>
      <c r="I109" s="263" t="s">
        <v>1198</v>
      </c>
      <c r="J109" s="263">
        <v>50</v>
      </c>
      <c r="K109" s="274"/>
    </row>
    <row r="110" spans="2:11" ht="15" customHeight="1">
      <c r="B110" s="283"/>
      <c r="C110" s="263" t="s">
        <v>1221</v>
      </c>
      <c r="D110" s="263"/>
      <c r="E110" s="263"/>
      <c r="F110" s="282" t="s">
        <v>1202</v>
      </c>
      <c r="G110" s="263"/>
      <c r="H110" s="263" t="s">
        <v>1235</v>
      </c>
      <c r="I110" s="263" t="s">
        <v>1198</v>
      </c>
      <c r="J110" s="263">
        <v>50</v>
      </c>
      <c r="K110" s="274"/>
    </row>
    <row r="111" spans="2:11" ht="15" customHeight="1">
      <c r="B111" s="283"/>
      <c r="C111" s="263" t="s">
        <v>53</v>
      </c>
      <c r="D111" s="263"/>
      <c r="E111" s="263"/>
      <c r="F111" s="282" t="s">
        <v>1196</v>
      </c>
      <c r="G111" s="263"/>
      <c r="H111" s="263" t="s">
        <v>1236</v>
      </c>
      <c r="I111" s="263" t="s">
        <v>1198</v>
      </c>
      <c r="J111" s="263">
        <v>20</v>
      </c>
      <c r="K111" s="274"/>
    </row>
    <row r="112" spans="2:11" ht="15" customHeight="1">
      <c r="B112" s="283"/>
      <c r="C112" s="263" t="s">
        <v>1237</v>
      </c>
      <c r="D112" s="263"/>
      <c r="E112" s="263"/>
      <c r="F112" s="282" t="s">
        <v>1196</v>
      </c>
      <c r="G112" s="263"/>
      <c r="H112" s="263" t="s">
        <v>1238</v>
      </c>
      <c r="I112" s="263" t="s">
        <v>1198</v>
      </c>
      <c r="J112" s="263">
        <v>120</v>
      </c>
      <c r="K112" s="274"/>
    </row>
    <row r="113" spans="2:11" ht="15" customHeight="1">
      <c r="B113" s="283"/>
      <c r="C113" s="263" t="s">
        <v>38</v>
      </c>
      <c r="D113" s="263"/>
      <c r="E113" s="263"/>
      <c r="F113" s="282" t="s">
        <v>1196</v>
      </c>
      <c r="G113" s="263"/>
      <c r="H113" s="263" t="s">
        <v>1239</v>
      </c>
      <c r="I113" s="263" t="s">
        <v>1230</v>
      </c>
      <c r="J113" s="263"/>
      <c r="K113" s="274"/>
    </row>
    <row r="114" spans="2:11" ht="15" customHeight="1">
      <c r="B114" s="283"/>
      <c r="C114" s="263" t="s">
        <v>48</v>
      </c>
      <c r="D114" s="263"/>
      <c r="E114" s="263"/>
      <c r="F114" s="282" t="s">
        <v>1196</v>
      </c>
      <c r="G114" s="263"/>
      <c r="H114" s="263" t="s">
        <v>1240</v>
      </c>
      <c r="I114" s="263" t="s">
        <v>1230</v>
      </c>
      <c r="J114" s="263"/>
      <c r="K114" s="274"/>
    </row>
    <row r="115" spans="2:11" ht="15" customHeight="1">
      <c r="B115" s="283"/>
      <c r="C115" s="263" t="s">
        <v>57</v>
      </c>
      <c r="D115" s="263"/>
      <c r="E115" s="263"/>
      <c r="F115" s="282" t="s">
        <v>1196</v>
      </c>
      <c r="G115" s="263"/>
      <c r="H115" s="263" t="s">
        <v>1241</v>
      </c>
      <c r="I115" s="263" t="s">
        <v>1242</v>
      </c>
      <c r="J115" s="263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9"/>
      <c r="D117" s="259"/>
      <c r="E117" s="259"/>
      <c r="F117" s="294"/>
      <c r="G117" s="259"/>
      <c r="H117" s="259"/>
      <c r="I117" s="259"/>
      <c r="J117" s="259"/>
      <c r="K117" s="293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380" t="s">
        <v>1243</v>
      </c>
      <c r="D120" s="380"/>
      <c r="E120" s="380"/>
      <c r="F120" s="380"/>
      <c r="G120" s="380"/>
      <c r="H120" s="380"/>
      <c r="I120" s="380"/>
      <c r="J120" s="380"/>
      <c r="K120" s="299"/>
    </row>
    <row r="121" spans="2:11" ht="17.25" customHeight="1">
      <c r="B121" s="300"/>
      <c r="C121" s="275" t="s">
        <v>1190</v>
      </c>
      <c r="D121" s="275"/>
      <c r="E121" s="275"/>
      <c r="F121" s="275" t="s">
        <v>1191</v>
      </c>
      <c r="G121" s="276"/>
      <c r="H121" s="275" t="s">
        <v>137</v>
      </c>
      <c r="I121" s="275" t="s">
        <v>57</v>
      </c>
      <c r="J121" s="275" t="s">
        <v>1192</v>
      </c>
      <c r="K121" s="301"/>
    </row>
    <row r="122" spans="2:11" ht="17.25" customHeight="1">
      <c r="B122" s="300"/>
      <c r="C122" s="277" t="s">
        <v>1193</v>
      </c>
      <c r="D122" s="277"/>
      <c r="E122" s="277"/>
      <c r="F122" s="278" t="s">
        <v>1194</v>
      </c>
      <c r="G122" s="279"/>
      <c r="H122" s="277"/>
      <c r="I122" s="277"/>
      <c r="J122" s="277" t="s">
        <v>1195</v>
      </c>
      <c r="K122" s="301"/>
    </row>
    <row r="123" spans="2:11" ht="5.25" customHeight="1">
      <c r="B123" s="302"/>
      <c r="C123" s="280"/>
      <c r="D123" s="280"/>
      <c r="E123" s="280"/>
      <c r="F123" s="280"/>
      <c r="G123" s="263"/>
      <c r="H123" s="280"/>
      <c r="I123" s="280"/>
      <c r="J123" s="280"/>
      <c r="K123" s="303"/>
    </row>
    <row r="124" spans="2:11" ht="15" customHeight="1">
      <c r="B124" s="302"/>
      <c r="C124" s="263" t="s">
        <v>1199</v>
      </c>
      <c r="D124" s="280"/>
      <c r="E124" s="280"/>
      <c r="F124" s="282" t="s">
        <v>1196</v>
      </c>
      <c r="G124" s="263"/>
      <c r="H124" s="263" t="s">
        <v>1235</v>
      </c>
      <c r="I124" s="263" t="s">
        <v>1198</v>
      </c>
      <c r="J124" s="263">
        <v>120</v>
      </c>
      <c r="K124" s="304"/>
    </row>
    <row r="125" spans="2:11" ht="15" customHeight="1">
      <c r="B125" s="302"/>
      <c r="C125" s="263" t="s">
        <v>1244</v>
      </c>
      <c r="D125" s="263"/>
      <c r="E125" s="263"/>
      <c r="F125" s="282" t="s">
        <v>1196</v>
      </c>
      <c r="G125" s="263"/>
      <c r="H125" s="263" t="s">
        <v>1245</v>
      </c>
      <c r="I125" s="263" t="s">
        <v>1198</v>
      </c>
      <c r="J125" s="263" t="s">
        <v>1246</v>
      </c>
      <c r="K125" s="304"/>
    </row>
    <row r="126" spans="2:11" ht="15" customHeight="1">
      <c r="B126" s="302"/>
      <c r="C126" s="263" t="s">
        <v>85</v>
      </c>
      <c r="D126" s="263"/>
      <c r="E126" s="263"/>
      <c r="F126" s="282" t="s">
        <v>1196</v>
      </c>
      <c r="G126" s="263"/>
      <c r="H126" s="263" t="s">
        <v>1247</v>
      </c>
      <c r="I126" s="263" t="s">
        <v>1198</v>
      </c>
      <c r="J126" s="263" t="s">
        <v>1246</v>
      </c>
      <c r="K126" s="304"/>
    </row>
    <row r="127" spans="2:11" ht="15" customHeight="1">
      <c r="B127" s="302"/>
      <c r="C127" s="263" t="s">
        <v>1207</v>
      </c>
      <c r="D127" s="263"/>
      <c r="E127" s="263"/>
      <c r="F127" s="282" t="s">
        <v>1202</v>
      </c>
      <c r="G127" s="263"/>
      <c r="H127" s="263" t="s">
        <v>1208</v>
      </c>
      <c r="I127" s="263" t="s">
        <v>1198</v>
      </c>
      <c r="J127" s="263">
        <v>15</v>
      </c>
      <c r="K127" s="304"/>
    </row>
    <row r="128" spans="2:11" ht="15" customHeight="1">
      <c r="B128" s="302"/>
      <c r="C128" s="284" t="s">
        <v>1209</v>
      </c>
      <c r="D128" s="284"/>
      <c r="E128" s="284"/>
      <c r="F128" s="285" t="s">
        <v>1202</v>
      </c>
      <c r="G128" s="284"/>
      <c r="H128" s="284" t="s">
        <v>1210</v>
      </c>
      <c r="I128" s="284" t="s">
        <v>1198</v>
      </c>
      <c r="J128" s="284">
        <v>15</v>
      </c>
      <c r="K128" s="304"/>
    </row>
    <row r="129" spans="2:11" ht="15" customHeight="1">
      <c r="B129" s="302"/>
      <c r="C129" s="284" t="s">
        <v>1211</v>
      </c>
      <c r="D129" s="284"/>
      <c r="E129" s="284"/>
      <c r="F129" s="285" t="s">
        <v>1202</v>
      </c>
      <c r="G129" s="284"/>
      <c r="H129" s="284" t="s">
        <v>1212</v>
      </c>
      <c r="I129" s="284" t="s">
        <v>1198</v>
      </c>
      <c r="J129" s="284">
        <v>20</v>
      </c>
      <c r="K129" s="304"/>
    </row>
    <row r="130" spans="2:11" ht="15" customHeight="1">
      <c r="B130" s="302"/>
      <c r="C130" s="284" t="s">
        <v>1213</v>
      </c>
      <c r="D130" s="284"/>
      <c r="E130" s="284"/>
      <c r="F130" s="285" t="s">
        <v>1202</v>
      </c>
      <c r="G130" s="284"/>
      <c r="H130" s="284" t="s">
        <v>1214</v>
      </c>
      <c r="I130" s="284" t="s">
        <v>1198</v>
      </c>
      <c r="J130" s="284">
        <v>20</v>
      </c>
      <c r="K130" s="304"/>
    </row>
    <row r="131" spans="2:11" ht="15" customHeight="1">
      <c r="B131" s="302"/>
      <c r="C131" s="263" t="s">
        <v>1201</v>
      </c>
      <c r="D131" s="263"/>
      <c r="E131" s="263"/>
      <c r="F131" s="282" t="s">
        <v>1202</v>
      </c>
      <c r="G131" s="263"/>
      <c r="H131" s="263" t="s">
        <v>1235</v>
      </c>
      <c r="I131" s="263" t="s">
        <v>1198</v>
      </c>
      <c r="J131" s="263">
        <v>50</v>
      </c>
      <c r="K131" s="304"/>
    </row>
    <row r="132" spans="2:11" ht="15" customHeight="1">
      <c r="B132" s="302"/>
      <c r="C132" s="263" t="s">
        <v>1215</v>
      </c>
      <c r="D132" s="263"/>
      <c r="E132" s="263"/>
      <c r="F132" s="282" t="s">
        <v>1202</v>
      </c>
      <c r="G132" s="263"/>
      <c r="H132" s="263" t="s">
        <v>1235</v>
      </c>
      <c r="I132" s="263" t="s">
        <v>1198</v>
      </c>
      <c r="J132" s="263">
        <v>50</v>
      </c>
      <c r="K132" s="304"/>
    </row>
    <row r="133" spans="2:11" ht="15" customHeight="1">
      <c r="B133" s="302"/>
      <c r="C133" s="263" t="s">
        <v>1221</v>
      </c>
      <c r="D133" s="263"/>
      <c r="E133" s="263"/>
      <c r="F133" s="282" t="s">
        <v>1202</v>
      </c>
      <c r="G133" s="263"/>
      <c r="H133" s="263" t="s">
        <v>1235</v>
      </c>
      <c r="I133" s="263" t="s">
        <v>1198</v>
      </c>
      <c r="J133" s="263">
        <v>50</v>
      </c>
      <c r="K133" s="304"/>
    </row>
    <row r="134" spans="2:11" ht="15" customHeight="1">
      <c r="B134" s="302"/>
      <c r="C134" s="263" t="s">
        <v>1223</v>
      </c>
      <c r="D134" s="263"/>
      <c r="E134" s="263"/>
      <c r="F134" s="282" t="s">
        <v>1202</v>
      </c>
      <c r="G134" s="263"/>
      <c r="H134" s="263" t="s">
        <v>1235</v>
      </c>
      <c r="I134" s="263" t="s">
        <v>1198</v>
      </c>
      <c r="J134" s="263">
        <v>50</v>
      </c>
      <c r="K134" s="304"/>
    </row>
    <row r="135" spans="2:11" ht="15" customHeight="1">
      <c r="B135" s="302"/>
      <c r="C135" s="263" t="s">
        <v>142</v>
      </c>
      <c r="D135" s="263"/>
      <c r="E135" s="263"/>
      <c r="F135" s="282" t="s">
        <v>1202</v>
      </c>
      <c r="G135" s="263"/>
      <c r="H135" s="263" t="s">
        <v>1248</v>
      </c>
      <c r="I135" s="263" t="s">
        <v>1198</v>
      </c>
      <c r="J135" s="263">
        <v>255</v>
      </c>
      <c r="K135" s="304"/>
    </row>
    <row r="136" spans="2:11" ht="15" customHeight="1">
      <c r="B136" s="302"/>
      <c r="C136" s="263" t="s">
        <v>1225</v>
      </c>
      <c r="D136" s="263"/>
      <c r="E136" s="263"/>
      <c r="F136" s="282" t="s">
        <v>1196</v>
      </c>
      <c r="G136" s="263"/>
      <c r="H136" s="263" t="s">
        <v>1249</v>
      </c>
      <c r="I136" s="263" t="s">
        <v>1227</v>
      </c>
      <c r="J136" s="263"/>
      <c r="K136" s="304"/>
    </row>
    <row r="137" spans="2:11" ht="15" customHeight="1">
      <c r="B137" s="302"/>
      <c r="C137" s="263" t="s">
        <v>1228</v>
      </c>
      <c r="D137" s="263"/>
      <c r="E137" s="263"/>
      <c r="F137" s="282" t="s">
        <v>1196</v>
      </c>
      <c r="G137" s="263"/>
      <c r="H137" s="263" t="s">
        <v>1250</v>
      </c>
      <c r="I137" s="263" t="s">
        <v>1230</v>
      </c>
      <c r="J137" s="263"/>
      <c r="K137" s="304"/>
    </row>
    <row r="138" spans="2:11" ht="15" customHeight="1">
      <c r="B138" s="302"/>
      <c r="C138" s="263" t="s">
        <v>1231</v>
      </c>
      <c r="D138" s="263"/>
      <c r="E138" s="263"/>
      <c r="F138" s="282" t="s">
        <v>1196</v>
      </c>
      <c r="G138" s="263"/>
      <c r="H138" s="263" t="s">
        <v>1231</v>
      </c>
      <c r="I138" s="263" t="s">
        <v>1230</v>
      </c>
      <c r="J138" s="263"/>
      <c r="K138" s="304"/>
    </row>
    <row r="139" spans="2:11" ht="15" customHeight="1">
      <c r="B139" s="302"/>
      <c r="C139" s="263" t="s">
        <v>38</v>
      </c>
      <c r="D139" s="263"/>
      <c r="E139" s="263"/>
      <c r="F139" s="282" t="s">
        <v>1196</v>
      </c>
      <c r="G139" s="263"/>
      <c r="H139" s="263" t="s">
        <v>1251</v>
      </c>
      <c r="I139" s="263" t="s">
        <v>1230</v>
      </c>
      <c r="J139" s="263"/>
      <c r="K139" s="304"/>
    </row>
    <row r="140" spans="2:11" ht="15" customHeight="1">
      <c r="B140" s="302"/>
      <c r="C140" s="263" t="s">
        <v>1252</v>
      </c>
      <c r="D140" s="263"/>
      <c r="E140" s="263"/>
      <c r="F140" s="282" t="s">
        <v>1196</v>
      </c>
      <c r="G140" s="263"/>
      <c r="H140" s="263" t="s">
        <v>1253</v>
      </c>
      <c r="I140" s="263" t="s">
        <v>1230</v>
      </c>
      <c r="J140" s="263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9"/>
      <c r="C142" s="259"/>
      <c r="D142" s="259"/>
      <c r="E142" s="259"/>
      <c r="F142" s="294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381" t="s">
        <v>1254</v>
      </c>
      <c r="D145" s="381"/>
      <c r="E145" s="381"/>
      <c r="F145" s="381"/>
      <c r="G145" s="381"/>
      <c r="H145" s="381"/>
      <c r="I145" s="381"/>
      <c r="J145" s="381"/>
      <c r="K145" s="274"/>
    </row>
    <row r="146" spans="2:11" ht="17.25" customHeight="1">
      <c r="B146" s="273"/>
      <c r="C146" s="275" t="s">
        <v>1190</v>
      </c>
      <c r="D146" s="275"/>
      <c r="E146" s="275"/>
      <c r="F146" s="275" t="s">
        <v>1191</v>
      </c>
      <c r="G146" s="276"/>
      <c r="H146" s="275" t="s">
        <v>137</v>
      </c>
      <c r="I146" s="275" t="s">
        <v>57</v>
      </c>
      <c r="J146" s="275" t="s">
        <v>1192</v>
      </c>
      <c r="K146" s="274"/>
    </row>
    <row r="147" spans="2:11" ht="17.25" customHeight="1">
      <c r="B147" s="273"/>
      <c r="C147" s="277" t="s">
        <v>1193</v>
      </c>
      <c r="D147" s="277"/>
      <c r="E147" s="277"/>
      <c r="F147" s="278" t="s">
        <v>1194</v>
      </c>
      <c r="G147" s="279"/>
      <c r="H147" s="277"/>
      <c r="I147" s="277"/>
      <c r="J147" s="277" t="s">
        <v>1195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1199</v>
      </c>
      <c r="D149" s="263"/>
      <c r="E149" s="263"/>
      <c r="F149" s="309" t="s">
        <v>1196</v>
      </c>
      <c r="G149" s="263"/>
      <c r="H149" s="308" t="s">
        <v>1235</v>
      </c>
      <c r="I149" s="308" t="s">
        <v>1198</v>
      </c>
      <c r="J149" s="308">
        <v>120</v>
      </c>
      <c r="K149" s="304"/>
    </row>
    <row r="150" spans="2:11" ht="15" customHeight="1">
      <c r="B150" s="283"/>
      <c r="C150" s="308" t="s">
        <v>1244</v>
      </c>
      <c r="D150" s="263"/>
      <c r="E150" s="263"/>
      <c r="F150" s="309" t="s">
        <v>1196</v>
      </c>
      <c r="G150" s="263"/>
      <c r="H150" s="308" t="s">
        <v>1255</v>
      </c>
      <c r="I150" s="308" t="s">
        <v>1198</v>
      </c>
      <c r="J150" s="308" t="s">
        <v>1246</v>
      </c>
      <c r="K150" s="304"/>
    </row>
    <row r="151" spans="2:11" ht="15" customHeight="1">
      <c r="B151" s="283"/>
      <c r="C151" s="308" t="s">
        <v>85</v>
      </c>
      <c r="D151" s="263"/>
      <c r="E151" s="263"/>
      <c r="F151" s="309" t="s">
        <v>1196</v>
      </c>
      <c r="G151" s="263"/>
      <c r="H151" s="308" t="s">
        <v>1256</v>
      </c>
      <c r="I151" s="308" t="s">
        <v>1198</v>
      </c>
      <c r="J151" s="308" t="s">
        <v>1246</v>
      </c>
      <c r="K151" s="304"/>
    </row>
    <row r="152" spans="2:11" ht="15" customHeight="1">
      <c r="B152" s="283"/>
      <c r="C152" s="308" t="s">
        <v>1201</v>
      </c>
      <c r="D152" s="263"/>
      <c r="E152" s="263"/>
      <c r="F152" s="309" t="s">
        <v>1202</v>
      </c>
      <c r="G152" s="263"/>
      <c r="H152" s="308" t="s">
        <v>1235</v>
      </c>
      <c r="I152" s="308" t="s">
        <v>1198</v>
      </c>
      <c r="J152" s="308">
        <v>50</v>
      </c>
      <c r="K152" s="304"/>
    </row>
    <row r="153" spans="2:11" ht="15" customHeight="1">
      <c r="B153" s="283"/>
      <c r="C153" s="308" t="s">
        <v>1204</v>
      </c>
      <c r="D153" s="263"/>
      <c r="E153" s="263"/>
      <c r="F153" s="309" t="s">
        <v>1196</v>
      </c>
      <c r="G153" s="263"/>
      <c r="H153" s="308" t="s">
        <v>1235</v>
      </c>
      <c r="I153" s="308" t="s">
        <v>1206</v>
      </c>
      <c r="J153" s="308"/>
      <c r="K153" s="304"/>
    </row>
    <row r="154" spans="2:11" ht="15" customHeight="1">
      <c r="B154" s="283"/>
      <c r="C154" s="308" t="s">
        <v>1215</v>
      </c>
      <c r="D154" s="263"/>
      <c r="E154" s="263"/>
      <c r="F154" s="309" t="s">
        <v>1202</v>
      </c>
      <c r="G154" s="263"/>
      <c r="H154" s="308" t="s">
        <v>1235</v>
      </c>
      <c r="I154" s="308" t="s">
        <v>1198</v>
      </c>
      <c r="J154" s="308">
        <v>50</v>
      </c>
      <c r="K154" s="304"/>
    </row>
    <row r="155" spans="2:11" ht="15" customHeight="1">
      <c r="B155" s="283"/>
      <c r="C155" s="308" t="s">
        <v>1223</v>
      </c>
      <c r="D155" s="263"/>
      <c r="E155" s="263"/>
      <c r="F155" s="309" t="s">
        <v>1202</v>
      </c>
      <c r="G155" s="263"/>
      <c r="H155" s="308" t="s">
        <v>1235</v>
      </c>
      <c r="I155" s="308" t="s">
        <v>1198</v>
      </c>
      <c r="J155" s="308">
        <v>50</v>
      </c>
      <c r="K155" s="304"/>
    </row>
    <row r="156" spans="2:11" ht="15" customHeight="1">
      <c r="B156" s="283"/>
      <c r="C156" s="308" t="s">
        <v>1221</v>
      </c>
      <c r="D156" s="263"/>
      <c r="E156" s="263"/>
      <c r="F156" s="309" t="s">
        <v>1202</v>
      </c>
      <c r="G156" s="263"/>
      <c r="H156" s="308" t="s">
        <v>1235</v>
      </c>
      <c r="I156" s="308" t="s">
        <v>1198</v>
      </c>
      <c r="J156" s="308">
        <v>50</v>
      </c>
      <c r="K156" s="304"/>
    </row>
    <row r="157" spans="2:11" ht="15" customHeight="1">
      <c r="B157" s="283"/>
      <c r="C157" s="308" t="s">
        <v>113</v>
      </c>
      <c r="D157" s="263"/>
      <c r="E157" s="263"/>
      <c r="F157" s="309" t="s">
        <v>1196</v>
      </c>
      <c r="G157" s="263"/>
      <c r="H157" s="308" t="s">
        <v>1257</v>
      </c>
      <c r="I157" s="308" t="s">
        <v>1198</v>
      </c>
      <c r="J157" s="308" t="s">
        <v>1258</v>
      </c>
      <c r="K157" s="304"/>
    </row>
    <row r="158" spans="2:11" ht="15" customHeight="1">
      <c r="B158" s="283"/>
      <c r="C158" s="308" t="s">
        <v>1259</v>
      </c>
      <c r="D158" s="263"/>
      <c r="E158" s="263"/>
      <c r="F158" s="309" t="s">
        <v>1196</v>
      </c>
      <c r="G158" s="263"/>
      <c r="H158" s="308" t="s">
        <v>1260</v>
      </c>
      <c r="I158" s="308" t="s">
        <v>1230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9"/>
      <c r="C160" s="263"/>
      <c r="D160" s="263"/>
      <c r="E160" s="263"/>
      <c r="F160" s="282"/>
      <c r="G160" s="263"/>
      <c r="H160" s="263"/>
      <c r="I160" s="263"/>
      <c r="J160" s="263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80" t="s">
        <v>1261</v>
      </c>
      <c r="D163" s="380"/>
      <c r="E163" s="380"/>
      <c r="F163" s="380"/>
      <c r="G163" s="380"/>
      <c r="H163" s="380"/>
      <c r="I163" s="380"/>
      <c r="J163" s="380"/>
      <c r="K163" s="255"/>
    </row>
    <row r="164" spans="2:11" ht="17.25" customHeight="1">
      <c r="B164" s="254"/>
      <c r="C164" s="275" t="s">
        <v>1190</v>
      </c>
      <c r="D164" s="275"/>
      <c r="E164" s="275"/>
      <c r="F164" s="275" t="s">
        <v>1191</v>
      </c>
      <c r="G164" s="312"/>
      <c r="H164" s="313" t="s">
        <v>137</v>
      </c>
      <c r="I164" s="313" t="s">
        <v>57</v>
      </c>
      <c r="J164" s="275" t="s">
        <v>1192</v>
      </c>
      <c r="K164" s="255"/>
    </row>
    <row r="165" spans="2:11" ht="17.25" customHeight="1">
      <c r="B165" s="256"/>
      <c r="C165" s="277" t="s">
        <v>1193</v>
      </c>
      <c r="D165" s="277"/>
      <c r="E165" s="277"/>
      <c r="F165" s="278" t="s">
        <v>1194</v>
      </c>
      <c r="G165" s="314"/>
      <c r="H165" s="315"/>
      <c r="I165" s="315"/>
      <c r="J165" s="277" t="s">
        <v>1195</v>
      </c>
      <c r="K165" s="257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3" t="s">
        <v>1199</v>
      </c>
      <c r="D167" s="263"/>
      <c r="E167" s="263"/>
      <c r="F167" s="282" t="s">
        <v>1196</v>
      </c>
      <c r="G167" s="263"/>
      <c r="H167" s="263" t="s">
        <v>1235</v>
      </c>
      <c r="I167" s="263" t="s">
        <v>1198</v>
      </c>
      <c r="J167" s="263">
        <v>120</v>
      </c>
      <c r="K167" s="304"/>
    </row>
    <row r="168" spans="2:11" ht="15" customHeight="1">
      <c r="B168" s="283"/>
      <c r="C168" s="263" t="s">
        <v>1244</v>
      </c>
      <c r="D168" s="263"/>
      <c r="E168" s="263"/>
      <c r="F168" s="282" t="s">
        <v>1196</v>
      </c>
      <c r="G168" s="263"/>
      <c r="H168" s="263" t="s">
        <v>1245</v>
      </c>
      <c r="I168" s="263" t="s">
        <v>1198</v>
      </c>
      <c r="J168" s="263" t="s">
        <v>1246</v>
      </c>
      <c r="K168" s="304"/>
    </row>
    <row r="169" spans="2:11" ht="15" customHeight="1">
      <c r="B169" s="283"/>
      <c r="C169" s="263" t="s">
        <v>85</v>
      </c>
      <c r="D169" s="263"/>
      <c r="E169" s="263"/>
      <c r="F169" s="282" t="s">
        <v>1196</v>
      </c>
      <c r="G169" s="263"/>
      <c r="H169" s="263" t="s">
        <v>1262</v>
      </c>
      <c r="I169" s="263" t="s">
        <v>1198</v>
      </c>
      <c r="J169" s="263" t="s">
        <v>1246</v>
      </c>
      <c r="K169" s="304"/>
    </row>
    <row r="170" spans="2:11" ht="15" customHeight="1">
      <c r="B170" s="283"/>
      <c r="C170" s="263" t="s">
        <v>1201</v>
      </c>
      <c r="D170" s="263"/>
      <c r="E170" s="263"/>
      <c r="F170" s="282" t="s">
        <v>1202</v>
      </c>
      <c r="G170" s="263"/>
      <c r="H170" s="263" t="s">
        <v>1262</v>
      </c>
      <c r="I170" s="263" t="s">
        <v>1198</v>
      </c>
      <c r="J170" s="263">
        <v>50</v>
      </c>
      <c r="K170" s="304"/>
    </row>
    <row r="171" spans="2:11" ht="15" customHeight="1">
      <c r="B171" s="283"/>
      <c r="C171" s="263" t="s">
        <v>1204</v>
      </c>
      <c r="D171" s="263"/>
      <c r="E171" s="263"/>
      <c r="F171" s="282" t="s">
        <v>1196</v>
      </c>
      <c r="G171" s="263"/>
      <c r="H171" s="263" t="s">
        <v>1262</v>
      </c>
      <c r="I171" s="263" t="s">
        <v>1206</v>
      </c>
      <c r="J171" s="263"/>
      <c r="K171" s="304"/>
    </row>
    <row r="172" spans="2:11" ht="15" customHeight="1">
      <c r="B172" s="283"/>
      <c r="C172" s="263" t="s">
        <v>1215</v>
      </c>
      <c r="D172" s="263"/>
      <c r="E172" s="263"/>
      <c r="F172" s="282" t="s">
        <v>1202</v>
      </c>
      <c r="G172" s="263"/>
      <c r="H172" s="263" t="s">
        <v>1262</v>
      </c>
      <c r="I172" s="263" t="s">
        <v>1198</v>
      </c>
      <c r="J172" s="263">
        <v>50</v>
      </c>
      <c r="K172" s="304"/>
    </row>
    <row r="173" spans="2:11" ht="15" customHeight="1">
      <c r="B173" s="283"/>
      <c r="C173" s="263" t="s">
        <v>1223</v>
      </c>
      <c r="D173" s="263"/>
      <c r="E173" s="263"/>
      <c r="F173" s="282" t="s">
        <v>1202</v>
      </c>
      <c r="G173" s="263"/>
      <c r="H173" s="263" t="s">
        <v>1262</v>
      </c>
      <c r="I173" s="263" t="s">
        <v>1198</v>
      </c>
      <c r="J173" s="263">
        <v>50</v>
      </c>
      <c r="K173" s="304"/>
    </row>
    <row r="174" spans="2:11" ht="15" customHeight="1">
      <c r="B174" s="283"/>
      <c r="C174" s="263" t="s">
        <v>1221</v>
      </c>
      <c r="D174" s="263"/>
      <c r="E174" s="263"/>
      <c r="F174" s="282" t="s">
        <v>1202</v>
      </c>
      <c r="G174" s="263"/>
      <c r="H174" s="263" t="s">
        <v>1262</v>
      </c>
      <c r="I174" s="263" t="s">
        <v>1198</v>
      </c>
      <c r="J174" s="263">
        <v>50</v>
      </c>
      <c r="K174" s="304"/>
    </row>
    <row r="175" spans="2:11" ht="15" customHeight="1">
      <c r="B175" s="283"/>
      <c r="C175" s="263" t="s">
        <v>136</v>
      </c>
      <c r="D175" s="263"/>
      <c r="E175" s="263"/>
      <c r="F175" s="282" t="s">
        <v>1196</v>
      </c>
      <c r="G175" s="263"/>
      <c r="H175" s="263" t="s">
        <v>1263</v>
      </c>
      <c r="I175" s="263" t="s">
        <v>1264</v>
      </c>
      <c r="J175" s="263"/>
      <c r="K175" s="304"/>
    </row>
    <row r="176" spans="2:11" ht="15" customHeight="1">
      <c r="B176" s="283"/>
      <c r="C176" s="263" t="s">
        <v>57</v>
      </c>
      <c r="D176" s="263"/>
      <c r="E176" s="263"/>
      <c r="F176" s="282" t="s">
        <v>1196</v>
      </c>
      <c r="G176" s="263"/>
      <c r="H176" s="263" t="s">
        <v>1265</v>
      </c>
      <c r="I176" s="263" t="s">
        <v>1266</v>
      </c>
      <c r="J176" s="263">
        <v>1</v>
      </c>
      <c r="K176" s="304"/>
    </row>
    <row r="177" spans="2:11" ht="15" customHeight="1">
      <c r="B177" s="283"/>
      <c r="C177" s="263" t="s">
        <v>53</v>
      </c>
      <c r="D177" s="263"/>
      <c r="E177" s="263"/>
      <c r="F177" s="282" t="s">
        <v>1196</v>
      </c>
      <c r="G177" s="263"/>
      <c r="H177" s="263" t="s">
        <v>1267</v>
      </c>
      <c r="I177" s="263" t="s">
        <v>1198</v>
      </c>
      <c r="J177" s="263">
        <v>20</v>
      </c>
      <c r="K177" s="304"/>
    </row>
    <row r="178" spans="2:11" ht="15" customHeight="1">
      <c r="B178" s="283"/>
      <c r="C178" s="263" t="s">
        <v>137</v>
      </c>
      <c r="D178" s="263"/>
      <c r="E178" s="263"/>
      <c r="F178" s="282" t="s">
        <v>1196</v>
      </c>
      <c r="G178" s="263"/>
      <c r="H178" s="263" t="s">
        <v>1268</v>
      </c>
      <c r="I178" s="263" t="s">
        <v>1198</v>
      </c>
      <c r="J178" s="263">
        <v>255</v>
      </c>
      <c r="K178" s="304"/>
    </row>
    <row r="179" spans="2:11" ht="15" customHeight="1">
      <c r="B179" s="283"/>
      <c r="C179" s="263" t="s">
        <v>138</v>
      </c>
      <c r="D179" s="263"/>
      <c r="E179" s="263"/>
      <c r="F179" s="282" t="s">
        <v>1196</v>
      </c>
      <c r="G179" s="263"/>
      <c r="H179" s="263" t="s">
        <v>1161</v>
      </c>
      <c r="I179" s="263" t="s">
        <v>1198</v>
      </c>
      <c r="J179" s="263">
        <v>10</v>
      </c>
      <c r="K179" s="304"/>
    </row>
    <row r="180" spans="2:11" ht="15" customHeight="1">
      <c r="B180" s="283"/>
      <c r="C180" s="263" t="s">
        <v>139</v>
      </c>
      <c r="D180" s="263"/>
      <c r="E180" s="263"/>
      <c r="F180" s="282" t="s">
        <v>1196</v>
      </c>
      <c r="G180" s="263"/>
      <c r="H180" s="263" t="s">
        <v>1269</v>
      </c>
      <c r="I180" s="263" t="s">
        <v>1230</v>
      </c>
      <c r="J180" s="263"/>
      <c r="K180" s="304"/>
    </row>
    <row r="181" spans="2:11" ht="15" customHeight="1">
      <c r="B181" s="283"/>
      <c r="C181" s="263" t="s">
        <v>1270</v>
      </c>
      <c r="D181" s="263"/>
      <c r="E181" s="263"/>
      <c r="F181" s="282" t="s">
        <v>1196</v>
      </c>
      <c r="G181" s="263"/>
      <c r="H181" s="263" t="s">
        <v>1271</v>
      </c>
      <c r="I181" s="263" t="s">
        <v>1230</v>
      </c>
      <c r="J181" s="263"/>
      <c r="K181" s="304"/>
    </row>
    <row r="182" spans="2:11" ht="15" customHeight="1">
      <c r="B182" s="283"/>
      <c r="C182" s="263" t="s">
        <v>1259</v>
      </c>
      <c r="D182" s="263"/>
      <c r="E182" s="263"/>
      <c r="F182" s="282" t="s">
        <v>1196</v>
      </c>
      <c r="G182" s="263"/>
      <c r="H182" s="263" t="s">
        <v>1272</v>
      </c>
      <c r="I182" s="263" t="s">
        <v>1230</v>
      </c>
      <c r="J182" s="263"/>
      <c r="K182" s="304"/>
    </row>
    <row r="183" spans="2:11" ht="15" customHeight="1">
      <c r="B183" s="283"/>
      <c r="C183" s="263" t="s">
        <v>141</v>
      </c>
      <c r="D183" s="263"/>
      <c r="E183" s="263"/>
      <c r="F183" s="282" t="s">
        <v>1202</v>
      </c>
      <c r="G183" s="263"/>
      <c r="H183" s="263" t="s">
        <v>1273</v>
      </c>
      <c r="I183" s="263" t="s">
        <v>1198</v>
      </c>
      <c r="J183" s="263">
        <v>50</v>
      </c>
      <c r="K183" s="304"/>
    </row>
    <row r="184" spans="2:11" ht="15" customHeight="1">
      <c r="B184" s="283"/>
      <c r="C184" s="263" t="s">
        <v>1274</v>
      </c>
      <c r="D184" s="263"/>
      <c r="E184" s="263"/>
      <c r="F184" s="282" t="s">
        <v>1202</v>
      </c>
      <c r="G184" s="263"/>
      <c r="H184" s="263" t="s">
        <v>1275</v>
      </c>
      <c r="I184" s="263" t="s">
        <v>1276</v>
      </c>
      <c r="J184" s="263"/>
      <c r="K184" s="304"/>
    </row>
    <row r="185" spans="2:11" ht="15" customHeight="1">
      <c r="B185" s="283"/>
      <c r="C185" s="263" t="s">
        <v>1277</v>
      </c>
      <c r="D185" s="263"/>
      <c r="E185" s="263"/>
      <c r="F185" s="282" t="s">
        <v>1202</v>
      </c>
      <c r="G185" s="263"/>
      <c r="H185" s="263" t="s">
        <v>1278</v>
      </c>
      <c r="I185" s="263" t="s">
        <v>1276</v>
      </c>
      <c r="J185" s="263"/>
      <c r="K185" s="304"/>
    </row>
    <row r="186" spans="2:11" ht="15" customHeight="1">
      <c r="B186" s="283"/>
      <c r="C186" s="263" t="s">
        <v>1279</v>
      </c>
      <c r="D186" s="263"/>
      <c r="E186" s="263"/>
      <c r="F186" s="282" t="s">
        <v>1202</v>
      </c>
      <c r="G186" s="263"/>
      <c r="H186" s="263" t="s">
        <v>1280</v>
      </c>
      <c r="I186" s="263" t="s">
        <v>1276</v>
      </c>
      <c r="J186" s="263"/>
      <c r="K186" s="304"/>
    </row>
    <row r="187" spans="2:11" ht="15" customHeight="1">
      <c r="B187" s="283"/>
      <c r="C187" s="316" t="s">
        <v>1281</v>
      </c>
      <c r="D187" s="263"/>
      <c r="E187" s="263"/>
      <c r="F187" s="282" t="s">
        <v>1202</v>
      </c>
      <c r="G187" s="263"/>
      <c r="H187" s="263" t="s">
        <v>1282</v>
      </c>
      <c r="I187" s="263" t="s">
        <v>1283</v>
      </c>
      <c r="J187" s="317" t="s">
        <v>1284</v>
      </c>
      <c r="K187" s="304"/>
    </row>
    <row r="188" spans="2:11" ht="15" customHeight="1">
      <c r="B188" s="283"/>
      <c r="C188" s="268" t="s">
        <v>42</v>
      </c>
      <c r="D188" s="263"/>
      <c r="E188" s="263"/>
      <c r="F188" s="282" t="s">
        <v>1196</v>
      </c>
      <c r="G188" s="263"/>
      <c r="H188" s="259" t="s">
        <v>1285</v>
      </c>
      <c r="I188" s="263" t="s">
        <v>1286</v>
      </c>
      <c r="J188" s="263"/>
      <c r="K188" s="304"/>
    </row>
    <row r="189" spans="2:11" ht="15" customHeight="1">
      <c r="B189" s="283"/>
      <c r="C189" s="268" t="s">
        <v>1287</v>
      </c>
      <c r="D189" s="263"/>
      <c r="E189" s="263"/>
      <c r="F189" s="282" t="s">
        <v>1196</v>
      </c>
      <c r="G189" s="263"/>
      <c r="H189" s="263" t="s">
        <v>1288</v>
      </c>
      <c r="I189" s="263" t="s">
        <v>1230</v>
      </c>
      <c r="J189" s="263"/>
      <c r="K189" s="304"/>
    </row>
    <row r="190" spans="2:11" ht="15" customHeight="1">
      <c r="B190" s="283"/>
      <c r="C190" s="268" t="s">
        <v>1289</v>
      </c>
      <c r="D190" s="263"/>
      <c r="E190" s="263"/>
      <c r="F190" s="282" t="s">
        <v>1196</v>
      </c>
      <c r="G190" s="263"/>
      <c r="H190" s="263" t="s">
        <v>1290</v>
      </c>
      <c r="I190" s="263" t="s">
        <v>1230</v>
      </c>
      <c r="J190" s="263"/>
      <c r="K190" s="304"/>
    </row>
    <row r="191" spans="2:11" ht="15" customHeight="1">
      <c r="B191" s="283"/>
      <c r="C191" s="268" t="s">
        <v>1291</v>
      </c>
      <c r="D191" s="263"/>
      <c r="E191" s="263"/>
      <c r="F191" s="282" t="s">
        <v>1202</v>
      </c>
      <c r="G191" s="263"/>
      <c r="H191" s="263" t="s">
        <v>1292</v>
      </c>
      <c r="I191" s="263" t="s">
        <v>1230</v>
      </c>
      <c r="J191" s="263"/>
      <c r="K191" s="304"/>
    </row>
    <row r="192" spans="2:11" ht="15" customHeight="1">
      <c r="B192" s="310"/>
      <c r="C192" s="318"/>
      <c r="D192" s="292"/>
      <c r="E192" s="292"/>
      <c r="F192" s="292"/>
      <c r="G192" s="292"/>
      <c r="H192" s="292"/>
      <c r="I192" s="292"/>
      <c r="J192" s="292"/>
      <c r="K192" s="311"/>
    </row>
    <row r="193" spans="2:11" ht="18.75" customHeight="1">
      <c r="B193" s="259"/>
      <c r="C193" s="263"/>
      <c r="D193" s="263"/>
      <c r="E193" s="263"/>
      <c r="F193" s="282"/>
      <c r="G193" s="263"/>
      <c r="H193" s="263"/>
      <c r="I193" s="263"/>
      <c r="J193" s="263"/>
      <c r="K193" s="259"/>
    </row>
    <row r="194" spans="2:11" ht="18.75" customHeight="1">
      <c r="B194" s="259"/>
      <c r="C194" s="263"/>
      <c r="D194" s="263"/>
      <c r="E194" s="263"/>
      <c r="F194" s="282"/>
      <c r="G194" s="263"/>
      <c r="H194" s="263"/>
      <c r="I194" s="263"/>
      <c r="J194" s="263"/>
      <c r="K194" s="259"/>
    </row>
    <row r="195" spans="2:11" ht="18.75" customHeight="1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>
      <c r="B196" s="251"/>
      <c r="C196" s="252"/>
      <c r="D196" s="252"/>
      <c r="E196" s="252"/>
      <c r="F196" s="252"/>
      <c r="G196" s="252"/>
      <c r="H196" s="252"/>
      <c r="I196" s="252"/>
      <c r="J196" s="252"/>
      <c r="K196" s="253"/>
    </row>
    <row r="197" spans="2:11" ht="22.2">
      <c r="B197" s="254"/>
      <c r="C197" s="380" t="s">
        <v>1293</v>
      </c>
      <c r="D197" s="380"/>
      <c r="E197" s="380"/>
      <c r="F197" s="380"/>
      <c r="G197" s="380"/>
      <c r="H197" s="380"/>
      <c r="I197" s="380"/>
      <c r="J197" s="380"/>
      <c r="K197" s="255"/>
    </row>
    <row r="198" spans="2:11" ht="25.5" customHeight="1">
      <c r="B198" s="254"/>
      <c r="C198" s="319" t="s">
        <v>1294</v>
      </c>
      <c r="D198" s="319"/>
      <c r="E198" s="319"/>
      <c r="F198" s="319" t="s">
        <v>1295</v>
      </c>
      <c r="G198" s="320"/>
      <c r="H198" s="379" t="s">
        <v>1296</v>
      </c>
      <c r="I198" s="379"/>
      <c r="J198" s="379"/>
      <c r="K198" s="255"/>
    </row>
    <row r="199" spans="2:11" ht="5.25" customHeight="1">
      <c r="B199" s="283"/>
      <c r="C199" s="280"/>
      <c r="D199" s="280"/>
      <c r="E199" s="280"/>
      <c r="F199" s="280"/>
      <c r="G199" s="263"/>
      <c r="H199" s="280"/>
      <c r="I199" s="280"/>
      <c r="J199" s="280"/>
      <c r="K199" s="304"/>
    </row>
    <row r="200" spans="2:11" ht="15" customHeight="1">
      <c r="B200" s="283"/>
      <c r="C200" s="263" t="s">
        <v>1286</v>
      </c>
      <c r="D200" s="263"/>
      <c r="E200" s="263"/>
      <c r="F200" s="282" t="s">
        <v>43</v>
      </c>
      <c r="G200" s="263"/>
      <c r="H200" s="377" t="s">
        <v>1297</v>
      </c>
      <c r="I200" s="377"/>
      <c r="J200" s="377"/>
      <c r="K200" s="304"/>
    </row>
    <row r="201" spans="2:11" ht="15" customHeight="1">
      <c r="B201" s="283"/>
      <c r="C201" s="289"/>
      <c r="D201" s="263"/>
      <c r="E201" s="263"/>
      <c r="F201" s="282" t="s">
        <v>44</v>
      </c>
      <c r="G201" s="263"/>
      <c r="H201" s="377" t="s">
        <v>1298</v>
      </c>
      <c r="I201" s="377"/>
      <c r="J201" s="377"/>
      <c r="K201" s="304"/>
    </row>
    <row r="202" spans="2:11" ht="15" customHeight="1">
      <c r="B202" s="283"/>
      <c r="C202" s="289"/>
      <c r="D202" s="263"/>
      <c r="E202" s="263"/>
      <c r="F202" s="282" t="s">
        <v>47</v>
      </c>
      <c r="G202" s="263"/>
      <c r="H202" s="377" t="s">
        <v>1299</v>
      </c>
      <c r="I202" s="377"/>
      <c r="J202" s="377"/>
      <c r="K202" s="304"/>
    </row>
    <row r="203" spans="2:11" ht="15" customHeight="1">
      <c r="B203" s="283"/>
      <c r="C203" s="263"/>
      <c r="D203" s="263"/>
      <c r="E203" s="263"/>
      <c r="F203" s="282" t="s">
        <v>45</v>
      </c>
      <c r="G203" s="263"/>
      <c r="H203" s="377" t="s">
        <v>1300</v>
      </c>
      <c r="I203" s="377"/>
      <c r="J203" s="377"/>
      <c r="K203" s="304"/>
    </row>
    <row r="204" spans="2:11" ht="15" customHeight="1">
      <c r="B204" s="283"/>
      <c r="C204" s="263"/>
      <c r="D204" s="263"/>
      <c r="E204" s="263"/>
      <c r="F204" s="282" t="s">
        <v>46</v>
      </c>
      <c r="G204" s="263"/>
      <c r="H204" s="377" t="s">
        <v>1301</v>
      </c>
      <c r="I204" s="377"/>
      <c r="J204" s="377"/>
      <c r="K204" s="304"/>
    </row>
    <row r="205" spans="2:11" ht="15" customHeight="1">
      <c r="B205" s="283"/>
      <c r="C205" s="263"/>
      <c r="D205" s="263"/>
      <c r="E205" s="263"/>
      <c r="F205" s="282"/>
      <c r="G205" s="263"/>
      <c r="H205" s="263"/>
      <c r="I205" s="263"/>
      <c r="J205" s="263"/>
      <c r="K205" s="304"/>
    </row>
    <row r="206" spans="2:11" ht="15" customHeight="1">
      <c r="B206" s="283"/>
      <c r="C206" s="263" t="s">
        <v>1242</v>
      </c>
      <c r="D206" s="263"/>
      <c r="E206" s="263"/>
      <c r="F206" s="282" t="s">
        <v>78</v>
      </c>
      <c r="G206" s="263"/>
      <c r="H206" s="377" t="s">
        <v>1302</v>
      </c>
      <c r="I206" s="377"/>
      <c r="J206" s="377"/>
      <c r="K206" s="304"/>
    </row>
    <row r="207" spans="2:11" ht="15" customHeight="1">
      <c r="B207" s="283"/>
      <c r="C207" s="289"/>
      <c r="D207" s="263"/>
      <c r="E207" s="263"/>
      <c r="F207" s="282" t="s">
        <v>1141</v>
      </c>
      <c r="G207" s="263"/>
      <c r="H207" s="377" t="s">
        <v>1142</v>
      </c>
      <c r="I207" s="377"/>
      <c r="J207" s="377"/>
      <c r="K207" s="304"/>
    </row>
    <row r="208" spans="2:11" ht="15" customHeight="1">
      <c r="B208" s="283"/>
      <c r="C208" s="263"/>
      <c r="D208" s="263"/>
      <c r="E208" s="263"/>
      <c r="F208" s="282" t="s">
        <v>1139</v>
      </c>
      <c r="G208" s="263"/>
      <c r="H208" s="377" t="s">
        <v>1303</v>
      </c>
      <c r="I208" s="377"/>
      <c r="J208" s="377"/>
      <c r="K208" s="304"/>
    </row>
    <row r="209" spans="2:11" ht="15" customHeight="1">
      <c r="B209" s="321"/>
      <c r="C209" s="289"/>
      <c r="D209" s="289"/>
      <c r="E209" s="289"/>
      <c r="F209" s="282" t="s">
        <v>99</v>
      </c>
      <c r="G209" s="268"/>
      <c r="H209" s="378" t="s">
        <v>1143</v>
      </c>
      <c r="I209" s="378"/>
      <c r="J209" s="378"/>
      <c r="K209" s="322"/>
    </row>
    <row r="210" spans="2:11" ht="15" customHeight="1">
      <c r="B210" s="321"/>
      <c r="C210" s="289"/>
      <c r="D210" s="289"/>
      <c r="E210" s="289"/>
      <c r="F210" s="282" t="s">
        <v>1144</v>
      </c>
      <c r="G210" s="268"/>
      <c r="H210" s="378" t="s">
        <v>1124</v>
      </c>
      <c r="I210" s="378"/>
      <c r="J210" s="378"/>
      <c r="K210" s="322"/>
    </row>
    <row r="211" spans="2:11" ht="15" customHeight="1">
      <c r="B211" s="321"/>
      <c r="C211" s="289"/>
      <c r="D211" s="289"/>
      <c r="E211" s="289"/>
      <c r="F211" s="323"/>
      <c r="G211" s="268"/>
      <c r="H211" s="324"/>
      <c r="I211" s="324"/>
      <c r="J211" s="324"/>
      <c r="K211" s="322"/>
    </row>
    <row r="212" spans="2:11" ht="15" customHeight="1">
      <c r="B212" s="321"/>
      <c r="C212" s="263" t="s">
        <v>1266</v>
      </c>
      <c r="D212" s="289"/>
      <c r="E212" s="289"/>
      <c r="F212" s="282">
        <v>1</v>
      </c>
      <c r="G212" s="268"/>
      <c r="H212" s="378" t="s">
        <v>1304</v>
      </c>
      <c r="I212" s="378"/>
      <c r="J212" s="378"/>
      <c r="K212" s="322"/>
    </row>
    <row r="213" spans="2:11" ht="15" customHeight="1">
      <c r="B213" s="321"/>
      <c r="C213" s="289"/>
      <c r="D213" s="289"/>
      <c r="E213" s="289"/>
      <c r="F213" s="282">
        <v>2</v>
      </c>
      <c r="G213" s="268"/>
      <c r="H213" s="378" t="s">
        <v>1305</v>
      </c>
      <c r="I213" s="378"/>
      <c r="J213" s="378"/>
      <c r="K213" s="322"/>
    </row>
    <row r="214" spans="2:11" ht="15" customHeight="1">
      <c r="B214" s="321"/>
      <c r="C214" s="289"/>
      <c r="D214" s="289"/>
      <c r="E214" s="289"/>
      <c r="F214" s="282">
        <v>3</v>
      </c>
      <c r="G214" s="268"/>
      <c r="H214" s="378" t="s">
        <v>1306</v>
      </c>
      <c r="I214" s="378"/>
      <c r="J214" s="378"/>
      <c r="K214" s="322"/>
    </row>
    <row r="215" spans="2:11" ht="15" customHeight="1">
      <c r="B215" s="321"/>
      <c r="C215" s="289"/>
      <c r="D215" s="289"/>
      <c r="E215" s="289"/>
      <c r="F215" s="282">
        <v>4</v>
      </c>
      <c r="G215" s="268"/>
      <c r="H215" s="378" t="s">
        <v>1307</v>
      </c>
      <c r="I215" s="378"/>
      <c r="J215" s="378"/>
      <c r="K215" s="322"/>
    </row>
    <row r="216" spans="2:11" ht="12.75" customHeight="1">
      <c r="B216" s="325"/>
      <c r="C216" s="326"/>
      <c r="D216" s="326"/>
      <c r="E216" s="326"/>
      <c r="F216" s="326"/>
      <c r="G216" s="326"/>
      <c r="H216" s="326"/>
      <c r="I216" s="326"/>
      <c r="J216" s="326"/>
      <c r="K216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koupelna 1 - 1.NP - levý ...</vt:lpstr>
      <vt:lpstr>koupelna 2 - 2.NP - pravý...</vt:lpstr>
      <vt:lpstr>koupelna 3 - 2.NP - levý ...</vt:lpstr>
      <vt:lpstr>VZT - stavební úpravy pro...</vt:lpstr>
      <vt:lpstr>D.1.4. - ZTI</vt:lpstr>
      <vt:lpstr>VON - Vedlejší rozpočtové...</vt:lpstr>
      <vt:lpstr>Pokyny pro vyplnění</vt:lpstr>
      <vt:lpstr>'D.1.4. - ZTI'!Názvy_tisku</vt:lpstr>
      <vt:lpstr>'koupelna 1 - 1.NP - levý ...'!Názvy_tisku</vt:lpstr>
      <vt:lpstr>'koupelna 2 - 2.NP - pravý...'!Názvy_tisku</vt:lpstr>
      <vt:lpstr>'koupelna 3 - 2.NP - levý ...'!Názvy_tisku</vt:lpstr>
      <vt:lpstr>'Rekapitulace stavby'!Názvy_tisku</vt:lpstr>
      <vt:lpstr>'VON - Vedlejší rozpočtové...'!Názvy_tisku</vt:lpstr>
      <vt:lpstr>'VZT - stavební úpravy pro...'!Názvy_tisku</vt:lpstr>
      <vt:lpstr>'D.1.4. - ZTI'!Oblast_tisku</vt:lpstr>
      <vt:lpstr>'koupelna 1 - 1.NP - levý ...'!Oblast_tisku</vt:lpstr>
      <vt:lpstr>'koupelna 2 - 2.NP - pravý...'!Oblast_tisku</vt:lpstr>
      <vt:lpstr>'koupelna 3 - 2.NP - levý ...'!Oblast_tisku</vt:lpstr>
      <vt:lpstr>'Pokyny pro vyplnění'!Oblast_tisku</vt:lpstr>
      <vt:lpstr>'Rekapitulace stavby'!Oblast_tisku</vt:lpstr>
      <vt:lpstr>'VON - Vedlejší rozpočtové...'!Oblast_tisku</vt:lpstr>
      <vt:lpstr>'VZT - stavební úpravy pro...'!Oblast_tisku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CILKY-NOTAS\Cecilie Janousova</dc:creator>
  <cp:lastModifiedBy>Cecilie Janousova</cp:lastModifiedBy>
  <dcterms:created xsi:type="dcterms:W3CDTF">2018-07-16T12:08:40Z</dcterms:created>
  <dcterms:modified xsi:type="dcterms:W3CDTF">2018-07-16T12:08:57Z</dcterms:modified>
</cp:coreProperties>
</file>