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-KV-Mozartova-1A - Oprav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'2-KV-Mozartova-1A - Oprav...'!$C$135:$K$745</definedName>
    <definedName name="_xlnm.Print_Area" localSheetId="1">'2-KV-Mozartova-1A - Oprav...'!$C$4:$J$76,'2-KV-Mozartova-1A - Oprav...'!$C$125:$J$745</definedName>
    <definedName name="_xlnm.Print_Titles" localSheetId="1">'2-KV-Mozartova-1A - Oprav...'!$135:$135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745"/>
  <c r="BH745"/>
  <c r="BG745"/>
  <c r="BF745"/>
  <c r="T745"/>
  <c r="T744"/>
  <c r="R745"/>
  <c r="R744"/>
  <c r="P745"/>
  <c r="P744"/>
  <c r="BI743"/>
  <c r="BH743"/>
  <c r="BG743"/>
  <c r="BF743"/>
  <c r="T743"/>
  <c r="T742"/>
  <c r="R743"/>
  <c r="R742"/>
  <c r="P743"/>
  <c r="P742"/>
  <c r="BI741"/>
  <c r="BH741"/>
  <c r="BG741"/>
  <c r="BF741"/>
  <c r="T741"/>
  <c r="T740"/>
  <c r="R741"/>
  <c r="R740"/>
  <c r="P741"/>
  <c r="P740"/>
  <c r="BI739"/>
  <c r="BH739"/>
  <c r="BG739"/>
  <c r="BF739"/>
  <c r="T739"/>
  <c r="R739"/>
  <c r="P739"/>
  <c r="BI738"/>
  <c r="BH738"/>
  <c r="BG738"/>
  <c r="BF738"/>
  <c r="T738"/>
  <c r="R738"/>
  <c r="P738"/>
  <c r="BI737"/>
  <c r="BH737"/>
  <c r="BG737"/>
  <c r="BF737"/>
  <c r="T737"/>
  <c r="R737"/>
  <c r="P737"/>
  <c r="BI735"/>
  <c r="BH735"/>
  <c r="BG735"/>
  <c r="BF735"/>
  <c r="T735"/>
  <c r="R735"/>
  <c r="P735"/>
  <c r="BI734"/>
  <c r="BH734"/>
  <c r="BG734"/>
  <c r="BF734"/>
  <c r="T734"/>
  <c r="R734"/>
  <c r="P734"/>
  <c r="BI733"/>
  <c r="BH733"/>
  <c r="BG733"/>
  <c r="BF733"/>
  <c r="T733"/>
  <c r="R733"/>
  <c r="P733"/>
  <c r="BI732"/>
  <c r="BH732"/>
  <c r="BG732"/>
  <c r="BF732"/>
  <c r="T732"/>
  <c r="R732"/>
  <c r="P732"/>
  <c r="BI730"/>
  <c r="BH730"/>
  <c r="BG730"/>
  <c r="BF730"/>
  <c r="T730"/>
  <c r="T729"/>
  <c r="R730"/>
  <c r="R729"/>
  <c r="P730"/>
  <c r="P729"/>
  <c r="BI728"/>
  <c r="BH728"/>
  <c r="BG728"/>
  <c r="BF728"/>
  <c r="T728"/>
  <c r="T727"/>
  <c r="R728"/>
  <c r="R727"/>
  <c r="P728"/>
  <c r="P727"/>
  <c r="BI724"/>
  <c r="BH724"/>
  <c r="BG724"/>
  <c r="BF724"/>
  <c r="T724"/>
  <c r="T723"/>
  <c r="R724"/>
  <c r="R723"/>
  <c r="P724"/>
  <c r="P723"/>
  <c r="BI719"/>
  <c r="BH719"/>
  <c r="BG719"/>
  <c r="BF719"/>
  <c r="T719"/>
  <c r="R719"/>
  <c r="P719"/>
  <c r="BI715"/>
  <c r="BH715"/>
  <c r="BG715"/>
  <c r="BF715"/>
  <c r="T715"/>
  <c r="R715"/>
  <c r="P715"/>
  <c r="BI711"/>
  <c r="BH711"/>
  <c r="BG711"/>
  <c r="BF711"/>
  <c r="T711"/>
  <c r="R711"/>
  <c r="P711"/>
  <c r="BI707"/>
  <c r="BH707"/>
  <c r="BG707"/>
  <c r="BF707"/>
  <c r="T707"/>
  <c r="R707"/>
  <c r="P707"/>
  <c r="BI705"/>
  <c r="BH705"/>
  <c r="BG705"/>
  <c r="BF705"/>
  <c r="T705"/>
  <c r="R705"/>
  <c r="P705"/>
  <c r="BI703"/>
  <c r="BH703"/>
  <c r="BG703"/>
  <c r="BF703"/>
  <c r="T703"/>
  <c r="R703"/>
  <c r="P703"/>
  <c r="BI698"/>
  <c r="BH698"/>
  <c r="BG698"/>
  <c r="BF698"/>
  <c r="T698"/>
  <c r="R698"/>
  <c r="P698"/>
  <c r="BI696"/>
  <c r="BH696"/>
  <c r="BG696"/>
  <c r="BF696"/>
  <c r="T696"/>
  <c r="R696"/>
  <c r="P696"/>
  <c r="BI694"/>
  <c r="BH694"/>
  <c r="BG694"/>
  <c r="BF694"/>
  <c r="T694"/>
  <c r="R694"/>
  <c r="P694"/>
  <c r="BI692"/>
  <c r="BH692"/>
  <c r="BG692"/>
  <c r="BF692"/>
  <c r="T692"/>
  <c r="R692"/>
  <c r="P692"/>
  <c r="BI687"/>
  <c r="BH687"/>
  <c r="BG687"/>
  <c r="BF687"/>
  <c r="T687"/>
  <c r="R687"/>
  <c r="P687"/>
  <c r="BI685"/>
  <c r="BH685"/>
  <c r="BG685"/>
  <c r="BF685"/>
  <c r="T685"/>
  <c r="R685"/>
  <c r="P685"/>
  <c r="BI680"/>
  <c r="BH680"/>
  <c r="BG680"/>
  <c r="BF680"/>
  <c r="T680"/>
  <c r="R680"/>
  <c r="P680"/>
  <c r="BI677"/>
  <c r="BH677"/>
  <c r="BG677"/>
  <c r="BF677"/>
  <c r="T677"/>
  <c r="R677"/>
  <c r="P677"/>
  <c r="BI676"/>
  <c r="BH676"/>
  <c r="BG676"/>
  <c r="BF676"/>
  <c r="T676"/>
  <c r="R676"/>
  <c r="P676"/>
  <c r="BI674"/>
  <c r="BH674"/>
  <c r="BG674"/>
  <c r="BF674"/>
  <c r="T674"/>
  <c r="R674"/>
  <c r="P674"/>
  <c r="BI663"/>
  <c r="BH663"/>
  <c r="BG663"/>
  <c r="BF663"/>
  <c r="T663"/>
  <c r="R663"/>
  <c r="P663"/>
  <c r="BI652"/>
  <c r="BH652"/>
  <c r="BG652"/>
  <c r="BF652"/>
  <c r="T652"/>
  <c r="R652"/>
  <c r="P652"/>
  <c r="BI651"/>
  <c r="BH651"/>
  <c r="BG651"/>
  <c r="BF651"/>
  <c r="T651"/>
  <c r="R651"/>
  <c r="P651"/>
  <c r="BI650"/>
  <c r="BH650"/>
  <c r="BG650"/>
  <c r="BF650"/>
  <c r="T650"/>
  <c r="R650"/>
  <c r="P650"/>
  <c r="BI648"/>
  <c r="BH648"/>
  <c r="BG648"/>
  <c r="BF648"/>
  <c r="T648"/>
  <c r="R648"/>
  <c r="P648"/>
  <c r="BI646"/>
  <c r="BH646"/>
  <c r="BG646"/>
  <c r="BF646"/>
  <c r="T646"/>
  <c r="R646"/>
  <c r="P646"/>
  <c r="BI644"/>
  <c r="BH644"/>
  <c r="BG644"/>
  <c r="BF644"/>
  <c r="T644"/>
  <c r="R644"/>
  <c r="P644"/>
  <c r="BI642"/>
  <c r="BH642"/>
  <c r="BG642"/>
  <c r="BF642"/>
  <c r="T642"/>
  <c r="R642"/>
  <c r="P642"/>
  <c r="BI640"/>
  <c r="BH640"/>
  <c r="BG640"/>
  <c r="BF640"/>
  <c r="T640"/>
  <c r="R640"/>
  <c r="P640"/>
  <c r="BI638"/>
  <c r="BH638"/>
  <c r="BG638"/>
  <c r="BF638"/>
  <c r="T638"/>
  <c r="R638"/>
  <c r="P638"/>
  <c r="BI634"/>
  <c r="BH634"/>
  <c r="BG634"/>
  <c r="BF634"/>
  <c r="T634"/>
  <c r="R634"/>
  <c r="P634"/>
  <c r="BI632"/>
  <c r="BH632"/>
  <c r="BG632"/>
  <c r="BF632"/>
  <c r="T632"/>
  <c r="R632"/>
  <c r="P632"/>
  <c r="BI631"/>
  <c r="BH631"/>
  <c r="BG631"/>
  <c r="BF631"/>
  <c r="T631"/>
  <c r="R631"/>
  <c r="P631"/>
  <c r="BI627"/>
  <c r="BH627"/>
  <c r="BG627"/>
  <c r="BF627"/>
  <c r="T627"/>
  <c r="R627"/>
  <c r="P627"/>
  <c r="BI625"/>
  <c r="BH625"/>
  <c r="BG625"/>
  <c r="BF625"/>
  <c r="T625"/>
  <c r="R625"/>
  <c r="P625"/>
  <c r="BI623"/>
  <c r="BH623"/>
  <c r="BG623"/>
  <c r="BF623"/>
  <c r="T623"/>
  <c r="R623"/>
  <c r="P623"/>
  <c r="BI620"/>
  <c r="BH620"/>
  <c r="BG620"/>
  <c r="BF620"/>
  <c r="T620"/>
  <c r="R620"/>
  <c r="P620"/>
  <c r="BI607"/>
  <c r="BH607"/>
  <c r="BG607"/>
  <c r="BF607"/>
  <c r="T607"/>
  <c r="R607"/>
  <c r="P607"/>
  <c r="BI594"/>
  <c r="BH594"/>
  <c r="BG594"/>
  <c r="BF594"/>
  <c r="T594"/>
  <c r="R594"/>
  <c r="P594"/>
  <c r="BI592"/>
  <c r="BH592"/>
  <c r="BG592"/>
  <c r="BF592"/>
  <c r="T592"/>
  <c r="R592"/>
  <c r="P592"/>
  <c r="BI589"/>
  <c r="BH589"/>
  <c r="BG589"/>
  <c r="BF589"/>
  <c r="T589"/>
  <c r="R589"/>
  <c r="P589"/>
  <c r="BI587"/>
  <c r="BH587"/>
  <c r="BG587"/>
  <c r="BF587"/>
  <c r="T587"/>
  <c r="R587"/>
  <c r="P587"/>
  <c r="BI585"/>
  <c r="BH585"/>
  <c r="BG585"/>
  <c r="BF585"/>
  <c r="T585"/>
  <c r="R585"/>
  <c r="P585"/>
  <c r="BI583"/>
  <c r="BH583"/>
  <c r="BG583"/>
  <c r="BF583"/>
  <c r="T583"/>
  <c r="R583"/>
  <c r="P583"/>
  <c r="BI571"/>
  <c r="BH571"/>
  <c r="BG571"/>
  <c r="BF571"/>
  <c r="T571"/>
  <c r="R571"/>
  <c r="P571"/>
  <c r="BI568"/>
  <c r="BH568"/>
  <c r="BG568"/>
  <c r="BF568"/>
  <c r="T568"/>
  <c r="R568"/>
  <c r="P568"/>
  <c r="BI565"/>
  <c r="BH565"/>
  <c r="BG565"/>
  <c r="BF565"/>
  <c r="T565"/>
  <c r="R565"/>
  <c r="P565"/>
  <c r="BI562"/>
  <c r="BH562"/>
  <c r="BG562"/>
  <c r="BF562"/>
  <c r="T562"/>
  <c r="R562"/>
  <c r="P562"/>
  <c r="BI561"/>
  <c r="BH561"/>
  <c r="BG561"/>
  <c r="BF561"/>
  <c r="T561"/>
  <c r="R561"/>
  <c r="P561"/>
  <c r="BI559"/>
  <c r="BH559"/>
  <c r="BG559"/>
  <c r="BF559"/>
  <c r="T559"/>
  <c r="R559"/>
  <c r="P559"/>
  <c r="BI558"/>
  <c r="BH558"/>
  <c r="BG558"/>
  <c r="BF558"/>
  <c r="T558"/>
  <c r="R558"/>
  <c r="P558"/>
  <c r="BI557"/>
  <c r="BH557"/>
  <c r="BG557"/>
  <c r="BF557"/>
  <c r="T557"/>
  <c r="R557"/>
  <c r="P557"/>
  <c r="BI555"/>
  <c r="BH555"/>
  <c r="BG555"/>
  <c r="BF555"/>
  <c r="T555"/>
  <c r="R555"/>
  <c r="P555"/>
  <c r="BI553"/>
  <c r="BH553"/>
  <c r="BG553"/>
  <c r="BF553"/>
  <c r="T553"/>
  <c r="R553"/>
  <c r="P553"/>
  <c r="BI551"/>
  <c r="BH551"/>
  <c r="BG551"/>
  <c r="BF551"/>
  <c r="T551"/>
  <c r="R551"/>
  <c r="P551"/>
  <c r="BI549"/>
  <c r="BH549"/>
  <c r="BG549"/>
  <c r="BF549"/>
  <c r="T549"/>
  <c r="R549"/>
  <c r="P549"/>
  <c r="BI547"/>
  <c r="BH547"/>
  <c r="BG547"/>
  <c r="BF547"/>
  <c r="T547"/>
  <c r="R547"/>
  <c r="P547"/>
  <c r="BI545"/>
  <c r="BH545"/>
  <c r="BG545"/>
  <c r="BF545"/>
  <c r="T545"/>
  <c r="R545"/>
  <c r="P545"/>
  <c r="BI543"/>
  <c r="BH543"/>
  <c r="BG543"/>
  <c r="BF543"/>
  <c r="T543"/>
  <c r="R543"/>
  <c r="P543"/>
  <c r="BI541"/>
  <c r="BH541"/>
  <c r="BG541"/>
  <c r="BF541"/>
  <c r="T541"/>
  <c r="R541"/>
  <c r="P541"/>
  <c r="BI539"/>
  <c r="BH539"/>
  <c r="BG539"/>
  <c r="BF539"/>
  <c r="T539"/>
  <c r="R539"/>
  <c r="P539"/>
  <c r="BI537"/>
  <c r="BH537"/>
  <c r="BG537"/>
  <c r="BF537"/>
  <c r="T537"/>
  <c r="R537"/>
  <c r="P537"/>
  <c r="BI535"/>
  <c r="BH535"/>
  <c r="BG535"/>
  <c r="BF535"/>
  <c r="T535"/>
  <c r="R535"/>
  <c r="P535"/>
  <c r="BI531"/>
  <c r="BH531"/>
  <c r="BG531"/>
  <c r="BF531"/>
  <c r="T531"/>
  <c r="R531"/>
  <c r="P531"/>
  <c r="BI529"/>
  <c r="BH529"/>
  <c r="BG529"/>
  <c r="BF529"/>
  <c r="T529"/>
  <c r="R529"/>
  <c r="P529"/>
  <c r="BI527"/>
  <c r="BH527"/>
  <c r="BG527"/>
  <c r="BF527"/>
  <c r="T527"/>
  <c r="R527"/>
  <c r="P527"/>
  <c r="BI523"/>
  <c r="BH523"/>
  <c r="BG523"/>
  <c r="BF523"/>
  <c r="T523"/>
  <c r="R523"/>
  <c r="P523"/>
  <c r="BI521"/>
  <c r="BH521"/>
  <c r="BG521"/>
  <c r="BF521"/>
  <c r="T521"/>
  <c r="R521"/>
  <c r="P521"/>
  <c r="BI519"/>
  <c r="BH519"/>
  <c r="BG519"/>
  <c r="BF519"/>
  <c r="T519"/>
  <c r="R519"/>
  <c r="P519"/>
  <c r="BI517"/>
  <c r="BH517"/>
  <c r="BG517"/>
  <c r="BF517"/>
  <c r="T517"/>
  <c r="R517"/>
  <c r="P517"/>
  <c r="BI515"/>
  <c r="BH515"/>
  <c r="BG515"/>
  <c r="BF515"/>
  <c r="T515"/>
  <c r="R515"/>
  <c r="P515"/>
  <c r="BI511"/>
  <c r="BH511"/>
  <c r="BG511"/>
  <c r="BF511"/>
  <c r="T511"/>
  <c r="R511"/>
  <c r="P511"/>
  <c r="BI509"/>
  <c r="BH509"/>
  <c r="BG509"/>
  <c r="BF509"/>
  <c r="T509"/>
  <c r="R509"/>
  <c r="P509"/>
  <c r="BI504"/>
  <c r="BH504"/>
  <c r="BG504"/>
  <c r="BF504"/>
  <c r="T504"/>
  <c r="R504"/>
  <c r="P504"/>
  <c r="BI500"/>
  <c r="BH500"/>
  <c r="BG500"/>
  <c r="BF500"/>
  <c r="T500"/>
  <c r="R500"/>
  <c r="P500"/>
  <c r="BI498"/>
  <c r="BH498"/>
  <c r="BG498"/>
  <c r="BF498"/>
  <c r="T498"/>
  <c r="R498"/>
  <c r="P498"/>
  <c r="BI494"/>
  <c r="BH494"/>
  <c r="BG494"/>
  <c r="BF494"/>
  <c r="T494"/>
  <c r="R494"/>
  <c r="P494"/>
  <c r="BI492"/>
  <c r="BH492"/>
  <c r="BG492"/>
  <c r="BF492"/>
  <c r="T492"/>
  <c r="R492"/>
  <c r="P492"/>
  <c r="BI487"/>
  <c r="BH487"/>
  <c r="BG487"/>
  <c r="BF487"/>
  <c r="T487"/>
  <c r="R487"/>
  <c r="P487"/>
  <c r="BI485"/>
  <c r="BH485"/>
  <c r="BG485"/>
  <c r="BF485"/>
  <c r="T485"/>
  <c r="R485"/>
  <c r="P485"/>
  <c r="BI481"/>
  <c r="BH481"/>
  <c r="BG481"/>
  <c r="BF481"/>
  <c r="T481"/>
  <c r="R481"/>
  <c r="P481"/>
  <c r="BI477"/>
  <c r="BH477"/>
  <c r="BG477"/>
  <c r="BF477"/>
  <c r="T477"/>
  <c r="R477"/>
  <c r="P477"/>
  <c r="BI475"/>
  <c r="BH475"/>
  <c r="BG475"/>
  <c r="BF475"/>
  <c r="T475"/>
  <c r="R475"/>
  <c r="P475"/>
  <c r="BI472"/>
  <c r="BH472"/>
  <c r="BG472"/>
  <c r="BF472"/>
  <c r="T472"/>
  <c r="R472"/>
  <c r="P472"/>
  <c r="BI470"/>
  <c r="BH470"/>
  <c r="BG470"/>
  <c r="BF470"/>
  <c r="T470"/>
  <c r="R470"/>
  <c r="P470"/>
  <c r="BI468"/>
  <c r="BH468"/>
  <c r="BG468"/>
  <c r="BF468"/>
  <c r="T468"/>
  <c r="R468"/>
  <c r="P468"/>
  <c r="BI467"/>
  <c r="BH467"/>
  <c r="BG467"/>
  <c r="BF467"/>
  <c r="T467"/>
  <c r="R467"/>
  <c r="P467"/>
  <c r="BI465"/>
  <c r="BH465"/>
  <c r="BG465"/>
  <c r="BF465"/>
  <c r="T465"/>
  <c r="R465"/>
  <c r="P465"/>
  <c r="BI463"/>
  <c r="BH463"/>
  <c r="BG463"/>
  <c r="BF463"/>
  <c r="T463"/>
  <c r="R463"/>
  <c r="P463"/>
  <c r="BI461"/>
  <c r="BH461"/>
  <c r="BG461"/>
  <c r="BF461"/>
  <c r="T461"/>
  <c r="R461"/>
  <c r="P461"/>
  <c r="BI460"/>
  <c r="BH460"/>
  <c r="BG460"/>
  <c r="BF460"/>
  <c r="T460"/>
  <c r="R460"/>
  <c r="P460"/>
  <c r="BI456"/>
  <c r="BH456"/>
  <c r="BG456"/>
  <c r="BF456"/>
  <c r="T456"/>
  <c r="R456"/>
  <c r="P456"/>
  <c r="BI447"/>
  <c r="BH447"/>
  <c r="BG447"/>
  <c r="BF447"/>
  <c r="T447"/>
  <c r="R447"/>
  <c r="P447"/>
  <c r="BI445"/>
  <c r="BH445"/>
  <c r="BG445"/>
  <c r="BF445"/>
  <c r="T445"/>
  <c r="R445"/>
  <c r="P445"/>
  <c r="BI441"/>
  <c r="BH441"/>
  <c r="BG441"/>
  <c r="BF441"/>
  <c r="T441"/>
  <c r="R441"/>
  <c r="P441"/>
  <c r="BI437"/>
  <c r="BH437"/>
  <c r="BG437"/>
  <c r="BF437"/>
  <c r="T437"/>
  <c r="R437"/>
  <c r="P437"/>
  <c r="BI436"/>
  <c r="BH436"/>
  <c r="BG436"/>
  <c r="BF436"/>
  <c r="T436"/>
  <c r="R436"/>
  <c r="P436"/>
  <c r="BI432"/>
  <c r="BH432"/>
  <c r="BG432"/>
  <c r="BF432"/>
  <c r="T432"/>
  <c r="R432"/>
  <c r="P432"/>
  <c r="BI428"/>
  <c r="BH428"/>
  <c r="BG428"/>
  <c r="BF428"/>
  <c r="T428"/>
  <c r="R428"/>
  <c r="P428"/>
  <c r="BI424"/>
  <c r="BH424"/>
  <c r="BG424"/>
  <c r="BF424"/>
  <c r="T424"/>
  <c r="R424"/>
  <c r="P424"/>
  <c r="BI420"/>
  <c r="BH420"/>
  <c r="BG420"/>
  <c r="BF420"/>
  <c r="T420"/>
  <c r="R420"/>
  <c r="P420"/>
  <c r="BI416"/>
  <c r="BH416"/>
  <c r="BG416"/>
  <c r="BF416"/>
  <c r="T416"/>
  <c r="R416"/>
  <c r="P416"/>
  <c r="BI414"/>
  <c r="BH414"/>
  <c r="BG414"/>
  <c r="BF414"/>
  <c r="T414"/>
  <c r="R414"/>
  <c r="P414"/>
  <c r="BI412"/>
  <c r="BH412"/>
  <c r="BG412"/>
  <c r="BF412"/>
  <c r="T412"/>
  <c r="R412"/>
  <c r="P412"/>
  <c r="BI410"/>
  <c r="BH410"/>
  <c r="BG410"/>
  <c r="BF410"/>
  <c r="T410"/>
  <c r="R410"/>
  <c r="P410"/>
  <c r="BI408"/>
  <c r="BH408"/>
  <c r="BG408"/>
  <c r="BF408"/>
  <c r="T408"/>
  <c r="R408"/>
  <c r="P408"/>
  <c r="BI406"/>
  <c r="BH406"/>
  <c r="BG406"/>
  <c r="BF406"/>
  <c r="T406"/>
  <c r="R406"/>
  <c r="P406"/>
  <c r="BI404"/>
  <c r="BH404"/>
  <c r="BG404"/>
  <c r="BF404"/>
  <c r="T404"/>
  <c r="R404"/>
  <c r="P404"/>
  <c r="BI402"/>
  <c r="BH402"/>
  <c r="BG402"/>
  <c r="BF402"/>
  <c r="T402"/>
  <c r="R402"/>
  <c r="P402"/>
  <c r="BI400"/>
  <c r="BH400"/>
  <c r="BG400"/>
  <c r="BF400"/>
  <c r="T400"/>
  <c r="R400"/>
  <c r="P400"/>
  <c r="BI398"/>
  <c r="BH398"/>
  <c r="BG398"/>
  <c r="BF398"/>
  <c r="T398"/>
  <c r="R398"/>
  <c r="P398"/>
  <c r="BI390"/>
  <c r="BH390"/>
  <c r="BG390"/>
  <c r="BF390"/>
  <c r="T390"/>
  <c r="R390"/>
  <c r="P390"/>
  <c r="BI387"/>
  <c r="BH387"/>
  <c r="BG387"/>
  <c r="BF387"/>
  <c r="T387"/>
  <c r="R387"/>
  <c r="P387"/>
  <c r="BI385"/>
  <c r="BH385"/>
  <c r="BG385"/>
  <c r="BF385"/>
  <c r="T385"/>
  <c r="R385"/>
  <c r="P385"/>
  <c r="BI381"/>
  <c r="BH381"/>
  <c r="BG381"/>
  <c r="BF381"/>
  <c r="T381"/>
  <c r="R381"/>
  <c r="P381"/>
  <c r="BI377"/>
  <c r="BH377"/>
  <c r="BG377"/>
  <c r="BF377"/>
  <c r="T377"/>
  <c r="R377"/>
  <c r="P377"/>
  <c r="BI375"/>
  <c r="BH375"/>
  <c r="BG375"/>
  <c r="BF375"/>
  <c r="T375"/>
  <c r="R375"/>
  <c r="P375"/>
  <c r="BI366"/>
  <c r="BH366"/>
  <c r="BG366"/>
  <c r="BF366"/>
  <c r="T366"/>
  <c r="R366"/>
  <c r="P366"/>
  <c r="BI346"/>
  <c r="BH346"/>
  <c r="BG346"/>
  <c r="BF346"/>
  <c r="T346"/>
  <c r="R346"/>
  <c r="P346"/>
  <c r="BI344"/>
  <c r="BH344"/>
  <c r="BG344"/>
  <c r="BF344"/>
  <c r="T344"/>
  <c r="R344"/>
  <c r="P344"/>
  <c r="BI323"/>
  <c r="BH323"/>
  <c r="BG323"/>
  <c r="BF323"/>
  <c r="T323"/>
  <c r="R323"/>
  <c r="P323"/>
  <c r="BI312"/>
  <c r="BH312"/>
  <c r="BG312"/>
  <c r="BF312"/>
  <c r="T312"/>
  <c r="R312"/>
  <c r="P312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3"/>
  <c r="BH293"/>
  <c r="BG293"/>
  <c r="BF293"/>
  <c r="T293"/>
  <c r="R293"/>
  <c r="P293"/>
  <c r="BI275"/>
  <c r="BH275"/>
  <c r="BG275"/>
  <c r="BF275"/>
  <c r="T275"/>
  <c r="R275"/>
  <c r="P275"/>
  <c r="BI255"/>
  <c r="BH255"/>
  <c r="BG255"/>
  <c r="BF255"/>
  <c r="T255"/>
  <c r="R255"/>
  <c r="P255"/>
  <c r="BI245"/>
  <c r="BH245"/>
  <c r="BG245"/>
  <c r="BF245"/>
  <c r="T245"/>
  <c r="R245"/>
  <c r="P245"/>
  <c r="BI225"/>
  <c r="BH225"/>
  <c r="BG225"/>
  <c r="BF225"/>
  <c r="T225"/>
  <c r="R225"/>
  <c r="P225"/>
  <c r="BI216"/>
  <c r="BH216"/>
  <c r="BG216"/>
  <c r="BF216"/>
  <c r="T216"/>
  <c r="R216"/>
  <c r="P216"/>
  <c r="BI207"/>
  <c r="BH207"/>
  <c r="BG207"/>
  <c r="BF207"/>
  <c r="T207"/>
  <c r="R207"/>
  <c r="P207"/>
  <c r="BI205"/>
  <c r="BH205"/>
  <c r="BG205"/>
  <c r="BF205"/>
  <c r="T205"/>
  <c r="R205"/>
  <c r="P205"/>
  <c r="BI185"/>
  <c r="BH185"/>
  <c r="BG185"/>
  <c r="BF185"/>
  <c r="T185"/>
  <c r="R185"/>
  <c r="P185"/>
  <c r="BI182"/>
  <c r="BH182"/>
  <c r="BG182"/>
  <c r="BF182"/>
  <c r="T182"/>
  <c r="R182"/>
  <c r="P182"/>
  <c r="BI161"/>
  <c r="BH161"/>
  <c r="BG161"/>
  <c r="BF161"/>
  <c r="T161"/>
  <c r="R161"/>
  <c r="P161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J133"/>
  <c r="F132"/>
  <c r="F130"/>
  <c r="E128"/>
  <c r="J90"/>
  <c r="F89"/>
  <c r="F87"/>
  <c r="E85"/>
  <c r="J19"/>
  <c r="E19"/>
  <c r="J132"/>
  <c r="J18"/>
  <c r="J16"/>
  <c r="E16"/>
  <c r="F133"/>
  <c r="J15"/>
  <c r="J10"/>
  <c r="J130"/>
  <c i="1" r="L90"/>
  <c r="AM90"/>
  <c r="AM89"/>
  <c r="L89"/>
  <c r="AM87"/>
  <c r="L87"/>
  <c r="L85"/>
  <c r="L84"/>
  <c i="2" r="BK739"/>
  <c r="BK737"/>
  <c r="BK734"/>
  <c r="BK719"/>
  <c r="J711"/>
  <c r="BK705"/>
  <c r="BK694"/>
  <c r="J680"/>
  <c r="BK651"/>
  <c r="J642"/>
  <c r="BK632"/>
  <c r="J631"/>
  <c r="BK623"/>
  <c r="BK620"/>
  <c r="BK607"/>
  <c r="BK594"/>
  <c r="J571"/>
  <c r="J568"/>
  <c r="BK562"/>
  <c r="J553"/>
  <c r="BK547"/>
  <c r="J543"/>
  <c r="BK537"/>
  <c r="BK531"/>
  <c r="BK511"/>
  <c r="BK509"/>
  <c r="J487"/>
  <c r="J481"/>
  <c r="BK470"/>
  <c r="BK461"/>
  <c r="J441"/>
  <c r="J424"/>
  <c r="BK412"/>
  <c r="BK400"/>
  <c r="J387"/>
  <c r="BK385"/>
  <c r="J346"/>
  <c r="BK344"/>
  <c r="BK301"/>
  <c r="J298"/>
  <c r="BK275"/>
  <c r="J255"/>
  <c r="BK225"/>
  <c r="BK185"/>
  <c r="BK145"/>
  <c r="J735"/>
  <c r="BK733"/>
  <c r="J730"/>
  <c r="BK711"/>
  <c r="BK703"/>
  <c r="J696"/>
  <c r="J692"/>
  <c r="J663"/>
  <c r="J640"/>
  <c r="BK589"/>
  <c r="J585"/>
  <c r="J583"/>
  <c r="J561"/>
  <c r="J551"/>
  <c r="J547"/>
  <c r="BK535"/>
  <c r="J531"/>
  <c r="J517"/>
  <c r="J509"/>
  <c r="J494"/>
  <c r="BK492"/>
  <c r="BK475"/>
  <c r="J468"/>
  <c r="J463"/>
  <c r="J460"/>
  <c r="BK456"/>
  <c r="BK447"/>
  <c r="J437"/>
  <c r="J432"/>
  <c r="BK428"/>
  <c r="BK424"/>
  <c r="J414"/>
  <c r="BK404"/>
  <c r="J323"/>
  <c r="BK303"/>
  <c r="BK216"/>
  <c r="J161"/>
  <c r="J152"/>
  <c r="BK150"/>
  <c r="BK148"/>
  <c r="J145"/>
  <c r="BK139"/>
  <c r="BK745"/>
  <c r="J745"/>
  <c r="BK743"/>
  <c r="J743"/>
  <c r="BK741"/>
  <c r="J741"/>
  <c r="J739"/>
  <c r="J738"/>
  <c r="BK735"/>
  <c r="BK724"/>
  <c r="J719"/>
  <c r="J705"/>
  <c r="J698"/>
  <c r="J694"/>
  <c r="BK685"/>
  <c r="BK677"/>
  <c r="J651"/>
  <c r="BK640"/>
  <c r="J620"/>
  <c r="BK583"/>
  <c r="BK565"/>
  <c r="BK559"/>
  <c r="BK558"/>
  <c r="J545"/>
  <c r="BK543"/>
  <c r="BK541"/>
  <c r="BK539"/>
  <c r="J537"/>
  <c r="BK529"/>
  <c r="J527"/>
  <c r="J523"/>
  <c r="J519"/>
  <c r="BK517"/>
  <c r="J515"/>
  <c r="BK504"/>
  <c r="BK485"/>
  <c r="J465"/>
  <c r="J445"/>
  <c r="BK432"/>
  <c r="BK416"/>
  <c r="BK402"/>
  <c r="J381"/>
  <c r="J375"/>
  <c r="BK346"/>
  <c r="J312"/>
  <c r="J303"/>
  <c r="J296"/>
  <c r="BK143"/>
  <c i="1" r="AS94"/>
  <c i="2" r="J734"/>
  <c r="J732"/>
  <c r="BK730"/>
  <c r="J724"/>
  <c r="J715"/>
  <c r="J703"/>
  <c r="BK698"/>
  <c r="BK680"/>
  <c r="J674"/>
  <c r="BK652"/>
  <c r="J650"/>
  <c r="J632"/>
  <c r="BK631"/>
  <c r="J625"/>
  <c r="BK592"/>
  <c r="J562"/>
  <c r="BK545"/>
  <c r="BK519"/>
  <c r="BK494"/>
  <c r="J485"/>
  <c r="BK481"/>
  <c r="BK465"/>
  <c r="J436"/>
  <c r="BK420"/>
  <c r="BK414"/>
  <c r="BK410"/>
  <c r="J406"/>
  <c r="J404"/>
  <c r="J344"/>
  <c r="BK300"/>
  <c r="BK296"/>
  <c r="BK293"/>
  <c r="J207"/>
  <c r="J139"/>
  <c r="BK738"/>
  <c r="J733"/>
  <c r="J707"/>
  <c r="BK696"/>
  <c r="BK692"/>
  <c r="J677"/>
  <c r="BK648"/>
  <c r="BK646"/>
  <c r="J638"/>
  <c r="BK625"/>
  <c r="J592"/>
  <c r="BK568"/>
  <c r="J558"/>
  <c r="J555"/>
  <c r="BK521"/>
  <c r="BK500"/>
  <c r="J492"/>
  <c r="J472"/>
  <c r="BK467"/>
  <c r="J447"/>
  <c r="BK437"/>
  <c r="J428"/>
  <c r="J410"/>
  <c r="J402"/>
  <c r="BK398"/>
  <c r="J398"/>
  <c r="J390"/>
  <c r="J385"/>
  <c r="BK381"/>
  <c r="J377"/>
  <c r="J293"/>
  <c r="J225"/>
  <c r="J216"/>
  <c r="BK152"/>
  <c r="BK728"/>
  <c r="BK674"/>
  <c r="J646"/>
  <c r="BK644"/>
  <c r="BK638"/>
  <c r="BK634"/>
  <c r="J627"/>
  <c r="BK557"/>
  <c r="BK555"/>
  <c r="J549"/>
  <c r="J529"/>
  <c r="J511"/>
  <c r="J504"/>
  <c r="BK498"/>
  <c r="BK487"/>
  <c r="BK477"/>
  <c r="J470"/>
  <c r="BK468"/>
  <c r="J461"/>
  <c r="BK460"/>
  <c r="BK445"/>
  <c r="BK436"/>
  <c r="J408"/>
  <c r="J400"/>
  <c r="BK390"/>
  <c r="BK387"/>
  <c r="BK377"/>
  <c r="BK366"/>
  <c r="BK312"/>
  <c r="J301"/>
  <c r="J275"/>
  <c r="J245"/>
  <c r="BK207"/>
  <c r="J185"/>
  <c r="J141"/>
  <c r="J737"/>
  <c r="BK715"/>
  <c r="J687"/>
  <c r="J676"/>
  <c r="BK663"/>
  <c r="J652"/>
  <c r="BK650"/>
  <c r="J648"/>
  <c r="J644"/>
  <c r="BK642"/>
  <c r="BK627"/>
  <c r="J623"/>
  <c r="J594"/>
  <c r="J587"/>
  <c r="BK585"/>
  <c r="BK571"/>
  <c r="J565"/>
  <c r="BK561"/>
  <c r="BK551"/>
  <c r="J541"/>
  <c r="BK527"/>
  <c r="BK523"/>
  <c r="J521"/>
  <c r="BK515"/>
  <c r="J477"/>
  <c r="J467"/>
  <c r="J456"/>
  <c r="J416"/>
  <c r="J412"/>
  <c r="BK406"/>
  <c r="J205"/>
  <c r="BK182"/>
  <c r="BK161"/>
  <c r="J143"/>
  <c r="BK141"/>
  <c r="BK732"/>
  <c r="J728"/>
  <c r="BK707"/>
  <c r="BK687"/>
  <c r="J685"/>
  <c r="BK676"/>
  <c r="J634"/>
  <c r="J607"/>
  <c r="J589"/>
  <c r="BK587"/>
  <c r="J559"/>
  <c r="J557"/>
  <c r="BK553"/>
  <c r="BK549"/>
  <c r="J539"/>
  <c r="J535"/>
  <c r="J500"/>
  <c r="J498"/>
  <c r="J475"/>
  <c r="BK472"/>
  <c r="BK463"/>
  <c r="BK441"/>
  <c r="J420"/>
  <c r="BK408"/>
  <c r="BK375"/>
  <c r="J366"/>
  <c r="BK323"/>
  <c r="J300"/>
  <c r="BK298"/>
  <c r="BK255"/>
  <c r="BK245"/>
  <c r="BK205"/>
  <c r="J182"/>
  <c r="J150"/>
  <c r="J148"/>
  <c l="1" r="P645"/>
  <c r="P389"/>
  <c r="T480"/>
  <c r="R540"/>
  <c r="T554"/>
  <c r="R138"/>
  <c r="P459"/>
  <c r="BK474"/>
  <c r="J474"/>
  <c r="J99"/>
  <c r="P474"/>
  <c r="P522"/>
  <c r="T540"/>
  <c r="T138"/>
  <c r="BK480"/>
  <c r="J480"/>
  <c r="J101"/>
  <c r="R731"/>
  <c r="R726"/>
  <c r="P138"/>
  <c r="P137"/>
  <c r="BK459"/>
  <c r="J459"/>
  <c r="J98"/>
  <c r="R480"/>
  <c r="T522"/>
  <c r="BK554"/>
  <c r="J554"/>
  <c r="J104"/>
  <c r="R564"/>
  <c r="P626"/>
  <c r="BK736"/>
  <c r="J736"/>
  <c r="J115"/>
  <c r="BK138"/>
  <c r="J138"/>
  <c r="J96"/>
  <c r="BK389"/>
  <c r="J389"/>
  <c r="J97"/>
  <c r="R459"/>
  <c r="R474"/>
  <c r="BK522"/>
  <c r="J522"/>
  <c r="J102"/>
  <c r="BK540"/>
  <c r="J540"/>
  <c r="J103"/>
  <c r="P554"/>
  <c r="P564"/>
  <c r="R626"/>
  <c r="P736"/>
  <c r="R389"/>
  <c r="T459"/>
  <c r="T474"/>
  <c r="P540"/>
  <c r="BK564"/>
  <c r="J564"/>
  <c r="J105"/>
  <c r="BK626"/>
  <c r="J626"/>
  <c r="J106"/>
  <c r="T626"/>
  <c r="BK645"/>
  <c r="J645"/>
  <c r="J107"/>
  <c r="R645"/>
  <c r="T645"/>
  <c r="BK679"/>
  <c r="J679"/>
  <c r="J108"/>
  <c r="P679"/>
  <c r="R679"/>
  <c r="T679"/>
  <c r="BK706"/>
  <c r="J706"/>
  <c r="J109"/>
  <c r="P706"/>
  <c r="R706"/>
  <c r="T706"/>
  <c r="BK731"/>
  <c r="J731"/>
  <c r="J114"/>
  <c r="P731"/>
  <c r="P726"/>
  <c r="T731"/>
  <c r="T726"/>
  <c r="R736"/>
  <c r="T389"/>
  <c r="P480"/>
  <c r="P479"/>
  <c r="R522"/>
  <c r="R554"/>
  <c r="T564"/>
  <c r="T736"/>
  <c r="F90"/>
  <c r="BE296"/>
  <c r="BE301"/>
  <c r="BE303"/>
  <c r="BE312"/>
  <c r="BE344"/>
  <c r="BE387"/>
  <c r="BE424"/>
  <c r="BE460"/>
  <c r="BE477"/>
  <c r="BE509"/>
  <c r="BE545"/>
  <c r="BE547"/>
  <c r="BE562"/>
  <c r="BE565"/>
  <c r="BE583"/>
  <c r="BE592"/>
  <c r="BE640"/>
  <c r="BE650"/>
  <c r="BE724"/>
  <c r="J87"/>
  <c r="BE225"/>
  <c r="BE245"/>
  <c r="BE275"/>
  <c r="BE346"/>
  <c r="BE366"/>
  <c r="BE402"/>
  <c r="BE428"/>
  <c r="BE432"/>
  <c r="BE436"/>
  <c r="BE485"/>
  <c r="BE487"/>
  <c r="BE549"/>
  <c r="BE557"/>
  <c r="BE558"/>
  <c r="BE589"/>
  <c r="BE631"/>
  <c r="BE680"/>
  <c r="BE692"/>
  <c r="BE705"/>
  <c r="BE728"/>
  <c r="BE735"/>
  <c r="BE152"/>
  <c r="BE216"/>
  <c r="BE412"/>
  <c r="BE416"/>
  <c r="BE465"/>
  <c r="BE541"/>
  <c r="BE561"/>
  <c r="BE594"/>
  <c r="BE620"/>
  <c r="BE623"/>
  <c r="BE652"/>
  <c r="BE677"/>
  <c r="BE694"/>
  <c r="BE696"/>
  <c r="BE707"/>
  <c r="BE719"/>
  <c r="BE145"/>
  <c r="BE148"/>
  <c r="BE182"/>
  <c r="BE185"/>
  <c r="BE404"/>
  <c r="BE414"/>
  <c r="BE420"/>
  <c r="BE461"/>
  <c r="BE463"/>
  <c r="BE481"/>
  <c r="BE494"/>
  <c r="BE515"/>
  <c r="BE517"/>
  <c r="BE644"/>
  <c r="BE698"/>
  <c r="BE703"/>
  <c r="BE711"/>
  <c r="BE715"/>
  <c r="BE734"/>
  <c r="BE143"/>
  <c r="BE150"/>
  <c r="BE375"/>
  <c r="BE381"/>
  <c r="BE441"/>
  <c r="BE445"/>
  <c r="BE492"/>
  <c r="BE500"/>
  <c r="BE529"/>
  <c r="BE531"/>
  <c r="BE537"/>
  <c r="BE553"/>
  <c r="BE559"/>
  <c r="BE571"/>
  <c r="BE607"/>
  <c r="BE634"/>
  <c r="BE646"/>
  <c r="BE687"/>
  <c r="J89"/>
  <c r="BE139"/>
  <c r="BE205"/>
  <c r="BE255"/>
  <c r="BE293"/>
  <c r="BE300"/>
  <c r="BE390"/>
  <c r="BE408"/>
  <c r="BE410"/>
  <c r="BE437"/>
  <c r="BE447"/>
  <c r="BE456"/>
  <c r="BE468"/>
  <c r="BE470"/>
  <c r="BE472"/>
  <c r="BE475"/>
  <c r="BE551"/>
  <c r="BE555"/>
  <c r="BE587"/>
  <c r="BE625"/>
  <c r="BE632"/>
  <c r="BE642"/>
  <c r="BE733"/>
  <c r="BE737"/>
  <c r="BE739"/>
  <c r="BE741"/>
  <c r="BE743"/>
  <c r="BE745"/>
  <c r="BE207"/>
  <c r="BE298"/>
  <c r="BE377"/>
  <c r="BE385"/>
  <c r="BE398"/>
  <c r="BE400"/>
  <c r="BE504"/>
  <c r="BE511"/>
  <c r="BE523"/>
  <c r="BE539"/>
  <c r="BE543"/>
  <c r="BE568"/>
  <c r="BE627"/>
  <c r="BE648"/>
  <c r="BE651"/>
  <c r="BE738"/>
  <c r="BK723"/>
  <c r="J723"/>
  <c r="J110"/>
  <c r="BK727"/>
  <c r="BK729"/>
  <c r="J729"/>
  <c r="J113"/>
  <c r="BK740"/>
  <c r="J740"/>
  <c r="J116"/>
  <c r="BK744"/>
  <c r="J744"/>
  <c r="J118"/>
  <c r="BE141"/>
  <c r="BE161"/>
  <c r="BE323"/>
  <c r="BE406"/>
  <c r="BE467"/>
  <c r="BE498"/>
  <c r="BE519"/>
  <c r="BE521"/>
  <c r="BE527"/>
  <c r="BE535"/>
  <c r="BE585"/>
  <c r="BE638"/>
  <c r="BE663"/>
  <c r="BE674"/>
  <c r="BE676"/>
  <c r="BE685"/>
  <c r="BE730"/>
  <c r="BE732"/>
  <c r="BK742"/>
  <c r="J742"/>
  <c r="J117"/>
  <c r="F35"/>
  <c i="1" r="BD95"/>
  <c r="BD94"/>
  <c r="W33"/>
  <c i="2" r="F34"/>
  <c i="1" r="BC95"/>
  <c r="BC94"/>
  <c r="AY94"/>
  <c i="2" r="F33"/>
  <c i="1" r="BB95"/>
  <c r="BB94"/>
  <c r="W31"/>
  <c i="2" r="J32"/>
  <c i="1" r="AW95"/>
  <c i="2" r="F32"/>
  <c i="1" r="BA95"/>
  <c r="BA94"/>
  <c r="W30"/>
  <c i="2" l="1" r="T137"/>
  <c r="R137"/>
  <c r="P136"/>
  <c i="1" r="AU95"/>
  <c i="2" r="BK726"/>
  <c r="J726"/>
  <c r="J111"/>
  <c r="R479"/>
  <c r="T479"/>
  <c r="BK479"/>
  <c r="J479"/>
  <c r="J100"/>
  <c r="J727"/>
  <c r="J112"/>
  <c r="BK137"/>
  <c r="BK136"/>
  <c r="J136"/>
  <c i="1" r="AX94"/>
  <c r="AW94"/>
  <c r="AK30"/>
  <c i="2" r="J28"/>
  <c i="1" r="AG95"/>
  <c r="AG94"/>
  <c r="W32"/>
  <c i="2" r="F31"/>
  <c i="1" r="AZ95"/>
  <c r="AZ94"/>
  <c r="AV94"/>
  <c r="AK29"/>
  <c r="AU94"/>
  <c i="2" r="J31"/>
  <c i="1" r="AV95"/>
  <c r="AT95"/>
  <c i="2" l="1" r="R136"/>
  <c r="T136"/>
  <c r="J37"/>
  <c i="1" r="AN95"/>
  <c i="2" r="J94"/>
  <c r="J137"/>
  <c r="J95"/>
  <c i="1" r="AT94"/>
  <c r="W29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<sst xmlns="http://schemas.openxmlformats.org/spreadsheetml/2006/main">
  <si>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</si>
  <si>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</si>
  <si>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</si>
  <si>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</si>
  <si>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</si>
  <si>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{58ca13c0-41fe-47eb-b096-afb171c33780}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</si>
  <si>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</si>
  <si>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</si>
  <si>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</si>
  <si>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</si>
  <si>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</si>
  <si>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</si>
  <si>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</si>
  <si>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</si>
  <si>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2-KV-Mozartova/1A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</si>
  <si>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</si>
  <si>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</si>
  <si>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a zateplení Mozartova 444/6 - etapa 1 - zateplení fasády, terasy</t>
  </si>
  <si>
    <t>KSO:</t>
  </si>
  <si>
    <t>CC-CZ:</t>
  </si>
  <si>
    <t>Místo:</t>
  </si>
  <si>
    <t>Karlovy Vary - Drahovice</t>
  </si>
  <si>
    <t>Datum:</t>
  </si>
  <si>
    <t>26. 1. 2026</t>
  </si>
  <si>
    <t>Zadavatel:</t>
  </si>
  <si>
    <t>IČ:</t>
  </si>
  <si>
    <t>00254657</t>
  </si>
  <si>
    <t>Statutární město Karlovy Vary</t>
  </si>
  <si>
    <t>DIČ:</t>
  </si>
  <si>
    <t>CZ00254657</t>
  </si>
  <si>
    <t>Uchazeč:</t>
  </si>
  <si>
    <t>Vyplň údaj</t>
  </si>
  <si>
    <t>Projektant:</t>
  </si>
  <si>
    <t xml:space="preserve"> </t>
  </si>
  <si>
    <t>True</t>
  </si>
  <si>
    <t>Zpracovatel:</t>
  </si>
  <si>
    <t>Lukáš Bazala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</si>
  <si>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</si>
  <si>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</si>
  <si>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</si>
  <si>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</si>
  <si>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</si>
  <si>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</si>
  <si>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</si>
  <si>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</si>
  <si>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</si>
  <si>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</si>
  <si>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</si>
  <si>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</si>
  <si>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</si>
  <si>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</si>
  <si>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</si>
  <si>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</si>
  <si>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</si>
  <si>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</si>
  <si>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</si>
  <si>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</si>
  <si>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</si>
  <si>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</si>
  <si>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</si>
  <si>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</si>
  <si>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</si>
  <si>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</si>
  <si>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</si>
  <si>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</si>
  <si>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</si>
  <si>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</si>
  <si>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</si>
  <si>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</si>
  <si>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</si>
  <si>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</si>
  <si>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</si>
  <si>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</si>
  <si>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</si>
  <si>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</si>
  <si>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</si>
  <si>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</si>
  <si>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</si>
  <si>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</si>
  <si>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</si>
  <si>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</si>
  <si>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</si>
  <si>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</si>
  <si>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</si>
  <si>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</si>
  <si>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</si>
  <si>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</si>
  <si>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</si>
  <si>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</si>
  <si>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</si>
  <si>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</si>
  <si>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</si>
  <si>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</si>
  <si>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</si>
  <si>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</si>
  <si>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</si>
  <si>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</si>
  <si>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</si>
  <si>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</si>
  <si>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</si>
  <si>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</si>
  <si>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741 - Elektroinstalace - silnoproud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</si>
  <si>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</si>
  <si>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</si>
  <si>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</si>
  <si>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</si>
  <si>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783 - Dokončovací práce - nátěry</t>
  </si>
  <si>
    <t xml:space="preserve">    789 - Povrchové úpravy ocelových konstrukcí a technologických zařízení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</si>
  <si>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</si>
  <si>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</si>
  <si>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</si>
  <si>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</si>
  <si>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</si>
  <si>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</si>
  <si>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</si>
  <si>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</si>
  <si>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</si>
  <si>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</si>
  <si>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</si>
  <si>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</si>
  <si>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</si>
  <si>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</si>
  <si>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</si>
  <si>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</si>
  <si>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</si>
  <si>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</si>
  <si>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</si>
  <si>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</si>
  <si>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</si>
  <si>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</si>
  <si>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</si>
  <si>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</si>
  <si>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</si>
  <si>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</si>
  <si>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</si>
  <si>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621131121</t>
  </si>
  <si>
    <t>Penetrační nátěr vnějších podhledů nanášený ručně</t>
  </si>
  <si>
    <t>m2</t>
  </si>
  <si>
    <t>4</t>
  </si>
  <si>
    <t>1527831116</t>
  </si>
  <si>
    <t>VV</t>
  </si>
  <si>
    <t>(10,95+10,95+19,5+19,5)*0,45 "podhled"</t>
  </si>
  <si>
    <t>621151001</t>
  </si>
  <si>
    <t>Penetrační akrylátový nátěr vnějších pastovitých tenkovrstvých omítek podhledů</t>
  </si>
  <si>
    <t>359775534</t>
  </si>
  <si>
    <t>3</t>
  </si>
  <si>
    <t>621211011</t>
  </si>
  <si>
    <t>Montáž kontaktního zateplení vnějších podhledů lepením a mechanickým kotvením polystyrénových desek do betonu nebo zdiva tl přes 40 do 80 mm</t>
  </si>
  <si>
    <t>1547956295</t>
  </si>
  <si>
    <t>M</t>
  </si>
  <si>
    <t>63142020</t>
  </si>
  <si>
    <t>deska tepelně izolační minerální kontaktních fasád podélné vlákno λ=0,035-0,036 tl 40mm</t>
  </si>
  <si>
    <t>8</t>
  </si>
  <si>
    <t>-1589926304</t>
  </si>
  <si>
    <t>27,405</t>
  </si>
  <si>
    <t>27,405*1,1 'Přepočtené koeficientem množství</t>
  </si>
  <si>
    <t>5</t>
  </si>
  <si>
    <t>621325103</t>
  </si>
  <si>
    <t>Oprava vnější vápenocementové hladké omítky složitosti 1 podhledů v rozsahu přes 30 do 50 %</t>
  </si>
  <si>
    <t>1360847642</t>
  </si>
  <si>
    <t>621531022</t>
  </si>
  <si>
    <t>Tenkovrstvá silikonová zrnitá omítka zrnitost 2,0 mm vnějších podhledů</t>
  </si>
  <si>
    <t>-1535884446</t>
  </si>
  <si>
    <t>(10,95+10,95+19,5+19,5)*0,45</t>
  </si>
  <si>
    <t>7</t>
  </si>
  <si>
    <t>622131121</t>
  </si>
  <si>
    <t>Penetrační nátěr vnějších stěn nanášený ručně</t>
  </si>
  <si>
    <t>-1851350932</t>
  </si>
  <si>
    <t>(18,9+14,4)*6,86</t>
  </si>
  <si>
    <t>(10,35+10,35+2,25+2,25)*3,44</t>
  </si>
  <si>
    <t>(7,95+7,95+13,65+13,65+10,20+10,20+3,3+3,3)*3</t>
  </si>
  <si>
    <t>18,6*1,9</t>
  </si>
  <si>
    <t>13,725*1,95</t>
  </si>
  <si>
    <t>31,6*1,95</t>
  </si>
  <si>
    <t>-167,374 "výplně"</t>
  </si>
  <si>
    <t>Součet</t>
  </si>
  <si>
    <t>622143003</t>
  </si>
  <si>
    <t>Montáž omítkových plastových nebo pozinkovaných rohových profilů</t>
  </si>
  <si>
    <t>m</t>
  </si>
  <si>
    <t>-969252250</t>
  </si>
  <si>
    <t>(0,9+0,6+0,6)*10</t>
  </si>
  <si>
    <t>(0,4+0,4+0,4)*4</t>
  </si>
  <si>
    <t>(1,2+0,6+0,6)*2</t>
  </si>
  <si>
    <t>(1,2+0,96+0,96)*10</t>
  </si>
  <si>
    <t>(1,95+2,55+2,55)</t>
  </si>
  <si>
    <t>(1,95+1,65+1,65)*5</t>
  </si>
  <si>
    <t>(1,8+0,48+0,48)*2</t>
  </si>
  <si>
    <t>(1,8+0,52+0,52)*5</t>
  </si>
  <si>
    <t>(0,4+0,4+0,4)*2</t>
  </si>
  <si>
    <t>(1,1+2,15+2,15)</t>
  </si>
  <si>
    <t>(1,2+1,5+1,5)</t>
  </si>
  <si>
    <t>(1,8+2,55+2,55)</t>
  </si>
  <si>
    <t>(1+2,15+2,15)</t>
  </si>
  <si>
    <t>(2,4+2,55+2,55)*2</t>
  </si>
  <si>
    <t>(1,2+1,8+1,8)*41</t>
  </si>
  <si>
    <t>(0,6+0,6+0,6)*2</t>
  </si>
  <si>
    <t>(1,1+2,55+2,55)</t>
  </si>
  <si>
    <t>(2,1+2,55+2,55)</t>
  </si>
  <si>
    <t>(6*3,5)+(4*3,5)+(4*2)</t>
  </si>
  <si>
    <t>9</t>
  </si>
  <si>
    <t>63127416</t>
  </si>
  <si>
    <t>profil rohový PVC s výztužnou tkaninou š 100/100mm</t>
  </si>
  <si>
    <t>1355597402</t>
  </si>
  <si>
    <t>410,82</t>
  </si>
  <si>
    <t>410,82*1,05 'Přepočtené koeficientem množství</t>
  </si>
  <si>
    <t>10</t>
  </si>
  <si>
    <t>622143004</t>
  </si>
  <si>
    <t>Montáž omítkových samolepících začišťovacích profilů pro spojení s okenním rámem</t>
  </si>
  <si>
    <t>-1030663432</t>
  </si>
  <si>
    <t>11</t>
  </si>
  <si>
    <t>59051476</t>
  </si>
  <si>
    <t>profil začišťovací PVC 9mm s výztužnou tkaninou pro ostění ETICS</t>
  </si>
  <si>
    <t>-1675822646</t>
  </si>
  <si>
    <t>367,82*1,05 'Přepočtené koeficientem množství</t>
  </si>
  <si>
    <t>622151001</t>
  </si>
  <si>
    <t>Penetrační akrylátový nátěr vnějších pastovitých tenkovrstvých omítek stěn</t>
  </si>
  <si>
    <t>-1773903118</t>
  </si>
  <si>
    <t>13</t>
  </si>
  <si>
    <t>622211041</t>
  </si>
  <si>
    <t>Montáž kontaktního zateplení vnějších stěn lepením a mechanickým kotvením polystyrénových desek do betonu a zdiva tl přes 160 do 200 mm</t>
  </si>
  <si>
    <t>82185027</t>
  </si>
  <si>
    <t>14</t>
  </si>
  <si>
    <t>28376079</t>
  </si>
  <si>
    <t>deska EPS grafitová fasádní λ=0,030-0,031 tl 160mm</t>
  </si>
  <si>
    <t>1278838378</t>
  </si>
  <si>
    <t>-1,95*2,55</t>
  </si>
  <si>
    <t>-1,95*1,65*5</t>
  </si>
  <si>
    <t>-1,8*0,48*2</t>
  </si>
  <si>
    <t>-1,8*0,52*5</t>
  </si>
  <si>
    <t>-0,4*0,4*2</t>
  </si>
  <si>
    <t>-1,1*2,15</t>
  </si>
  <si>
    <t>-1,2*1,5</t>
  </si>
  <si>
    <t>-1,8*2,55</t>
  </si>
  <si>
    <t>-1*2,15</t>
  </si>
  <si>
    <t>-2,4*2,55*2</t>
  </si>
  <si>
    <t>-1,2*1,8*41</t>
  </si>
  <si>
    <t>-0,6*0,6*2</t>
  </si>
  <si>
    <t>-1,1*2,55</t>
  </si>
  <si>
    <t>-2,1*2,55</t>
  </si>
  <si>
    <t>377,352*1,1 'Přepočtené koeficientem množství</t>
  </si>
  <si>
    <t>15</t>
  </si>
  <si>
    <t>28376359</t>
  </si>
  <si>
    <t>deska perimetrická pro zateplení spodních staveb 200kPa λ=0,034 tl 160mm</t>
  </si>
  <si>
    <t>-1514917965</t>
  </si>
  <si>
    <t>-0,9*0,6*10</t>
  </si>
  <si>
    <t>-0,4*0,4*4</t>
  </si>
  <si>
    <t>-1,2*0,6*2</t>
  </si>
  <si>
    <t>-1,2*0,96*10</t>
  </si>
  <si>
    <t>104,724*1,1 'Přepočtené koeficientem množství</t>
  </si>
  <si>
    <t>16</t>
  </si>
  <si>
    <t>622212051</t>
  </si>
  <si>
    <t>Montáž kontaktního zateplení vnějšího ostění, nadpraží nebo parapetu hl. špalety do 400 mm lepením desek z polystyrenu tl do 40 mm</t>
  </si>
  <si>
    <t>-1174582267</t>
  </si>
  <si>
    <t>17</t>
  </si>
  <si>
    <t>28376071</t>
  </si>
  <si>
    <t>deska EPS grafitová fasádní λ=0,030-0,031 tl 30mm</t>
  </si>
  <si>
    <t>1415315023</t>
  </si>
  <si>
    <t>306,02*0,3</t>
  </si>
  <si>
    <t>91,806*1,1 'Přepočtené koeficientem množství</t>
  </si>
  <si>
    <t>18</t>
  </si>
  <si>
    <t>28376350</t>
  </si>
  <si>
    <t>deska perimetrická pro zateplení spodních staveb 200kPa λ=0,034 tl 30mm</t>
  </si>
  <si>
    <t>-2101503867</t>
  </si>
  <si>
    <t>61,8*0,3</t>
  </si>
  <si>
    <t>18,54*1,1 'Přepočtené koeficientem množství</t>
  </si>
  <si>
    <t>19</t>
  </si>
  <si>
    <t>622251101</t>
  </si>
  <si>
    <t>Příplatek k cenám kontaktního zateplení vnějších stěn za zápustnou montáž a použití tepelněizolačních zátek z polystyrenu</t>
  </si>
  <si>
    <t>696741615</t>
  </si>
  <si>
    <t>482</t>
  </si>
  <si>
    <t>20</t>
  </si>
  <si>
    <t>622252002</t>
  </si>
  <si>
    <t>Montáž profilů kontaktního zateplení lepených</t>
  </si>
  <si>
    <t>1652466901</t>
  </si>
  <si>
    <t>113,6*2</t>
  </si>
  <si>
    <t>28341035</t>
  </si>
  <si>
    <t>profil napojovací okenní 2D PVC s výztužnou tkaninou</t>
  </si>
  <si>
    <t>-714289501</t>
  </si>
  <si>
    <t>22</t>
  </si>
  <si>
    <t>59051512</t>
  </si>
  <si>
    <t>profil začišťovací s okapnicí PVC s výztužnou tkaninou pro parapet ETICS</t>
  </si>
  <si>
    <t>-1780526976</t>
  </si>
  <si>
    <t>113,6*1,05 'Přepočtené koeficientem množství</t>
  </si>
  <si>
    <t>23</t>
  </si>
  <si>
    <t>622325102</t>
  </si>
  <si>
    <t>Oprava vnější vápenocementové hladké omítky složitosti 1 stěn v rozsahu přes 10 do 30 %</t>
  </si>
  <si>
    <t>935684088</t>
  </si>
  <si>
    <t>24</t>
  </si>
  <si>
    <t>622511102.WBR.001</t>
  </si>
  <si>
    <t>Tenkovrstvá akrylátová omítka marmolit jemnozrnný vnějších stěn</t>
  </si>
  <si>
    <t>-293219286</t>
  </si>
  <si>
    <t>Mezisoučet</t>
  </si>
  <si>
    <t>61,8*0,3 "špalety"</t>
  </si>
  <si>
    <t>25</t>
  </si>
  <si>
    <t>622531022.LBC.001</t>
  </si>
  <si>
    <t>Tenkovrstvá silikonová omítka zatíraná 2,0 mm vnějších stěn</t>
  </si>
  <si>
    <t>611188165</t>
  </si>
  <si>
    <t>306,02*0,3 "špalety"</t>
  </si>
  <si>
    <t>26</t>
  </si>
  <si>
    <t>629991003</t>
  </si>
  <si>
    <t>Zakrytí podélných ploch geotextilií</t>
  </si>
  <si>
    <t>-2065575898</t>
  </si>
  <si>
    <t>96,9*1,5 "místa v místě lešení"</t>
  </si>
  <si>
    <t>27</t>
  </si>
  <si>
    <t>629991011</t>
  </si>
  <si>
    <t>Zakrytí výplní otvorů a svislých ploch fólií přilepenou lepící páskou</t>
  </si>
  <si>
    <t>649826114</t>
  </si>
  <si>
    <t>0,9*0,6*10</t>
  </si>
  <si>
    <t>0,4*0,4*4</t>
  </si>
  <si>
    <t>1,2*0,6*2</t>
  </si>
  <si>
    <t>1,2*0,96*10</t>
  </si>
  <si>
    <t>1,95*2,55</t>
  </si>
  <si>
    <t>1,95*1,65*5</t>
  </si>
  <si>
    <t>1,8*0,48*2</t>
  </si>
  <si>
    <t>1,8*0,52*5</t>
  </si>
  <si>
    <t>0,4*0,4*2</t>
  </si>
  <si>
    <t>1,1*2,15</t>
  </si>
  <si>
    <t>1,2*1,5</t>
  </si>
  <si>
    <t>1,8*2,55</t>
  </si>
  <si>
    <t>1*2,15</t>
  </si>
  <si>
    <t>2,4*2,55*2</t>
  </si>
  <si>
    <t>1,2*1,8*41</t>
  </si>
  <si>
    <t>0,6*0,6*2</t>
  </si>
  <si>
    <t>1,1*2,55</t>
  </si>
  <si>
    <t>2,1*2,55</t>
  </si>
  <si>
    <t>28</t>
  </si>
  <si>
    <t>629995101</t>
  </si>
  <si>
    <t>Očištění vnějších ploch tlakovou vodou</t>
  </si>
  <si>
    <t>1137479661</t>
  </si>
  <si>
    <t>29</t>
  </si>
  <si>
    <t>629999011</t>
  </si>
  <si>
    <t>Příplatek k úpravám povrchů za provádění styku dvou barev nebo struktur na fasádě</t>
  </si>
  <si>
    <t>-1689731163</t>
  </si>
  <si>
    <t>150 "předpoklad"</t>
  </si>
  <si>
    <t>30</t>
  </si>
  <si>
    <t>631311114</t>
  </si>
  <si>
    <t>Mazanina tl přes 50 do 80 mm z betonu prostého bez zvýšených nároků na prostředí tř. C 16/20</t>
  </si>
  <si>
    <t>m3</t>
  </si>
  <si>
    <t>2070626157</t>
  </si>
  <si>
    <t>10,35*7,95*0,06*2 "terasy - průměrná výška 60 mm"</t>
  </si>
  <si>
    <t>10,2*3,3*0,06 *2 "terasy - průměrná výška 60 mm"</t>
  </si>
  <si>
    <t>31</t>
  </si>
  <si>
    <t>-685076996</t>
  </si>
  <si>
    <t>10,35*7,95*0,05 "pochůzná terasa - podklad pod dlažbu"</t>
  </si>
  <si>
    <t>10,2*3,3*0,05 "pochůzná terasa - podklad pod dlažbu"</t>
  </si>
  <si>
    <t>32</t>
  </si>
  <si>
    <t>631319011</t>
  </si>
  <si>
    <t>Příplatek k mazanině tl přes 50 do 80 mm za přehlazení povrchu</t>
  </si>
  <si>
    <t>-1959981748</t>
  </si>
  <si>
    <t>13,913</t>
  </si>
  <si>
    <t>33</t>
  </si>
  <si>
    <t>631319181/R</t>
  </si>
  <si>
    <t xml:space="preserve">Příplatek k mazanině tl přes 50 do 80 mm - spádování </t>
  </si>
  <si>
    <t>830043712</t>
  </si>
  <si>
    <t>Ostatní konstrukce a práce, bourání</t>
  </si>
  <si>
    <t>34</t>
  </si>
  <si>
    <t>941311111</t>
  </si>
  <si>
    <t>Montáž lešení řadového modulového lehkého zatížení do 200 kg/m2 š od 0,6 do 0,9 m v do 10 m</t>
  </si>
  <si>
    <t>-1818667110</t>
  </si>
  <si>
    <t>(18,9+14,4)*8</t>
  </si>
  <si>
    <t>(10,35+10,35+2,25+2,25)*4</t>
  </si>
  <si>
    <t>(7,95+7,95+13,65+13,65+10,20+10,20+3,3+3,3)*4</t>
  </si>
  <si>
    <t>18,6*4</t>
  </si>
  <si>
    <t>13,725*4</t>
  </si>
  <si>
    <t>31,6*4</t>
  </si>
  <si>
    <t>35</t>
  </si>
  <si>
    <t>941311211</t>
  </si>
  <si>
    <t>Příplatek k lešení řadovému modulovému lehkému do 200 kg/m2 š od 0,6 do 0,9 m v do 10 m za každý den použití</t>
  </si>
  <si>
    <t>-1463594203</t>
  </si>
  <si>
    <t>903,7*60</t>
  </si>
  <si>
    <t>36</t>
  </si>
  <si>
    <t>941311811</t>
  </si>
  <si>
    <t>Demontáž lešení řadového modulového lehkého zatížení do 200 kg/m2 š od 0,6 do 0,9 m v do 10 m</t>
  </si>
  <si>
    <t>108133816</t>
  </si>
  <si>
    <t>903,7</t>
  </si>
  <si>
    <t>37</t>
  </si>
  <si>
    <t>944511111</t>
  </si>
  <si>
    <t>Montáž ochranné sítě z textilie z umělých vláken</t>
  </si>
  <si>
    <t>1417944640</t>
  </si>
  <si>
    <t>38</t>
  </si>
  <si>
    <t>944511211</t>
  </si>
  <si>
    <t>Příplatek k ochranné síti za každý den použití</t>
  </si>
  <si>
    <t>-1178727381</t>
  </si>
  <si>
    <t>39</t>
  </si>
  <si>
    <t>944511811</t>
  </si>
  <si>
    <t>Demontáž ochranné sítě z textilie z umělých vláken</t>
  </si>
  <si>
    <t>-1430890673</t>
  </si>
  <si>
    <t>40</t>
  </si>
  <si>
    <t>944711112</t>
  </si>
  <si>
    <t>Montáž záchytné stříšky š přes 1,5 do 2 m</t>
  </si>
  <si>
    <t>-627337328</t>
  </si>
  <si>
    <t>15 "celkem 5 vchodů"</t>
  </si>
  <si>
    <t>41</t>
  </si>
  <si>
    <t>944711212</t>
  </si>
  <si>
    <t>Příplatek k záchytné stříšce š do přes 1,5 do 2 m za každý den použití</t>
  </si>
  <si>
    <t>424295500</t>
  </si>
  <si>
    <t>15*60</t>
  </si>
  <si>
    <t>42</t>
  </si>
  <si>
    <t>944711812</t>
  </si>
  <si>
    <t>Demontáž záchytné stříšky š přes 1,5 do 2 m</t>
  </si>
  <si>
    <t>-294662599</t>
  </si>
  <si>
    <t>43</t>
  </si>
  <si>
    <t>962032230</t>
  </si>
  <si>
    <t>Bourání zdiva z cihel pálených nebo vápenopískových na MV nebo MVC do 1 m3</t>
  </si>
  <si>
    <t>1146071420</t>
  </si>
  <si>
    <t>1,5*1,8*0,5 "nevyužívaný pilížek ČEZ"</t>
  </si>
  <si>
    <t>44</t>
  </si>
  <si>
    <t>962081141</t>
  </si>
  <si>
    <t>Bourání příček ze skleněných tvárnic tl přes 100 do 150 mm</t>
  </si>
  <si>
    <t>-293002643</t>
  </si>
  <si>
    <t>1,8*0,3*2 "luxfery"</t>
  </si>
  <si>
    <t>1,8*0,4*5 "luxfery"</t>
  </si>
  <si>
    <t>45</t>
  </si>
  <si>
    <t>965031131/R</t>
  </si>
  <si>
    <t>Bourání podlah z pěnobetonových desek pl přes 1 m2</t>
  </si>
  <si>
    <t>981127263</t>
  </si>
  <si>
    <t>10,35*7,95*2 "terasy"</t>
  </si>
  <si>
    <t>3,3*10,2*2 "terasy"</t>
  </si>
  <si>
    <t>46</t>
  </si>
  <si>
    <t>965041441</t>
  </si>
  <si>
    <t>Bourání podkladů pod dlažby nebo mazanin škvárobetonových tl přes 100 mm pl přes 4 m2</t>
  </si>
  <si>
    <t>1629419894</t>
  </si>
  <si>
    <t>10,35*7,95*0,12*2 "terasy - průměrná tl. 120 mm"</t>
  </si>
  <si>
    <t>3,3*10,2*0,12*2 "terasy - průměrná tl. 120 mm"</t>
  </si>
  <si>
    <t>47</t>
  </si>
  <si>
    <t>965045113</t>
  </si>
  <si>
    <t>Bourání potěrů cementových nebo pískocementových tl do 50 mm pl přes 4 m2</t>
  </si>
  <si>
    <t>146107090</t>
  </si>
  <si>
    <t xml:space="preserve">3,3*10,2*2 "terasy </t>
  </si>
  <si>
    <t>48</t>
  </si>
  <si>
    <t>967031734</t>
  </si>
  <si>
    <t>Přisekání plošné zdiva z cihel pálených na MV nebo MVC tl do 300 mm</t>
  </si>
  <si>
    <t>1976339823</t>
  </si>
  <si>
    <t>1,8*0,15*2 "pro nová okna"</t>
  </si>
  <si>
    <t>1,8*0,22*5 "pro nová okna"</t>
  </si>
  <si>
    <t>49</t>
  </si>
  <si>
    <t>968/R</t>
  </si>
  <si>
    <t xml:space="preserve">Demontáž  a likvidace přístřešků (zastřešení terasy a přístřešku pro kočárky)</t>
  </si>
  <si>
    <t>Sb</t>
  </si>
  <si>
    <t>123989040</t>
  </si>
  <si>
    <t>50</t>
  </si>
  <si>
    <t>968062456</t>
  </si>
  <si>
    <t>Vybourání dřevěných dveřních zárubní pl přes 2 m2</t>
  </si>
  <si>
    <t>-592702810</t>
  </si>
  <si>
    <t>1*2,2 "stávající dveře určené k výměně"</t>
  </si>
  <si>
    <t>1,8*2,6 "stávající dveře určené k výměně"</t>
  </si>
  <si>
    <t>51</t>
  </si>
  <si>
    <t>968062745</t>
  </si>
  <si>
    <t>Vybourání stěn dřevěných plných, zasklených nebo výkladních pl do 2 m2</t>
  </si>
  <si>
    <t>-1570200412</t>
  </si>
  <si>
    <t>52</t>
  </si>
  <si>
    <t>968082022</t>
  </si>
  <si>
    <t>Vybourání plastových zárubní dveří plochy do 4 m2</t>
  </si>
  <si>
    <t>-1158130438</t>
  </si>
  <si>
    <t>1,2*2,2 "stávající plastové dveře určené k výměně"</t>
  </si>
  <si>
    <t>53</t>
  </si>
  <si>
    <t>978015341</t>
  </si>
  <si>
    <t>Otlučení (osekání) vnější vápenné nebo vápenocementové omítky stupně členitosti 1 a 2 v rozsahu přes 20 do 30 %</t>
  </si>
  <si>
    <t>572193077</t>
  </si>
  <si>
    <t>54</t>
  </si>
  <si>
    <t>978015351</t>
  </si>
  <si>
    <t>Otlučení (osekání) vnější vápenné nebo vápenocementové omítky tl do 20 mm stupně členitosti 1 v rozsahu přes 30 do 40%</t>
  </si>
  <si>
    <t>179189360</t>
  </si>
  <si>
    <t>27,405 "podhled"</t>
  </si>
  <si>
    <t>997</t>
  </si>
  <si>
    <t>Přesun sutě</t>
  </si>
  <si>
    <t>55</t>
  </si>
  <si>
    <t>997013112</t>
  </si>
  <si>
    <t>Vnitrostaveništní doprava suti a vybouraných hmot pro budovy v přes 6 do 9 m s použitím mechanizace</t>
  </si>
  <si>
    <t>t</t>
  </si>
  <si>
    <t>1903892554</t>
  </si>
  <si>
    <t>56</t>
  </si>
  <si>
    <t>997013311</t>
  </si>
  <si>
    <t>Montáž a demontáž shozu suti v do 10 m</t>
  </si>
  <si>
    <t>977671964</t>
  </si>
  <si>
    <t>57</t>
  </si>
  <si>
    <t>997013321</t>
  </si>
  <si>
    <t>Příplatek k shozu suti v do 10 m za první a ZKD den použití</t>
  </si>
  <si>
    <t>-240648103</t>
  </si>
  <si>
    <t>7*60</t>
  </si>
  <si>
    <t>58</t>
  </si>
  <si>
    <t>997013509</t>
  </si>
  <si>
    <t>Příplatek k odvozu suti a vybouraných hmot na skládku ZKD 1 km přes 1 km</t>
  </si>
  <si>
    <t>633867440</t>
  </si>
  <si>
    <t>116,334*20</t>
  </si>
  <si>
    <t>59</t>
  </si>
  <si>
    <t>997013511</t>
  </si>
  <si>
    <t>Odvoz suti a vybouraných hmot z meziskládky na skládku do 1 km s naložením a se složením</t>
  </si>
  <si>
    <t>-573122021</t>
  </si>
  <si>
    <t>60</t>
  </si>
  <si>
    <t>997013631</t>
  </si>
  <si>
    <t>Poplatek za uložení na skládce (skládkovné) stavebního odpadu směsného kód odpadu 17 09 04</t>
  </si>
  <si>
    <t>1704238142</t>
  </si>
  <si>
    <t>116,344-3,016-107,404</t>
  </si>
  <si>
    <t>61</t>
  </si>
  <si>
    <t>997013645</t>
  </si>
  <si>
    <t>Poplatek za uložení na skládce (skládkovné) odpadu asfaltového bez dehtu kód odpadu 17 03 02</t>
  </si>
  <si>
    <t>95759358</t>
  </si>
  <si>
    <t>3,016 "lepenka"</t>
  </si>
  <si>
    <t>62</t>
  </si>
  <si>
    <t>997013869</t>
  </si>
  <si>
    <t>Poplatek za předání recyklačnímu zařízení stavebního odpadu ze směsí betonu, cihel a keramických výrobků kód odpadu 17 01 07</t>
  </si>
  <si>
    <t>-1398029295</t>
  </si>
  <si>
    <t>107,404</t>
  </si>
  <si>
    <t>998</t>
  </si>
  <si>
    <t>Přesun hmot</t>
  </si>
  <si>
    <t>63</t>
  </si>
  <si>
    <t>998011002</t>
  </si>
  <si>
    <t>Přesun hmot pro budovy zděné v přes 6 do 12 m</t>
  </si>
  <si>
    <t>-814558838</t>
  </si>
  <si>
    <t>61,618</t>
  </si>
  <si>
    <t>64</t>
  </si>
  <si>
    <t>998011014</t>
  </si>
  <si>
    <t>Příplatek k přesunu hmot pro budovy zděné za zvětšený přesun do 500 m</t>
  </si>
  <si>
    <t>195420132</t>
  </si>
  <si>
    <t>PSV</t>
  </si>
  <si>
    <t>Práce a dodávky PSV</t>
  </si>
  <si>
    <t>712</t>
  </si>
  <si>
    <t>Povlakové krytiny</t>
  </si>
  <si>
    <t>65</t>
  </si>
  <si>
    <t>712300843</t>
  </si>
  <si>
    <t>Odstranění povlakové krytiny střech do 10° od zbytkového asfaltového pásu odsekáním</t>
  </si>
  <si>
    <t>-1759862270</t>
  </si>
  <si>
    <t>66</t>
  </si>
  <si>
    <t>712300845</t>
  </si>
  <si>
    <t>Demontáž ventilační hlavice na ploché střeše sklonu do 10°</t>
  </si>
  <si>
    <t>kus</t>
  </si>
  <si>
    <t>1420326190</t>
  </si>
  <si>
    <t>67</t>
  </si>
  <si>
    <t>712311101</t>
  </si>
  <si>
    <t>Provedení povlakové krytiny střech do 10° za studena lakem penetračním nebo asfaltovým</t>
  </si>
  <si>
    <t>-2032453513</t>
  </si>
  <si>
    <t>(10,35*7,95)+(3,3*10,2) "na pochozí terase pod tepelnou izolaci"</t>
  </si>
  <si>
    <t>68</t>
  </si>
  <si>
    <t>11163150</t>
  </si>
  <si>
    <t>lak penetrační asfaltový</t>
  </si>
  <si>
    <t>219039031</t>
  </si>
  <si>
    <t>347,828*0,0004 'Přepočtené koeficientem množství</t>
  </si>
  <si>
    <t>69</t>
  </si>
  <si>
    <t>712331111</t>
  </si>
  <si>
    <t>Provedení povlakové krytiny střech do 10° podkladní vrstvy pásy na sucho samolepící</t>
  </si>
  <si>
    <t>13967497</t>
  </si>
  <si>
    <t>10,35*7,95 "nepochozí terasa"</t>
  </si>
  <si>
    <t>3,3*10,2*2 "nepochozí terasa"</t>
  </si>
  <si>
    <t>70</t>
  </si>
  <si>
    <t>62852011</t>
  </si>
  <si>
    <t>pás asfaltový samolepicí modifikovaný SBS s vložkou ze skleněné rohože se spalitelnou fólií nebo jemnozrnným minerálním posypem nebo textilií na horním povrchu tl 3,0mm</t>
  </si>
  <si>
    <t>-817651475</t>
  </si>
  <si>
    <t>149,603*1,1655 'Přepočtené koeficientem množství</t>
  </si>
  <si>
    <t>71</t>
  </si>
  <si>
    <t>712340832</t>
  </si>
  <si>
    <t>Odstranění povlakové krytiny střech do 10° z pásů NAIP přitavených v plné ploše dvouvrstvé</t>
  </si>
  <si>
    <t>700846743</t>
  </si>
  <si>
    <t>72</t>
  </si>
  <si>
    <t>712341559</t>
  </si>
  <si>
    <t>Provedení povlakové krytiny střech do 10° pásy NAIP přitavením v plné ploše</t>
  </si>
  <si>
    <t>1351273561</t>
  </si>
  <si>
    <t>(10,35*7,95)+(3,3*10,2) "pojistná hydroizolace na pochozí terase pod tepelnou izolaci"</t>
  </si>
  <si>
    <t>73</t>
  </si>
  <si>
    <t>62833158</t>
  </si>
  <si>
    <t>pás asfaltový natavitelný oxidovaný s vložkou ze skleněné tkaniny typu G200, s jemnozrnným minerálním posypem tl 4,0mm</t>
  </si>
  <si>
    <t>-1274788238</t>
  </si>
  <si>
    <t>347,828*1,1655 'Přepočtené koeficientem množství</t>
  </si>
  <si>
    <t>74</t>
  </si>
  <si>
    <t>-218988579</t>
  </si>
  <si>
    <t>75</t>
  </si>
  <si>
    <t>62855018</t>
  </si>
  <si>
    <t>pás asfaltový natavitelný modifikovaný SBS s vložkou z polyesterové rohože s retardéry hoření, BROOF(t3) a hrubozrnným břidličným posypem na horním povrchu tl 5,2mm</t>
  </si>
  <si>
    <t>1132479605</t>
  </si>
  <si>
    <t>76</t>
  </si>
  <si>
    <t>712363103</t>
  </si>
  <si>
    <t>Provedení povlakové krytiny střech do 10° ukotvení fólie talířovou hmoždinkou do betonu nebo ŽB</t>
  </si>
  <si>
    <t>-1791409860</t>
  </si>
  <si>
    <t>149,603*4</t>
  </si>
  <si>
    <t>77</t>
  </si>
  <si>
    <t>59051348</t>
  </si>
  <si>
    <t>hmoždinka s kovovým trnem 8x60x255mm</t>
  </si>
  <si>
    <t>1892700165</t>
  </si>
  <si>
    <t>598,412*1,05 'Přepočtené koeficientem množství</t>
  </si>
  <si>
    <t>78</t>
  </si>
  <si>
    <t>998712102</t>
  </si>
  <si>
    <t>Přesun hmot tonážní tonážní pro krytiny povlakové v objektech v přes 6 do 12 m</t>
  </si>
  <si>
    <t>-118297340</t>
  </si>
  <si>
    <t>713</t>
  </si>
  <si>
    <t>Izolace tepelné</t>
  </si>
  <si>
    <t>79</t>
  </si>
  <si>
    <t>713131643</t>
  </si>
  <si>
    <t>Montáž izolace tepelné ostatních konstrukcí lepením bodově nízkoexpanzní (PUR) pěnou s mechanickým kotvením rohoží, pásů, dílců, desek tl přes 140 do 200 mm</t>
  </si>
  <si>
    <t>1289931588</t>
  </si>
  <si>
    <t>10,35*7,95 "pochozí terasa"</t>
  </si>
  <si>
    <t>3,3*10,2 "pochozí terasa"</t>
  </si>
  <si>
    <t>80</t>
  </si>
  <si>
    <t>28376576</t>
  </si>
  <si>
    <t>deska izolační PIR s oboustrannou kompozitní fólií s Al vložkou pro šikmé střechy λ=0,022 tl 50mm</t>
  </si>
  <si>
    <t>-1961613879</t>
  </si>
  <si>
    <t>115,943*1,1 'Přepočtené koeficientem množství</t>
  </si>
  <si>
    <t>81</t>
  </si>
  <si>
    <t>28376532</t>
  </si>
  <si>
    <t>deska izolační PIR s oboustrannou kompozitní fólií s Al vložkou pro šikmé střechy λ=0,022 tl 100mm</t>
  </si>
  <si>
    <t>-2087067114</t>
  </si>
  <si>
    <t>82</t>
  </si>
  <si>
    <t>713131644</t>
  </si>
  <si>
    <t>Montáž izolace tepelné ostatních konstrukcí lepením bodově nízkoexpanzní (PUR) pěnou s mechanickým kotvením rohoží, pásů, dílců, desek tl přes 200 do 240 mm</t>
  </si>
  <si>
    <t>-2131253506</t>
  </si>
  <si>
    <t>3,3*10,2 "nepochozí terasa"</t>
  </si>
  <si>
    <t>83</t>
  </si>
  <si>
    <t>28375914</t>
  </si>
  <si>
    <t>deska EPS 150 pro konstrukce s vysokým zatížením λ=0,035 tl 100mm</t>
  </si>
  <si>
    <t>724582033</t>
  </si>
  <si>
    <t>84</t>
  </si>
  <si>
    <t>28375915</t>
  </si>
  <si>
    <t>deska EPS 150 pro konstrukce s vysokým zatížením λ=0,035 tl 120mm</t>
  </si>
  <si>
    <t>245493468</t>
  </si>
  <si>
    <t>85</t>
  </si>
  <si>
    <t>998713102</t>
  </si>
  <si>
    <t>Přesun hmot tonážní pro izolace tepelné v objektech v přes 6 do 12 m</t>
  </si>
  <si>
    <t>-767997093</t>
  </si>
  <si>
    <t>721</t>
  </si>
  <si>
    <t>Zdravotechnika - vnitřní kanalizace</t>
  </si>
  <si>
    <t>86</t>
  </si>
  <si>
    <t>721173746</t>
  </si>
  <si>
    <t>Potrubí kanalizační z PE větrací DN 100</t>
  </si>
  <si>
    <t>-340603846</t>
  </si>
  <si>
    <t>1,5 "napojení větracích hlavic - předpoklad"</t>
  </si>
  <si>
    <t>87</t>
  </si>
  <si>
    <t>721173748</t>
  </si>
  <si>
    <t>Potrubí kanalizační z PE větrací DN 150</t>
  </si>
  <si>
    <t>1355128636</t>
  </si>
  <si>
    <t>1,5 "předpoklad - napojení větracích hlavic"</t>
  </si>
  <si>
    <t>88</t>
  </si>
  <si>
    <t>7212108/R</t>
  </si>
  <si>
    <t>Demontáž větracích hlavic DN 110</t>
  </si>
  <si>
    <t>-1369481938</t>
  </si>
  <si>
    <t>89</t>
  </si>
  <si>
    <t>721242106</t>
  </si>
  <si>
    <t>Lapač střešních splavenin z PP se zápachovou klapkou a lapacím košem DN 125</t>
  </si>
  <si>
    <t>2113511686</t>
  </si>
  <si>
    <t>90</t>
  </si>
  <si>
    <t>721242804</t>
  </si>
  <si>
    <t>Demontáž lapače střešních splavenin DN 125</t>
  </si>
  <si>
    <t>654265646</t>
  </si>
  <si>
    <t>91</t>
  </si>
  <si>
    <t>721273153</t>
  </si>
  <si>
    <t>Hlavice ventilační polypropylen PP DN 110</t>
  </si>
  <si>
    <t>944454243</t>
  </si>
  <si>
    <t>92</t>
  </si>
  <si>
    <t>998721102</t>
  </si>
  <si>
    <t>Přesun hmot tonážní pro vnitřní kanalizace v objektech v přes 6 do 12 m</t>
  </si>
  <si>
    <t>1949234554</t>
  </si>
  <si>
    <t>741</t>
  </si>
  <si>
    <t>Elektroinstalace - silnoproud</t>
  </si>
  <si>
    <t>93</t>
  </si>
  <si>
    <t>741/R</t>
  </si>
  <si>
    <t>Demontáž, dodávka a nová montáž elektroinstalace na fasádě</t>
  </si>
  <si>
    <t>sb</t>
  </si>
  <si>
    <t>-1489059156</t>
  </si>
  <si>
    <t xml:space="preserve">1  "zvonkové tablo, svítidla"</t>
  </si>
  <si>
    <t>94</t>
  </si>
  <si>
    <t>7414200/R</t>
  </si>
  <si>
    <t>Dodávka a montáž hromosvodu - na fasádě</t>
  </si>
  <si>
    <t>1656163241</t>
  </si>
  <si>
    <t>95</t>
  </si>
  <si>
    <t>7414218/R</t>
  </si>
  <si>
    <t xml:space="preserve">Demontáž drátu nebo lana svodového vedení </t>
  </si>
  <si>
    <t>1363498021</t>
  </si>
  <si>
    <t>96</t>
  </si>
  <si>
    <t>7414300/R</t>
  </si>
  <si>
    <t>Napojení stávajícího hromosvodu na střeše na nové svody na fasádě</t>
  </si>
  <si>
    <t>1602841548</t>
  </si>
  <si>
    <t>97</t>
  </si>
  <si>
    <t>741810002</t>
  </si>
  <si>
    <t>Celková prohlídka elektrického rozvodu a zařízení přes 100 000 do 500 000,- Kč</t>
  </si>
  <si>
    <t>2061004098</t>
  </si>
  <si>
    <t>98</t>
  </si>
  <si>
    <t>741820001</t>
  </si>
  <si>
    <t>Měření zemních odporů zemniče</t>
  </si>
  <si>
    <t>-1314962289</t>
  </si>
  <si>
    <t>764</t>
  </si>
  <si>
    <t>Konstrukce klempířské</t>
  </si>
  <si>
    <t>99</t>
  </si>
  <si>
    <t>764002811</t>
  </si>
  <si>
    <t>Demontáž okapového plechu do suti v krytině povlakové</t>
  </si>
  <si>
    <t>1198926565</t>
  </si>
  <si>
    <t>(2*7,95)+(10,20*2) "terasy"</t>
  </si>
  <si>
    <t>100</t>
  </si>
  <si>
    <t>764002841</t>
  </si>
  <si>
    <t>Demontáž oplechování horních ploch zdí a nadezdívek do suti</t>
  </si>
  <si>
    <t>-353272667</t>
  </si>
  <si>
    <t>13,65+3,3+3,3+13,65 "nadezdívky teras"</t>
  </si>
  <si>
    <t>101</t>
  </si>
  <si>
    <t>764002851</t>
  </si>
  <si>
    <t>Demontáž oplechování parapetů do suti</t>
  </si>
  <si>
    <t>217064713</t>
  </si>
  <si>
    <t>0,9*10</t>
  </si>
  <si>
    <t>0,4*4</t>
  </si>
  <si>
    <t>1,2*2</t>
  </si>
  <si>
    <t>1,2*10</t>
  </si>
  <si>
    <t>1,95</t>
  </si>
  <si>
    <t>1,95*5</t>
  </si>
  <si>
    <t>1,8*7</t>
  </si>
  <si>
    <t>0,4*2</t>
  </si>
  <si>
    <t>1,1</t>
  </si>
  <si>
    <t>1,2*41</t>
  </si>
  <si>
    <t>0,6*2</t>
  </si>
  <si>
    <t>102</t>
  </si>
  <si>
    <t>764004801</t>
  </si>
  <si>
    <t>Demontáž podokapního žlabu do suti</t>
  </si>
  <si>
    <t>-456825122</t>
  </si>
  <si>
    <t>7,95+7,95+13,65+7,95+7,95+10,35</t>
  </si>
  <si>
    <t>103</t>
  </si>
  <si>
    <t>764004841</t>
  </si>
  <si>
    <t>Demontáž háku do suti</t>
  </si>
  <si>
    <t>-532401446</t>
  </si>
  <si>
    <t>104</t>
  </si>
  <si>
    <t>764004861</t>
  </si>
  <si>
    <t>Demontáž svodu do suti</t>
  </si>
  <si>
    <t>-985731017</t>
  </si>
  <si>
    <t>3+3,5+3+3,5+3,5+3,5+3+3,2+3,2+3,2+3,2</t>
  </si>
  <si>
    <t>105</t>
  </si>
  <si>
    <t>764011613</t>
  </si>
  <si>
    <t>Podkladní plech z Pz s upraveným povrchem rš 250 mm</t>
  </si>
  <si>
    <t>-447904119</t>
  </si>
  <si>
    <t>106</t>
  </si>
  <si>
    <t>764214606</t>
  </si>
  <si>
    <t>Oplechování horních ploch a atik bez rohů z Pz s povrch úpravou mechanicky kotvené rš 500 mm</t>
  </si>
  <si>
    <t>1950398580</t>
  </si>
  <si>
    <t>13,65+3,3+3,3+13,65 "atiky na terasách"</t>
  </si>
  <si>
    <t>107</t>
  </si>
  <si>
    <t>764226404</t>
  </si>
  <si>
    <t>Oplechování parapetů rovných mechanicky kotvené z Al plechu rš 330 mm</t>
  </si>
  <si>
    <t>-816938878</t>
  </si>
  <si>
    <t>108</t>
  </si>
  <si>
    <t>764226465</t>
  </si>
  <si>
    <t>Příplatek za zvýšenou pracnost oplechování rohů parapetů rovných z Al plechu rš do 400 mm</t>
  </si>
  <si>
    <t>-38203802</t>
  </si>
  <si>
    <t>10*2</t>
  </si>
  <si>
    <t>4*2</t>
  </si>
  <si>
    <t>2*2</t>
  </si>
  <si>
    <t>1*2</t>
  </si>
  <si>
    <t>5*2</t>
  </si>
  <si>
    <t>7*2</t>
  </si>
  <si>
    <t>41*2</t>
  </si>
  <si>
    <t>109</t>
  </si>
  <si>
    <t>764511602</t>
  </si>
  <si>
    <t>Žlab podokapní půlkruhový z Pz s povrchovou úpravou rš 330 mm</t>
  </si>
  <si>
    <t>610960256</t>
  </si>
  <si>
    <t>110</t>
  </si>
  <si>
    <t>764518623</t>
  </si>
  <si>
    <t>Svody kruhové včetně objímek, kolen, odskoků z Pz s povrchovou úpravou průměru 120 mm</t>
  </si>
  <si>
    <t>503668548</t>
  </si>
  <si>
    <t>111</t>
  </si>
  <si>
    <t>998764102</t>
  </si>
  <si>
    <t>Přesun hmot tonážní pro konstrukce klempířské v objektech v přes 6 do 12 m</t>
  </si>
  <si>
    <t>1328863118</t>
  </si>
  <si>
    <t>766</t>
  </si>
  <si>
    <t>Konstrukce truhlářské</t>
  </si>
  <si>
    <t>112</t>
  </si>
  <si>
    <t>766622131</t>
  </si>
  <si>
    <t>Montáž plastových oken plochy přes 1 m2 v do 1,5 m s rámem do zdiva</t>
  </si>
  <si>
    <t>813774264</t>
  </si>
  <si>
    <t>1,48*0,52*5</t>
  </si>
  <si>
    <t>1,79*0,48*2</t>
  </si>
  <si>
    <t>113</t>
  </si>
  <si>
    <t>61140041/R</t>
  </si>
  <si>
    <t>okno plastové s fixním zasklením dvojsklo do plochy 1m2</t>
  </si>
  <si>
    <t>501335178</t>
  </si>
  <si>
    <t>114</t>
  </si>
  <si>
    <t>766660411</t>
  </si>
  <si>
    <t>Montáž vchodových dveří jednokřídlových bez nadsvětlíku do zdiva</t>
  </si>
  <si>
    <t>1983750967</t>
  </si>
  <si>
    <t>115</t>
  </si>
  <si>
    <t>61173202/R</t>
  </si>
  <si>
    <t>dveře jednokřídlé plastové</t>
  </si>
  <si>
    <t>1645775576</t>
  </si>
  <si>
    <t>0,97*2,17</t>
  </si>
  <si>
    <t>1,142*2,06</t>
  </si>
  <si>
    <t>116</t>
  </si>
  <si>
    <t>766691914</t>
  </si>
  <si>
    <t>Vyvěšení nebo zavěšení dřevěných křídel dveří pl do 2 m2</t>
  </si>
  <si>
    <t>-1138542213</t>
  </si>
  <si>
    <t>117</t>
  </si>
  <si>
    <t>766691915</t>
  </si>
  <si>
    <t>Vyvěšení nebo zavěšení dřevěných křídel dveří pl přes 2 m2</t>
  </si>
  <si>
    <t>1404649544</t>
  </si>
  <si>
    <t>118</t>
  </si>
  <si>
    <t>766691925</t>
  </si>
  <si>
    <t>Vyvěšení nebo zavěšení křídel plastových dveří pl přes 2 m2</t>
  </si>
  <si>
    <t>1563430614</t>
  </si>
  <si>
    <t>119</t>
  </si>
  <si>
    <t>998766102</t>
  </si>
  <si>
    <t>Přesun hmot tonážní pro kce truhlářské v objektech v přes 6 do 12 m</t>
  </si>
  <si>
    <t>-1554189909</t>
  </si>
  <si>
    <t>767</t>
  </si>
  <si>
    <t>Konstrukce zámečnické</t>
  </si>
  <si>
    <t>120</t>
  </si>
  <si>
    <t>767161831</t>
  </si>
  <si>
    <t>Demontáž zábradlí rovného rozebíratelného hmotnosti 1 m zábradlí do 20 kg k dalšímu použítí</t>
  </si>
  <si>
    <t>154932802</t>
  </si>
  <si>
    <t>(7,95+7,95+10,35)*2 "na terasách"</t>
  </si>
  <si>
    <t>121</t>
  </si>
  <si>
    <t>767163101</t>
  </si>
  <si>
    <t>Montáž přímého kovového zábradlí z dílců do zdiva nebo lehčeného betonu v rovině</t>
  </si>
  <si>
    <t>-10525106</t>
  </si>
  <si>
    <t>122</t>
  </si>
  <si>
    <t>767640222</t>
  </si>
  <si>
    <t>Montáž dveří ocelových nebo hliníkových vchodových dvoukřídlových s nadsvětlíkem</t>
  </si>
  <si>
    <t>1353020870</t>
  </si>
  <si>
    <t>123</t>
  </si>
  <si>
    <t>55341223/R</t>
  </si>
  <si>
    <t>dveře dvoukřídlé s nadsvětlíkem 1,75x2,59</t>
  </si>
  <si>
    <t>2031734276</t>
  </si>
  <si>
    <t>124</t>
  </si>
  <si>
    <t>767661811</t>
  </si>
  <si>
    <t>Demontáž mříží pevných nebo otevíravých</t>
  </si>
  <si>
    <t>1965336194</t>
  </si>
  <si>
    <t>1,2*1,8*20 "demontáž z důvodů zateplení"</t>
  </si>
  <si>
    <t>1,2*1,5 "demontáž z důvodů zateplení"</t>
  </si>
  <si>
    <t>1,95*1,65*5 "demontáž z důvodů zateplení"</t>
  </si>
  <si>
    <t>1,95*2,55 "demontáž z důvodů zateplení"</t>
  </si>
  <si>
    <t>1*2,15 "demontáž z důvodů zateplení"</t>
  </si>
  <si>
    <t>2,4*2,55*2 "demontáž z důvodů zateplení"</t>
  </si>
  <si>
    <t>1,2*0,96*12 "demontáž z důvodů zateplení"</t>
  </si>
  <si>
    <t>0,9*0,6*10 "demontáž z důvodů zateplení"</t>
  </si>
  <si>
    <t>0,4*0,4*4 "demontáž z důvodů zateplení"</t>
  </si>
  <si>
    <t>125</t>
  </si>
  <si>
    <t>767662120</t>
  </si>
  <si>
    <t>Montáž mříží pevných přivařených</t>
  </si>
  <si>
    <t>-194761900</t>
  </si>
  <si>
    <t>126</t>
  </si>
  <si>
    <t>767832122</t>
  </si>
  <si>
    <t>Montáž venkovních požárních žebříků do betonu bez suchovodu</t>
  </si>
  <si>
    <t>-2022794673</t>
  </si>
  <si>
    <t>3,8</t>
  </si>
  <si>
    <t>127</t>
  </si>
  <si>
    <t>44983000/R</t>
  </si>
  <si>
    <t>žebřík venkovní bez suchovodu v provedení žárový Zn</t>
  </si>
  <si>
    <t>-561443077</t>
  </si>
  <si>
    <t>128</t>
  </si>
  <si>
    <t>998767102</t>
  </si>
  <si>
    <t>Přesun hmot tonážní pro zámečnické konstrukce v objektech v přes 6 do 12 m</t>
  </si>
  <si>
    <t>-826982484</t>
  </si>
  <si>
    <t>4,837</t>
  </si>
  <si>
    <t>771</t>
  </si>
  <si>
    <t>Podlahy z dlaždic</t>
  </si>
  <si>
    <t>129</t>
  </si>
  <si>
    <t>771111011</t>
  </si>
  <si>
    <t>Vysátí podkladu před pokládkou dlažby</t>
  </si>
  <si>
    <t>-2062376759</t>
  </si>
  <si>
    <t>2*2,5 "podlaha vstupu"</t>
  </si>
  <si>
    <t>3,8*1,2 "podlaha vstupu"</t>
  </si>
  <si>
    <t>1,2*1,5 "podlaha vstupu"</t>
  </si>
  <si>
    <t>130</t>
  </si>
  <si>
    <t>771121011</t>
  </si>
  <si>
    <t>Nátěr penetrační na podlahu</t>
  </si>
  <si>
    <t>1373044162</t>
  </si>
  <si>
    <t>11,36</t>
  </si>
  <si>
    <t>131</t>
  </si>
  <si>
    <t>771151022</t>
  </si>
  <si>
    <t>Samonivelační stěrka podlah pevnosti 30 MPa tl přes 3 do 5 mm</t>
  </si>
  <si>
    <t>-1105824552</t>
  </si>
  <si>
    <t>132</t>
  </si>
  <si>
    <t>771569196</t>
  </si>
  <si>
    <t>Příplatek k montáž podlah za spárování tmelem dvousložkovým</t>
  </si>
  <si>
    <t>-1651144228</t>
  </si>
  <si>
    <t>133</t>
  </si>
  <si>
    <t>771574436</t>
  </si>
  <si>
    <t>Montáž podlah keramických reliéfních nebo z dekorů lepených cementovým flexibilním lepidlem přes 9 do 12 ks/m2</t>
  </si>
  <si>
    <t>190969033</t>
  </si>
  <si>
    <t>134</t>
  </si>
  <si>
    <t>59761172</t>
  </si>
  <si>
    <t>dlažba keramická slinutá mrazuvzdorná do interiéru i exteriéru R12/B povrch reliéfní/hladký tl do 10mm přes 9 do 12ks/m2</t>
  </si>
  <si>
    <t>-1508446312</t>
  </si>
  <si>
    <t>11,36*1,15 'Přepočtené koeficientem množství</t>
  </si>
  <si>
    <t>135</t>
  </si>
  <si>
    <t>771577211</t>
  </si>
  <si>
    <t>Příplatek k montáži podlah keramických lepených cementovým flexibilním lepidlem za plochu do 5 m2</t>
  </si>
  <si>
    <t>1852730268</t>
  </si>
  <si>
    <t>136</t>
  </si>
  <si>
    <t>771591112</t>
  </si>
  <si>
    <t>Izolace pod dlažbu nátěrem nebo stěrkou ve dvou vrstvách</t>
  </si>
  <si>
    <t>-532199472</t>
  </si>
  <si>
    <t>137</t>
  </si>
  <si>
    <t>998771102</t>
  </si>
  <si>
    <t>Přesun hmot tonážní pro podlahy z dlaždic v objektech v přes 6 do 12 m</t>
  </si>
  <si>
    <t>1756876429</t>
  </si>
  <si>
    <t>783</t>
  </si>
  <si>
    <t>Dokončovací práce - nátěry</t>
  </si>
  <si>
    <t>138</t>
  </si>
  <si>
    <t>783301401</t>
  </si>
  <si>
    <t>Ometení zámečnických konstrukcí</t>
  </si>
  <si>
    <t>1265661818</t>
  </si>
  <si>
    <t>(52,5*1,1)*2 "zábradlí"</t>
  </si>
  <si>
    <t>100,315 "mříže"</t>
  </si>
  <si>
    <t>139</t>
  </si>
  <si>
    <t>783315101</t>
  </si>
  <si>
    <t>Mezinátěr jednonásobný syntetický standardní zámečnických konstrukcí</t>
  </si>
  <si>
    <t>2110884268</t>
  </si>
  <si>
    <t>140</t>
  </si>
  <si>
    <t>783317101</t>
  </si>
  <si>
    <t>Krycí jednonásobný syntetický standardní nátěr zámečnických konstrukcí</t>
  </si>
  <si>
    <t>-1621987539</t>
  </si>
  <si>
    <t>141</t>
  </si>
  <si>
    <t>783354101</t>
  </si>
  <si>
    <t>Základní jednonásobný nitrokombinační zámečnických konstrukcí</t>
  </si>
  <si>
    <t>-708401820</t>
  </si>
  <si>
    <t>789</t>
  </si>
  <si>
    <t>Povrchové úpravy ocelových konstrukcí a technologických zařízení</t>
  </si>
  <si>
    <t>142</t>
  </si>
  <si>
    <t>789221522</t>
  </si>
  <si>
    <t>Otryskání abrazivem ze strusky ocelových kcí třídy I stupeň zarezavění B stupeň přípravy Sa 2 1/2</t>
  </si>
  <si>
    <t>616942815</t>
  </si>
  <si>
    <t>52,5*1,1 "zábradlí"</t>
  </si>
  <si>
    <t>VRN</t>
  </si>
  <si>
    <t>Vedlejší rozpočtové náklady</t>
  </si>
  <si>
    <t>VRN1</t>
  </si>
  <si>
    <t>Průzkumné, geodetické a projektové práce</t>
  </si>
  <si>
    <t>143</t>
  </si>
  <si>
    <t>013254000</t>
  </si>
  <si>
    <t>Dokumentace skutečného provedení stavby</t>
  </si>
  <si>
    <t>1024</t>
  </si>
  <si>
    <t>1669664078</t>
  </si>
  <si>
    <t>VRN2</t>
  </si>
  <si>
    <t>Příprava staveniště</t>
  </si>
  <si>
    <t>144</t>
  </si>
  <si>
    <t>020001000</t>
  </si>
  <si>
    <t>-644304522</t>
  </si>
  <si>
    <t>VRN3</t>
  </si>
  <si>
    <t>Zařízení staveniště</t>
  </si>
  <si>
    <t>145</t>
  </si>
  <si>
    <t>030001000</t>
  </si>
  <si>
    <t>1348750571</t>
  </si>
  <si>
    <t>146</t>
  </si>
  <si>
    <t>032002000</t>
  </si>
  <si>
    <t>Vybavení staveniště</t>
  </si>
  <si>
    <t>-1184038811</t>
  </si>
  <si>
    <t>147</t>
  </si>
  <si>
    <t>034002000</t>
  </si>
  <si>
    <t>Zabezpečení staveniště</t>
  </si>
  <si>
    <t>1308604939</t>
  </si>
  <si>
    <t>148</t>
  </si>
  <si>
    <t>039002000</t>
  </si>
  <si>
    <t>Zrušení zařízení staveniště</t>
  </si>
  <si>
    <t>-88534551</t>
  </si>
  <si>
    <t>VRN4</t>
  </si>
  <si>
    <t>Inženýrská činnost</t>
  </si>
  <si>
    <t>149</t>
  </si>
  <si>
    <t>040001000</t>
  </si>
  <si>
    <t>388646371</t>
  </si>
  <si>
    <t>150</t>
  </si>
  <si>
    <t>043103000</t>
  </si>
  <si>
    <t>Zkoušky bez rozlišení</t>
  </si>
  <si>
    <t>-2031268627</t>
  </si>
  <si>
    <t>151</t>
  </si>
  <si>
    <t>045002000</t>
  </si>
  <si>
    <t>Kompletační a koordinační činnost</t>
  </si>
  <si>
    <t>1179608235</t>
  </si>
  <si>
    <t>VRN5</t>
  </si>
  <si>
    <t>Finanční náklady</t>
  </si>
  <si>
    <t>152</t>
  </si>
  <si>
    <t>051103000</t>
  </si>
  <si>
    <t>Pojištění stavebně montážní + odpovědnost</t>
  </si>
  <si>
    <t>-447471637</t>
  </si>
  <si>
    <t>VRN6</t>
  </si>
  <si>
    <t>Územní vlivy</t>
  </si>
  <si>
    <t>153</t>
  </si>
  <si>
    <t>065002000</t>
  </si>
  <si>
    <t>Mimostaveništní doprava materiálů</t>
  </si>
  <si>
    <t>-1625491242</t>
  </si>
  <si>
    <t>VRN7</t>
  </si>
  <si>
    <t>Provozní vlivy</t>
  </si>
  <si>
    <t>154</t>
  </si>
  <si>
    <t>071103000</t>
  </si>
  <si>
    <t>Provoz investora</t>
  </si>
  <si>
    <t>-1729938297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</si>
</sst>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29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34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38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39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40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41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42</v>
      </c>
      <c r="E29" s="47"/>
      <c r="F29" s="32" t="s">
        <v>43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44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45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46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47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48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49</v>
      </c>
      <c r="U35" s="54"/>
      <c r="V35" s="54"/>
      <c r="W35" s="54"/>
      <c r="X35" s="56" t="s">
        <v>50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51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52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53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54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53</v>
      </c>
      <c r="AI60" s="42"/>
      <c r="AJ60" s="42"/>
      <c r="AK60" s="42"/>
      <c r="AL60" s="42"/>
      <c r="AM60" s="64" t="s">
        <v>54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55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56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53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54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53</v>
      </c>
      <c r="AI75" s="42"/>
      <c r="AJ75" s="42"/>
      <c r="AK75" s="42"/>
      <c r="AL75" s="42"/>
      <c r="AM75" s="64" t="s">
        <v>54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57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2-KV-Mozartova/1A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Oprava a zateplení Mozartova 444/6 - etapa 1 - zateplení fasády, terasy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Karlovy Vary - Drahovice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26. 1. 2026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Statutární město Karlovy Vary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32</v>
      </c>
      <c r="AJ89" s="40"/>
      <c r="AK89" s="40"/>
      <c r="AL89" s="40"/>
      <c r="AM89" s="80" t="str">
        <f>IF(E17="","",E17)</f>
        <v xml:space="preserve"> </v>
      </c>
      <c r="AN89" s="71"/>
      <c r="AO89" s="71"/>
      <c r="AP89" s="71"/>
      <c r="AQ89" s="40"/>
      <c r="AR89" s="44"/>
      <c r="AS89" s="81" t="s">
        <v>58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30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35</v>
      </c>
      <c r="AJ90" s="40"/>
      <c r="AK90" s="40"/>
      <c r="AL90" s="40"/>
      <c r="AM90" s="80" t="str">
        <f>IF(E20="","",E20)</f>
        <v>Lukáš Bazala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59</v>
      </c>
      <c r="D92" s="94"/>
      <c r="E92" s="94"/>
      <c r="F92" s="94"/>
      <c r="G92" s="94"/>
      <c r="H92" s="95"/>
      <c r="I92" s="96" t="s">
        <v>60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61</v>
      </c>
      <c r="AH92" s="94"/>
      <c r="AI92" s="94"/>
      <c r="AJ92" s="94"/>
      <c r="AK92" s="94"/>
      <c r="AL92" s="94"/>
      <c r="AM92" s="94"/>
      <c r="AN92" s="96" t="s">
        <v>62</v>
      </c>
      <c r="AO92" s="94"/>
      <c r="AP92" s="98"/>
      <c r="AQ92" s="99" t="s">
        <v>63</v>
      </c>
      <c r="AR92" s="44"/>
      <c r="AS92" s="100" t="s">
        <v>64</v>
      </c>
      <c r="AT92" s="101" t="s">
        <v>65</v>
      </c>
      <c r="AU92" s="101" t="s">
        <v>66</v>
      </c>
      <c r="AV92" s="101" t="s">
        <v>67</v>
      </c>
      <c r="AW92" s="101" t="s">
        <v>68</v>
      </c>
      <c r="AX92" s="101" t="s">
        <v>69</v>
      </c>
      <c r="AY92" s="101" t="s">
        <v>70</v>
      </c>
      <c r="AZ92" s="101" t="s">
        <v>71</v>
      </c>
      <c r="BA92" s="101" t="s">
        <v>72</v>
      </c>
      <c r="BB92" s="101" t="s">
        <v>73</v>
      </c>
      <c r="BC92" s="101" t="s">
        <v>74</v>
      </c>
      <c r="BD92" s="102" t="s">
        <v>75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76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ROUND(SUM(AV94:AW94),2)</f>
        <v>0</v>
      </c>
      <c r="AU94" s="115">
        <f>ROUND(AU95,5)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ROUND(AZ95,2)</f>
        <v>0</v>
      </c>
      <c r="BA94" s="114">
        <f>ROUND(BA95,2)</f>
        <v>0</v>
      </c>
      <c r="BB94" s="114">
        <f>ROUND(BB95,2)</f>
        <v>0</v>
      </c>
      <c r="BC94" s="114">
        <f>ROUND(BC95,2)</f>
        <v>0</v>
      </c>
      <c r="BD94" s="116">
        <f>ROUND(BD95,2)</f>
        <v>0</v>
      </c>
      <c r="BE94" s="6"/>
      <c r="BS94" s="117" t="s">
        <v>77</v>
      </c>
      <c r="BT94" s="117" t="s">
        <v>78</v>
      </c>
      <c r="BV94" s="117" t="s">
        <v>79</v>
      </c>
      <c r="BW94" s="117" t="s">
        <v>5</v>
      </c>
      <c r="BX94" s="117" t="s">
        <v>80</v>
      </c>
      <c r="CL94" s="117" t="s">
        <v>1</v>
      </c>
    </row>
    <row r="95" s="7" customFormat="1" ht="37.5" customHeight="1">
      <c r="A95" s="118" t="s">
        <v>81</v>
      </c>
      <c r="B95" s="119"/>
      <c r="C95" s="120"/>
      <c r="D95" s="121" t="s">
        <v>14</v>
      </c>
      <c r="E95" s="121"/>
      <c r="F95" s="121"/>
      <c r="G95" s="121"/>
      <c r="H95" s="121"/>
      <c r="I95" s="122"/>
      <c r="J95" s="121" t="s">
        <v>17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'2-KV-Mozartova-1A - Oprav...'!J28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82</v>
      </c>
      <c r="AR95" s="125"/>
      <c r="AS95" s="126">
        <v>0</v>
      </c>
      <c r="AT95" s="127">
        <f>ROUND(SUM(AV95:AW95),2)</f>
        <v>0</v>
      </c>
      <c r="AU95" s="128">
        <f>'2-KV-Mozartova-1A - Oprav...'!P136</f>
        <v>0</v>
      </c>
      <c r="AV95" s="127">
        <f>'2-KV-Mozartova-1A - Oprav...'!J31</f>
        <v>0</v>
      </c>
      <c r="AW95" s="127">
        <f>'2-KV-Mozartova-1A - Oprav...'!J32</f>
        <v>0</v>
      </c>
      <c r="AX95" s="127">
        <f>'2-KV-Mozartova-1A - Oprav...'!J33</f>
        <v>0</v>
      </c>
      <c r="AY95" s="127">
        <f>'2-KV-Mozartova-1A - Oprav...'!J34</f>
        <v>0</v>
      </c>
      <c r="AZ95" s="127">
        <f>'2-KV-Mozartova-1A - Oprav...'!F31</f>
        <v>0</v>
      </c>
      <c r="BA95" s="127">
        <f>'2-KV-Mozartova-1A - Oprav...'!F32</f>
        <v>0</v>
      </c>
      <c r="BB95" s="127">
        <f>'2-KV-Mozartova-1A - Oprav...'!F33</f>
        <v>0</v>
      </c>
      <c r="BC95" s="127">
        <f>'2-KV-Mozartova-1A - Oprav...'!F34</f>
        <v>0</v>
      </c>
      <c r="BD95" s="129">
        <f>'2-KV-Mozartova-1A - Oprav...'!F35</f>
        <v>0</v>
      </c>
      <c r="BE95" s="7"/>
      <c r="BT95" s="130" t="s">
        <v>83</v>
      </c>
      <c r="BU95" s="130" t="s">
        <v>84</v>
      </c>
      <c r="BV95" s="130" t="s">
        <v>79</v>
      </c>
      <c r="BW95" s="130" t="s">
        <v>5</v>
      </c>
      <c r="BX95" s="130" t="s">
        <v>80</v>
      </c>
      <c r="CL95" s="130" t="s">
        <v>1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aEmWQTST0D1yHjDzcIHCVH9Hsk7+FhDQVbHzZ9Sp5wF9svFwi93ZxoIWzErWkVmKixs0RPTCo1g0/ok0LzwDxw==" hashValue="hjLE+RiCzej9ABKgOHnRT0QJkxwhGi+Jisy9OOAinPIxT6u2iXc6WVEb4PFwcerOvLxXiF3mZtUBjfv57jhMsg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-KV-Mozartova-1A - Opra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0"/>
      <c r="AT3" s="17" t="s">
        <v>85</v>
      </c>
    </row>
    <row r="4" s="1" customFormat="1" ht="24.96" customHeight="1">
      <c r="B4" s="20"/>
      <c r="D4" s="133" t="s">
        <v>86</v>
      </c>
      <c r="L4" s="20"/>
      <c r="M4" s="134" t="s">
        <v>10</v>
      </c>
      <c r="AT4" s="17" t="s">
        <v>4</v>
      </c>
    </row>
    <row r="5" s="1" customFormat="1" ht="6.96" customHeight="1">
      <c r="B5" s="20"/>
      <c r="L5" s="20"/>
    </row>
    <row r="6" s="2" customFormat="1" ht="12" customHeight="1">
      <c r="A6" s="38"/>
      <c r="B6" s="44"/>
      <c r="C6" s="38"/>
      <c r="D6" s="135" t="s">
        <v>16</v>
      </c>
      <c r="E6" s="38"/>
      <c r="F6" s="38"/>
      <c r="G6" s="38"/>
      <c r="H6" s="38"/>
      <c r="I6" s="38"/>
      <c r="J6" s="38"/>
      <c r="K6" s="38"/>
      <c r="L6" s="63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30" customHeight="1">
      <c r="A7" s="38"/>
      <c r="B7" s="44"/>
      <c r="C7" s="38"/>
      <c r="D7" s="38"/>
      <c r="E7" s="136" t="s">
        <v>17</v>
      </c>
      <c r="F7" s="38"/>
      <c r="G7" s="38"/>
      <c r="H7" s="38"/>
      <c r="I7" s="38"/>
      <c r="J7" s="38"/>
      <c r="K7" s="38"/>
      <c r="L7" s="63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35" t="s">
        <v>18</v>
      </c>
      <c r="E9" s="38"/>
      <c r="F9" s="137" t="s">
        <v>1</v>
      </c>
      <c r="G9" s="38"/>
      <c r="H9" s="38"/>
      <c r="I9" s="135" t="s">
        <v>19</v>
      </c>
      <c r="J9" s="137" t="s">
        <v>1</v>
      </c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35" t="s">
        <v>20</v>
      </c>
      <c r="E10" s="38"/>
      <c r="F10" s="137" t="s">
        <v>21</v>
      </c>
      <c r="G10" s="38"/>
      <c r="H10" s="38"/>
      <c r="I10" s="135" t="s">
        <v>22</v>
      </c>
      <c r="J10" s="138" t="str">
        <f>'Rekapitulace stavby'!AN8</f>
        <v>26. 1. 2026</v>
      </c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5" t="s">
        <v>24</v>
      </c>
      <c r="E12" s="38"/>
      <c r="F12" s="38"/>
      <c r="G12" s="38"/>
      <c r="H12" s="38"/>
      <c r="I12" s="135" t="s">
        <v>25</v>
      </c>
      <c r="J12" s="137" t="s">
        <v>26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37" t="s">
        <v>27</v>
      </c>
      <c r="F13" s="38"/>
      <c r="G13" s="38"/>
      <c r="H13" s="38"/>
      <c r="I13" s="135" t="s">
        <v>28</v>
      </c>
      <c r="J13" s="137" t="s">
        <v>29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35" t="s">
        <v>30</v>
      </c>
      <c r="E15" s="38"/>
      <c r="F15" s="38"/>
      <c r="G15" s="38"/>
      <c r="H15" s="38"/>
      <c r="I15" s="135" t="s">
        <v>25</v>
      </c>
      <c r="J15" s="33" t="str">
        <f>'Rekapitulace stavby'!AN13</f>
        <v>Vyplň údaj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37"/>
      <c r="G16" s="137"/>
      <c r="H16" s="137"/>
      <c r="I16" s="135" t="s">
        <v>28</v>
      </c>
      <c r="J16" s="33" t="str">
        <f>'Rekapitulace stavby'!AN14</f>
        <v>Vyplň údaj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35" t="s">
        <v>32</v>
      </c>
      <c r="E18" s="38"/>
      <c r="F18" s="38"/>
      <c r="G18" s="38"/>
      <c r="H18" s="38"/>
      <c r="I18" s="135" t="s">
        <v>25</v>
      </c>
      <c r="J18" s="137" t="str">
        <f>IF('Rekapitulace stavby'!AN16="","",'Rekapitulace stavby'!AN16)</f>
        <v/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7" t="str">
        <f>IF('Rekapitulace stavby'!E17="","",'Rekapitulace stavby'!E17)</f>
        <v xml:space="preserve"> </v>
      </c>
      <c r="F19" s="38"/>
      <c r="G19" s="38"/>
      <c r="H19" s="38"/>
      <c r="I19" s="135" t="s">
        <v>28</v>
      </c>
      <c r="J19" s="137" t="str">
        <f>IF('Rekapitulace stavby'!AN17="","",'Rekapitulace stavby'!AN17)</f>
        <v/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35" t="s">
        <v>35</v>
      </c>
      <c r="E21" s="38"/>
      <c r="F21" s="38"/>
      <c r="G21" s="38"/>
      <c r="H21" s="38"/>
      <c r="I21" s="135" t="s">
        <v>25</v>
      </c>
      <c r="J21" s="137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7" t="s">
        <v>36</v>
      </c>
      <c r="F22" s="38"/>
      <c r="G22" s="38"/>
      <c r="H22" s="38"/>
      <c r="I22" s="135" t="s">
        <v>28</v>
      </c>
      <c r="J22" s="137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35" t="s">
        <v>37</v>
      </c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16.5" customHeight="1">
      <c r="A25" s="139"/>
      <c r="B25" s="140"/>
      <c r="C25" s="139"/>
      <c r="D25" s="139"/>
      <c r="E25" s="141" t="s">
        <v>1</v>
      </c>
      <c r="F25" s="141"/>
      <c r="G25" s="141"/>
      <c r="H25" s="141"/>
      <c r="I25" s="139"/>
      <c r="J25" s="139"/>
      <c r="K25" s="139"/>
      <c r="L25" s="142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43"/>
      <c r="E27" s="143"/>
      <c r="F27" s="143"/>
      <c r="G27" s="143"/>
      <c r="H27" s="143"/>
      <c r="I27" s="143"/>
      <c r="J27" s="143"/>
      <c r="K27" s="143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44" t="s">
        <v>38</v>
      </c>
      <c r="E28" s="38"/>
      <c r="F28" s="38"/>
      <c r="G28" s="38"/>
      <c r="H28" s="38"/>
      <c r="I28" s="38"/>
      <c r="J28" s="145">
        <f>ROUND(J136, 2)</f>
        <v>0</v>
      </c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3"/>
      <c r="E29" s="143"/>
      <c r="F29" s="143"/>
      <c r="G29" s="143"/>
      <c r="H29" s="143"/>
      <c r="I29" s="143"/>
      <c r="J29" s="143"/>
      <c r="K29" s="143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46" t="s">
        <v>40</v>
      </c>
      <c r="G30" s="38"/>
      <c r="H30" s="38"/>
      <c r="I30" s="146" t="s">
        <v>39</v>
      </c>
      <c r="J30" s="146" t="s">
        <v>41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47" t="s">
        <v>42</v>
      </c>
      <c r="E31" s="135" t="s">
        <v>43</v>
      </c>
      <c r="F31" s="148">
        <f>ROUND((SUM(BE136:BE745)),  2)</f>
        <v>0</v>
      </c>
      <c r="G31" s="38"/>
      <c r="H31" s="38"/>
      <c r="I31" s="149">
        <v>0.20999999999999999</v>
      </c>
      <c r="J31" s="148">
        <f>ROUND(((SUM(BE136:BE745))*I31),  2)</f>
        <v>0</v>
      </c>
      <c r="K31" s="3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35" t="s">
        <v>44</v>
      </c>
      <c r="F32" s="148">
        <f>ROUND((SUM(BF136:BF745)),  2)</f>
        <v>0</v>
      </c>
      <c r="G32" s="38"/>
      <c r="H32" s="38"/>
      <c r="I32" s="149">
        <v>0.12</v>
      </c>
      <c r="J32" s="148">
        <f>ROUND(((SUM(BF136:BF745))*I32), 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35" t="s">
        <v>45</v>
      </c>
      <c r="F33" s="148">
        <f>ROUND((SUM(BG136:BG745)),  2)</f>
        <v>0</v>
      </c>
      <c r="G33" s="38"/>
      <c r="H33" s="38"/>
      <c r="I33" s="149">
        <v>0.20999999999999999</v>
      </c>
      <c r="J33" s="148">
        <f>0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35" t="s">
        <v>46</v>
      </c>
      <c r="F34" s="148">
        <f>ROUND((SUM(BH136:BH745)),  2)</f>
        <v>0</v>
      </c>
      <c r="G34" s="38"/>
      <c r="H34" s="38"/>
      <c r="I34" s="149">
        <v>0.12</v>
      </c>
      <c r="J34" s="148">
        <f>0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5" t="s">
        <v>47</v>
      </c>
      <c r="F35" s="148">
        <f>ROUND((SUM(BI136:BI745)),  2)</f>
        <v>0</v>
      </c>
      <c r="G35" s="38"/>
      <c r="H35" s="38"/>
      <c r="I35" s="149">
        <v>0</v>
      </c>
      <c r="J35" s="148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50"/>
      <c r="D37" s="151" t="s">
        <v>48</v>
      </c>
      <c r="E37" s="152"/>
      <c r="F37" s="152"/>
      <c r="G37" s="153" t="s">
        <v>49</v>
      </c>
      <c r="H37" s="154" t="s">
        <v>50</v>
      </c>
      <c r="I37" s="152"/>
      <c r="J37" s="155">
        <f>SUM(J28:J35)</f>
        <v>0</v>
      </c>
      <c r="K37" s="156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1" customFormat="1" ht="14.4" customHeight="1">
      <c r="B39" s="20"/>
      <c r="L39" s="20"/>
    </row>
    <row r="40" s="1" customFormat="1" ht="14.4" customHeight="1">
      <c r="B40" s="20"/>
      <c r="L40" s="20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57" t="s">
        <v>51</v>
      </c>
      <c r="E50" s="158"/>
      <c r="F50" s="158"/>
      <c r="G50" s="157" t="s">
        <v>52</v>
      </c>
      <c r="H50" s="158"/>
      <c r="I50" s="158"/>
      <c r="J50" s="158"/>
      <c r="K50" s="158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59" t="s">
        <v>53</v>
      </c>
      <c r="E61" s="160"/>
      <c r="F61" s="161" t="s">
        <v>54</v>
      </c>
      <c r="G61" s="159" t="s">
        <v>53</v>
      </c>
      <c r="H61" s="160"/>
      <c r="I61" s="160"/>
      <c r="J61" s="162" t="s">
        <v>54</v>
      </c>
      <c r="K61" s="160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57" t="s">
        <v>55</v>
      </c>
      <c r="E65" s="163"/>
      <c r="F65" s="163"/>
      <c r="G65" s="157" t="s">
        <v>56</v>
      </c>
      <c r="H65" s="163"/>
      <c r="I65" s="163"/>
      <c r="J65" s="163"/>
      <c r="K65" s="163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59" t="s">
        <v>53</v>
      </c>
      <c r="E76" s="160"/>
      <c r="F76" s="161" t="s">
        <v>54</v>
      </c>
      <c r="G76" s="159" t="s">
        <v>53</v>
      </c>
      <c r="H76" s="160"/>
      <c r="I76" s="160"/>
      <c r="J76" s="162" t="s">
        <v>54</v>
      </c>
      <c r="K76" s="160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66"/>
      <c r="C81" s="167"/>
      <c r="D81" s="167"/>
      <c r="E81" s="167"/>
      <c r="F81" s="167"/>
      <c r="G81" s="167"/>
      <c r="H81" s="167"/>
      <c r="I81" s="167"/>
      <c r="J81" s="167"/>
      <c r="K81" s="16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87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30" customHeight="1">
      <c r="A85" s="38"/>
      <c r="B85" s="39"/>
      <c r="C85" s="40"/>
      <c r="D85" s="40"/>
      <c r="E85" s="76" t="str">
        <f>E7</f>
        <v>Oprava a zateplení Mozartova 444/6 - etapa 1 - zateplení fasády, terasy</v>
      </c>
      <c r="F85" s="40"/>
      <c r="G85" s="40"/>
      <c r="H85" s="40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2" customHeight="1">
      <c r="A87" s="38"/>
      <c r="B87" s="39"/>
      <c r="C87" s="32" t="s">
        <v>20</v>
      </c>
      <c r="D87" s="40"/>
      <c r="E87" s="40"/>
      <c r="F87" s="27" t="str">
        <f>F10</f>
        <v>Karlovy Vary - Drahovice</v>
      </c>
      <c r="G87" s="40"/>
      <c r="H87" s="40"/>
      <c r="I87" s="32" t="s">
        <v>22</v>
      </c>
      <c r="J87" s="79" t="str">
        <f>IF(J10="","",J10)</f>
        <v>26. 1. 2026</v>
      </c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5.15" customHeight="1">
      <c r="A89" s="38"/>
      <c r="B89" s="39"/>
      <c r="C89" s="32" t="s">
        <v>24</v>
      </c>
      <c r="D89" s="40"/>
      <c r="E89" s="40"/>
      <c r="F89" s="27" t="str">
        <f>E13</f>
        <v>Statutární město Karlovy Vary</v>
      </c>
      <c r="G89" s="40"/>
      <c r="H89" s="40"/>
      <c r="I89" s="32" t="s">
        <v>32</v>
      </c>
      <c r="J89" s="36" t="str">
        <f>E19</f>
        <v xml:space="preserve"> 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15.15" customHeight="1">
      <c r="A90" s="38"/>
      <c r="B90" s="39"/>
      <c r="C90" s="32" t="s">
        <v>30</v>
      </c>
      <c r="D90" s="40"/>
      <c r="E90" s="40"/>
      <c r="F90" s="27" t="str">
        <f>IF(E16="","",E16)</f>
        <v>Vyplň údaj</v>
      </c>
      <c r="G90" s="40"/>
      <c r="H90" s="40"/>
      <c r="I90" s="32" t="s">
        <v>35</v>
      </c>
      <c r="J90" s="36" t="str">
        <f>E22</f>
        <v>Lukáš Bazala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29.28" customHeight="1">
      <c r="A92" s="38"/>
      <c r="B92" s="39"/>
      <c r="C92" s="168" t="s">
        <v>88</v>
      </c>
      <c r="D92" s="169"/>
      <c r="E92" s="169"/>
      <c r="F92" s="169"/>
      <c r="G92" s="169"/>
      <c r="H92" s="169"/>
      <c r="I92" s="169"/>
      <c r="J92" s="170" t="s">
        <v>89</v>
      </c>
      <c r="K92" s="169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2.8" customHeight="1">
      <c r="A94" s="38"/>
      <c r="B94" s="39"/>
      <c r="C94" s="171" t="s">
        <v>90</v>
      </c>
      <c r="D94" s="40"/>
      <c r="E94" s="40"/>
      <c r="F94" s="40"/>
      <c r="G94" s="40"/>
      <c r="H94" s="40"/>
      <c r="I94" s="40"/>
      <c r="J94" s="110">
        <f>J136</f>
        <v>0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7" t="s">
        <v>91</v>
      </c>
    </row>
    <row r="95" hidden="1" s="9" customFormat="1" ht="24.96" customHeight="1">
      <c r="A95" s="9"/>
      <c r="B95" s="172"/>
      <c r="C95" s="173"/>
      <c r="D95" s="174" t="s">
        <v>92</v>
      </c>
      <c r="E95" s="175"/>
      <c r="F95" s="175"/>
      <c r="G95" s="175"/>
      <c r="H95" s="175"/>
      <c r="I95" s="175"/>
      <c r="J95" s="176">
        <f>J137</f>
        <v>0</v>
      </c>
      <c r="K95" s="173"/>
      <c r="L95" s="177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78"/>
      <c r="C96" s="179"/>
      <c r="D96" s="180" t="s">
        <v>93</v>
      </c>
      <c r="E96" s="181"/>
      <c r="F96" s="181"/>
      <c r="G96" s="181"/>
      <c r="H96" s="181"/>
      <c r="I96" s="181"/>
      <c r="J96" s="182">
        <f>J138</f>
        <v>0</v>
      </c>
      <c r="K96" s="179"/>
      <c r="L96" s="183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78"/>
      <c r="C97" s="179"/>
      <c r="D97" s="180" t="s">
        <v>94</v>
      </c>
      <c r="E97" s="181"/>
      <c r="F97" s="181"/>
      <c r="G97" s="181"/>
      <c r="H97" s="181"/>
      <c r="I97" s="181"/>
      <c r="J97" s="182">
        <f>J389</f>
        <v>0</v>
      </c>
      <c r="K97" s="179"/>
      <c r="L97" s="183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78"/>
      <c r="C98" s="179"/>
      <c r="D98" s="180" t="s">
        <v>95</v>
      </c>
      <c r="E98" s="181"/>
      <c r="F98" s="181"/>
      <c r="G98" s="181"/>
      <c r="H98" s="181"/>
      <c r="I98" s="181"/>
      <c r="J98" s="182">
        <f>J459</f>
        <v>0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78"/>
      <c r="C99" s="179"/>
      <c r="D99" s="180" t="s">
        <v>96</v>
      </c>
      <c r="E99" s="181"/>
      <c r="F99" s="181"/>
      <c r="G99" s="181"/>
      <c r="H99" s="181"/>
      <c r="I99" s="181"/>
      <c r="J99" s="182">
        <f>J474</f>
        <v>0</v>
      </c>
      <c r="K99" s="179"/>
      <c r="L99" s="18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72"/>
      <c r="C100" s="173"/>
      <c r="D100" s="174" t="s">
        <v>97</v>
      </c>
      <c r="E100" s="175"/>
      <c r="F100" s="175"/>
      <c r="G100" s="175"/>
      <c r="H100" s="175"/>
      <c r="I100" s="175"/>
      <c r="J100" s="176">
        <f>J479</f>
        <v>0</v>
      </c>
      <c r="K100" s="173"/>
      <c r="L100" s="17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10" customFormat="1" ht="19.92" customHeight="1">
      <c r="A101" s="10"/>
      <c r="B101" s="178"/>
      <c r="C101" s="179"/>
      <c r="D101" s="180" t="s">
        <v>98</v>
      </c>
      <c r="E101" s="181"/>
      <c r="F101" s="181"/>
      <c r="G101" s="181"/>
      <c r="H101" s="181"/>
      <c r="I101" s="181"/>
      <c r="J101" s="182">
        <f>J480</f>
        <v>0</v>
      </c>
      <c r="K101" s="179"/>
      <c r="L101" s="18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78"/>
      <c r="C102" s="179"/>
      <c r="D102" s="180" t="s">
        <v>99</v>
      </c>
      <c r="E102" s="181"/>
      <c r="F102" s="181"/>
      <c r="G102" s="181"/>
      <c r="H102" s="181"/>
      <c r="I102" s="181"/>
      <c r="J102" s="182">
        <f>J522</f>
        <v>0</v>
      </c>
      <c r="K102" s="179"/>
      <c r="L102" s="18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78"/>
      <c r="C103" s="179"/>
      <c r="D103" s="180" t="s">
        <v>100</v>
      </c>
      <c r="E103" s="181"/>
      <c r="F103" s="181"/>
      <c r="G103" s="181"/>
      <c r="H103" s="181"/>
      <c r="I103" s="181"/>
      <c r="J103" s="182">
        <f>J540</f>
        <v>0</v>
      </c>
      <c r="K103" s="179"/>
      <c r="L103" s="18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78"/>
      <c r="C104" s="179"/>
      <c r="D104" s="180" t="s">
        <v>101</v>
      </c>
      <c r="E104" s="181"/>
      <c r="F104" s="181"/>
      <c r="G104" s="181"/>
      <c r="H104" s="181"/>
      <c r="I104" s="181"/>
      <c r="J104" s="182">
        <f>J554</f>
        <v>0</v>
      </c>
      <c r="K104" s="179"/>
      <c r="L104" s="18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78"/>
      <c r="C105" s="179"/>
      <c r="D105" s="180" t="s">
        <v>102</v>
      </c>
      <c r="E105" s="181"/>
      <c r="F105" s="181"/>
      <c r="G105" s="181"/>
      <c r="H105" s="181"/>
      <c r="I105" s="181"/>
      <c r="J105" s="182">
        <f>J564</f>
        <v>0</v>
      </c>
      <c r="K105" s="179"/>
      <c r="L105" s="18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78"/>
      <c r="C106" s="179"/>
      <c r="D106" s="180" t="s">
        <v>103</v>
      </c>
      <c r="E106" s="181"/>
      <c r="F106" s="181"/>
      <c r="G106" s="181"/>
      <c r="H106" s="181"/>
      <c r="I106" s="181"/>
      <c r="J106" s="182">
        <f>J626</f>
        <v>0</v>
      </c>
      <c r="K106" s="179"/>
      <c r="L106" s="18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78"/>
      <c r="C107" s="179"/>
      <c r="D107" s="180" t="s">
        <v>104</v>
      </c>
      <c r="E107" s="181"/>
      <c r="F107" s="181"/>
      <c r="G107" s="181"/>
      <c r="H107" s="181"/>
      <c r="I107" s="181"/>
      <c r="J107" s="182">
        <f>J645</f>
        <v>0</v>
      </c>
      <c r="K107" s="179"/>
      <c r="L107" s="18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78"/>
      <c r="C108" s="179"/>
      <c r="D108" s="180" t="s">
        <v>105</v>
      </c>
      <c r="E108" s="181"/>
      <c r="F108" s="181"/>
      <c r="G108" s="181"/>
      <c r="H108" s="181"/>
      <c r="I108" s="181"/>
      <c r="J108" s="182">
        <f>J679</f>
        <v>0</v>
      </c>
      <c r="K108" s="179"/>
      <c r="L108" s="18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78"/>
      <c r="C109" s="179"/>
      <c r="D109" s="180" t="s">
        <v>106</v>
      </c>
      <c r="E109" s="181"/>
      <c r="F109" s="181"/>
      <c r="G109" s="181"/>
      <c r="H109" s="181"/>
      <c r="I109" s="181"/>
      <c r="J109" s="182">
        <f>J706</f>
        <v>0</v>
      </c>
      <c r="K109" s="179"/>
      <c r="L109" s="18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78"/>
      <c r="C110" s="179"/>
      <c r="D110" s="180" t="s">
        <v>107</v>
      </c>
      <c r="E110" s="181"/>
      <c r="F110" s="181"/>
      <c r="G110" s="181"/>
      <c r="H110" s="181"/>
      <c r="I110" s="181"/>
      <c r="J110" s="182">
        <f>J723</f>
        <v>0</v>
      </c>
      <c r="K110" s="179"/>
      <c r="L110" s="18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9" customFormat="1" ht="24.96" customHeight="1">
      <c r="A111" s="9"/>
      <c r="B111" s="172"/>
      <c r="C111" s="173"/>
      <c r="D111" s="174" t="s">
        <v>108</v>
      </c>
      <c r="E111" s="175"/>
      <c r="F111" s="175"/>
      <c r="G111" s="175"/>
      <c r="H111" s="175"/>
      <c r="I111" s="175"/>
      <c r="J111" s="176">
        <f>J726</f>
        <v>0</v>
      </c>
      <c r="K111" s="173"/>
      <c r="L111" s="177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hidden="1" s="10" customFormat="1" ht="19.92" customHeight="1">
      <c r="A112" s="10"/>
      <c r="B112" s="178"/>
      <c r="C112" s="179"/>
      <c r="D112" s="180" t="s">
        <v>109</v>
      </c>
      <c r="E112" s="181"/>
      <c r="F112" s="181"/>
      <c r="G112" s="181"/>
      <c r="H112" s="181"/>
      <c r="I112" s="181"/>
      <c r="J112" s="182">
        <f>J727</f>
        <v>0</v>
      </c>
      <c r="K112" s="179"/>
      <c r="L112" s="18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78"/>
      <c r="C113" s="179"/>
      <c r="D113" s="180" t="s">
        <v>110</v>
      </c>
      <c r="E113" s="181"/>
      <c r="F113" s="181"/>
      <c r="G113" s="181"/>
      <c r="H113" s="181"/>
      <c r="I113" s="181"/>
      <c r="J113" s="182">
        <f>J729</f>
        <v>0</v>
      </c>
      <c r="K113" s="179"/>
      <c r="L113" s="18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78"/>
      <c r="C114" s="179"/>
      <c r="D114" s="180" t="s">
        <v>111</v>
      </c>
      <c r="E114" s="181"/>
      <c r="F114" s="181"/>
      <c r="G114" s="181"/>
      <c r="H114" s="181"/>
      <c r="I114" s="181"/>
      <c r="J114" s="182">
        <f>J731</f>
        <v>0</v>
      </c>
      <c r="K114" s="179"/>
      <c r="L114" s="183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10" customFormat="1" ht="19.92" customHeight="1">
      <c r="A115" s="10"/>
      <c r="B115" s="178"/>
      <c r="C115" s="179"/>
      <c r="D115" s="180" t="s">
        <v>112</v>
      </c>
      <c r="E115" s="181"/>
      <c r="F115" s="181"/>
      <c r="G115" s="181"/>
      <c r="H115" s="181"/>
      <c r="I115" s="181"/>
      <c r="J115" s="182">
        <f>J736</f>
        <v>0</v>
      </c>
      <c r="K115" s="179"/>
      <c r="L115" s="183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hidden="1" s="10" customFormat="1" ht="19.92" customHeight="1">
      <c r="A116" s="10"/>
      <c r="B116" s="178"/>
      <c r="C116" s="179"/>
      <c r="D116" s="180" t="s">
        <v>113</v>
      </c>
      <c r="E116" s="181"/>
      <c r="F116" s="181"/>
      <c r="G116" s="181"/>
      <c r="H116" s="181"/>
      <c r="I116" s="181"/>
      <c r="J116" s="182">
        <f>J740</f>
        <v>0</v>
      </c>
      <c r="K116" s="179"/>
      <c r="L116" s="183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hidden="1" s="10" customFormat="1" ht="19.92" customHeight="1">
      <c r="A117" s="10"/>
      <c r="B117" s="178"/>
      <c r="C117" s="179"/>
      <c r="D117" s="180" t="s">
        <v>114</v>
      </c>
      <c r="E117" s="181"/>
      <c r="F117" s="181"/>
      <c r="G117" s="181"/>
      <c r="H117" s="181"/>
      <c r="I117" s="181"/>
      <c r="J117" s="182">
        <f>J742</f>
        <v>0</v>
      </c>
      <c r="K117" s="179"/>
      <c r="L117" s="183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hidden="1" s="10" customFormat="1" ht="19.92" customHeight="1">
      <c r="A118" s="10"/>
      <c r="B118" s="178"/>
      <c r="C118" s="179"/>
      <c r="D118" s="180" t="s">
        <v>115</v>
      </c>
      <c r="E118" s="181"/>
      <c r="F118" s="181"/>
      <c r="G118" s="181"/>
      <c r="H118" s="181"/>
      <c r="I118" s="181"/>
      <c r="J118" s="182">
        <f>J744</f>
        <v>0</v>
      </c>
      <c r="K118" s="179"/>
      <c r="L118" s="183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hidden="1" s="2" customFormat="1" ht="21.84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hidden="1" s="2" customFormat="1" ht="6.96" customHeight="1">
      <c r="A120" s="38"/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hidden="1"/>
    <row r="122" hidden="1"/>
    <row r="123" hidden="1"/>
    <row r="124" s="2" customFormat="1" ht="6.96" customHeight="1">
      <c r="A124" s="38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24.96" customHeight="1">
      <c r="A125" s="38"/>
      <c r="B125" s="39"/>
      <c r="C125" s="23" t="s">
        <v>116</v>
      </c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2" t="s">
        <v>16</v>
      </c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30" customHeight="1">
      <c r="A128" s="38"/>
      <c r="B128" s="39"/>
      <c r="C128" s="40"/>
      <c r="D128" s="40"/>
      <c r="E128" s="76" t="str">
        <f>E7</f>
        <v>Oprava a zateplení Mozartova 444/6 - etapa 1 - zateplení fasády, terasy</v>
      </c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6.96" customHeight="1">
      <c r="A129" s="38"/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2" customHeight="1">
      <c r="A130" s="38"/>
      <c r="B130" s="39"/>
      <c r="C130" s="32" t="s">
        <v>20</v>
      </c>
      <c r="D130" s="40"/>
      <c r="E130" s="40"/>
      <c r="F130" s="27" t="str">
        <f>F10</f>
        <v>Karlovy Vary - Drahovice</v>
      </c>
      <c r="G130" s="40"/>
      <c r="H130" s="40"/>
      <c r="I130" s="32" t="s">
        <v>22</v>
      </c>
      <c r="J130" s="79" t="str">
        <f>IF(J10="","",J10)</f>
        <v>26. 1. 2026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6.96" customHeight="1">
      <c r="A131" s="38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5.15" customHeight="1">
      <c r="A132" s="38"/>
      <c r="B132" s="39"/>
      <c r="C132" s="32" t="s">
        <v>24</v>
      </c>
      <c r="D132" s="40"/>
      <c r="E132" s="40"/>
      <c r="F132" s="27" t="str">
        <f>E13</f>
        <v>Statutární město Karlovy Vary</v>
      </c>
      <c r="G132" s="40"/>
      <c r="H132" s="40"/>
      <c r="I132" s="32" t="s">
        <v>32</v>
      </c>
      <c r="J132" s="36" t="str">
        <f>E19</f>
        <v xml:space="preserve"> </v>
      </c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5.15" customHeight="1">
      <c r="A133" s="38"/>
      <c r="B133" s="39"/>
      <c r="C133" s="32" t="s">
        <v>30</v>
      </c>
      <c r="D133" s="40"/>
      <c r="E133" s="40"/>
      <c r="F133" s="27" t="str">
        <f>IF(E16="","",E16)</f>
        <v>Vyplň údaj</v>
      </c>
      <c r="G133" s="40"/>
      <c r="H133" s="40"/>
      <c r="I133" s="32" t="s">
        <v>35</v>
      </c>
      <c r="J133" s="36" t="str">
        <f>E22</f>
        <v>Lukáš Bazala</v>
      </c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10.32" customHeight="1">
      <c r="A134" s="38"/>
      <c r="B134" s="39"/>
      <c r="C134" s="40"/>
      <c r="D134" s="40"/>
      <c r="E134" s="40"/>
      <c r="F134" s="40"/>
      <c r="G134" s="40"/>
      <c r="H134" s="40"/>
      <c r="I134" s="40"/>
      <c r="J134" s="40"/>
      <c r="K134" s="40"/>
      <c r="L134" s="63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11" customFormat="1" ht="29.28" customHeight="1">
      <c r="A135" s="184"/>
      <c r="B135" s="185"/>
      <c r="C135" s="186" t="s">
        <v>117</v>
      </c>
      <c r="D135" s="187" t="s">
        <v>63</v>
      </c>
      <c r="E135" s="187" t="s">
        <v>59</v>
      </c>
      <c r="F135" s="187" t="s">
        <v>60</v>
      </c>
      <c r="G135" s="187" t="s">
        <v>118</v>
      </c>
      <c r="H135" s="187" t="s">
        <v>119</v>
      </c>
      <c r="I135" s="187" t="s">
        <v>120</v>
      </c>
      <c r="J135" s="188" t="s">
        <v>89</v>
      </c>
      <c r="K135" s="189" t="s">
        <v>121</v>
      </c>
      <c r="L135" s="190"/>
      <c r="M135" s="100" t="s">
        <v>1</v>
      </c>
      <c r="N135" s="101" t="s">
        <v>42</v>
      </c>
      <c r="O135" s="101" t="s">
        <v>122</v>
      </c>
      <c r="P135" s="101" t="s">
        <v>123</v>
      </c>
      <c r="Q135" s="101" t="s">
        <v>124</v>
      </c>
      <c r="R135" s="101" t="s">
        <v>125</v>
      </c>
      <c r="S135" s="101" t="s">
        <v>126</v>
      </c>
      <c r="T135" s="102" t="s">
        <v>127</v>
      </c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</row>
    <row r="136" s="2" customFormat="1" ht="22.8" customHeight="1">
      <c r="A136" s="38"/>
      <c r="B136" s="39"/>
      <c r="C136" s="107" t="s">
        <v>128</v>
      </c>
      <c r="D136" s="40"/>
      <c r="E136" s="40"/>
      <c r="F136" s="40"/>
      <c r="G136" s="40"/>
      <c r="H136" s="40"/>
      <c r="I136" s="40"/>
      <c r="J136" s="191">
        <f>BK136</f>
        <v>0</v>
      </c>
      <c r="K136" s="40"/>
      <c r="L136" s="44"/>
      <c r="M136" s="103"/>
      <c r="N136" s="192"/>
      <c r="O136" s="104"/>
      <c r="P136" s="193">
        <f>P137+P479+P726</f>
        <v>0</v>
      </c>
      <c r="Q136" s="104"/>
      <c r="R136" s="193">
        <f>R137+R479+R726</f>
        <v>71.484269149999989</v>
      </c>
      <c r="S136" s="104"/>
      <c r="T136" s="194">
        <f>T137+T479+T726</f>
        <v>116.3443255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77</v>
      </c>
      <c r="AU136" s="17" t="s">
        <v>91</v>
      </c>
      <c r="BK136" s="195">
        <f>BK137+BK479+BK726</f>
        <v>0</v>
      </c>
    </row>
    <row r="137" s="12" customFormat="1" ht="25.92" customHeight="1">
      <c r="A137" s="12"/>
      <c r="B137" s="196"/>
      <c r="C137" s="197"/>
      <c r="D137" s="198" t="s">
        <v>77</v>
      </c>
      <c r="E137" s="199" t="s">
        <v>129</v>
      </c>
      <c r="F137" s="199" t="s">
        <v>130</v>
      </c>
      <c r="G137" s="197"/>
      <c r="H137" s="197"/>
      <c r="I137" s="200"/>
      <c r="J137" s="201">
        <f>BK137</f>
        <v>0</v>
      </c>
      <c r="K137" s="197"/>
      <c r="L137" s="202"/>
      <c r="M137" s="203"/>
      <c r="N137" s="204"/>
      <c r="O137" s="204"/>
      <c r="P137" s="205">
        <f>P138+P389+P459+P474</f>
        <v>0</v>
      </c>
      <c r="Q137" s="204"/>
      <c r="R137" s="205">
        <f>R138+R389+R459+R474</f>
        <v>61.618223509999993</v>
      </c>
      <c r="S137" s="204"/>
      <c r="T137" s="206">
        <f>T138+T389+T459+T474</f>
        <v>107.4041465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07" t="s">
        <v>83</v>
      </c>
      <c r="AT137" s="208" t="s">
        <v>77</v>
      </c>
      <c r="AU137" s="208" t="s">
        <v>78</v>
      </c>
      <c r="AY137" s="207" t="s">
        <v>131</v>
      </c>
      <c r="BK137" s="209">
        <f>BK138+BK389+BK459+BK474</f>
        <v>0</v>
      </c>
    </row>
    <row r="138" s="12" customFormat="1" ht="22.8" customHeight="1">
      <c r="A138" s="12"/>
      <c r="B138" s="196"/>
      <c r="C138" s="197"/>
      <c r="D138" s="198" t="s">
        <v>77</v>
      </c>
      <c r="E138" s="210" t="s">
        <v>132</v>
      </c>
      <c r="F138" s="210" t="s">
        <v>133</v>
      </c>
      <c r="G138" s="197"/>
      <c r="H138" s="197"/>
      <c r="I138" s="200"/>
      <c r="J138" s="211">
        <f>BK138</f>
        <v>0</v>
      </c>
      <c r="K138" s="197"/>
      <c r="L138" s="202"/>
      <c r="M138" s="203"/>
      <c r="N138" s="204"/>
      <c r="O138" s="204"/>
      <c r="P138" s="205">
        <f>SUM(P139:P388)</f>
        <v>0</v>
      </c>
      <c r="Q138" s="204"/>
      <c r="R138" s="205">
        <f>SUM(R139:R388)</f>
        <v>61.618223509999993</v>
      </c>
      <c r="S138" s="204"/>
      <c r="T138" s="206">
        <f>SUM(T139:T388)</f>
        <v>0.077035499999999993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7" t="s">
        <v>83</v>
      </c>
      <c r="AT138" s="208" t="s">
        <v>77</v>
      </c>
      <c r="AU138" s="208" t="s">
        <v>83</v>
      </c>
      <c r="AY138" s="207" t="s">
        <v>131</v>
      </c>
      <c r="BK138" s="209">
        <f>SUM(BK139:BK388)</f>
        <v>0</v>
      </c>
    </row>
    <row r="139" s="2" customFormat="1" ht="21.75" customHeight="1">
      <c r="A139" s="38"/>
      <c r="B139" s="39"/>
      <c r="C139" s="212" t="s">
        <v>83</v>
      </c>
      <c r="D139" s="212" t="s">
        <v>134</v>
      </c>
      <c r="E139" s="213" t="s">
        <v>135</v>
      </c>
      <c r="F139" s="214" t="s">
        <v>136</v>
      </c>
      <c r="G139" s="215" t="s">
        <v>137</v>
      </c>
      <c r="H139" s="216">
        <v>27.405000000000001</v>
      </c>
      <c r="I139" s="217"/>
      <c r="J139" s="218">
        <f>ROUND(I139*H139,2)</f>
        <v>0</v>
      </c>
      <c r="K139" s="219"/>
      <c r="L139" s="44"/>
      <c r="M139" s="220" t="s">
        <v>1</v>
      </c>
      <c r="N139" s="221" t="s">
        <v>43</v>
      </c>
      <c r="O139" s="91"/>
      <c r="P139" s="222">
        <f>O139*H139</f>
        <v>0</v>
      </c>
      <c r="Q139" s="222">
        <v>0.00025999999999999998</v>
      </c>
      <c r="R139" s="222">
        <f>Q139*H139</f>
        <v>0.0071252999999999993</v>
      </c>
      <c r="S139" s="222">
        <v>0</v>
      </c>
      <c r="T139" s="223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24" t="s">
        <v>138</v>
      </c>
      <c r="AT139" s="224" t="s">
        <v>134</v>
      </c>
      <c r="AU139" s="224" t="s">
        <v>85</v>
      </c>
      <c r="AY139" s="17" t="s">
        <v>131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7" t="s">
        <v>83</v>
      </c>
      <c r="BK139" s="225">
        <f>ROUND(I139*H139,2)</f>
        <v>0</v>
      </c>
      <c r="BL139" s="17" t="s">
        <v>138</v>
      </c>
      <c r="BM139" s="224" t="s">
        <v>139</v>
      </c>
    </row>
    <row r="140" s="13" customFormat="1">
      <c r="A140" s="13"/>
      <c r="B140" s="226"/>
      <c r="C140" s="227"/>
      <c r="D140" s="228" t="s">
        <v>140</v>
      </c>
      <c r="E140" s="229" t="s">
        <v>1</v>
      </c>
      <c r="F140" s="230" t="s">
        <v>141</v>
      </c>
      <c r="G140" s="227"/>
      <c r="H140" s="231">
        <v>27.405000000000001</v>
      </c>
      <c r="I140" s="232"/>
      <c r="J140" s="227"/>
      <c r="K140" s="227"/>
      <c r="L140" s="233"/>
      <c r="M140" s="234"/>
      <c r="N140" s="235"/>
      <c r="O140" s="235"/>
      <c r="P140" s="235"/>
      <c r="Q140" s="235"/>
      <c r="R140" s="235"/>
      <c r="S140" s="235"/>
      <c r="T140" s="23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7" t="s">
        <v>140</v>
      </c>
      <c r="AU140" s="237" t="s">
        <v>85</v>
      </c>
      <c r="AV140" s="13" t="s">
        <v>85</v>
      </c>
      <c r="AW140" s="13" t="s">
        <v>34</v>
      </c>
      <c r="AX140" s="13" t="s">
        <v>83</v>
      </c>
      <c r="AY140" s="237" t="s">
        <v>131</v>
      </c>
    </row>
    <row r="141" s="2" customFormat="1" ht="24.15" customHeight="1">
      <c r="A141" s="38"/>
      <c r="B141" s="39"/>
      <c r="C141" s="212" t="s">
        <v>85</v>
      </c>
      <c r="D141" s="212" t="s">
        <v>134</v>
      </c>
      <c r="E141" s="213" t="s">
        <v>142</v>
      </c>
      <c r="F141" s="214" t="s">
        <v>143</v>
      </c>
      <c r="G141" s="215" t="s">
        <v>137</v>
      </c>
      <c r="H141" s="216">
        <v>27.405000000000001</v>
      </c>
      <c r="I141" s="217"/>
      <c r="J141" s="218">
        <f>ROUND(I141*H141,2)</f>
        <v>0</v>
      </c>
      <c r="K141" s="219"/>
      <c r="L141" s="44"/>
      <c r="M141" s="220" t="s">
        <v>1</v>
      </c>
      <c r="N141" s="221" t="s">
        <v>43</v>
      </c>
      <c r="O141" s="91"/>
      <c r="P141" s="222">
        <f>O141*H141</f>
        <v>0</v>
      </c>
      <c r="Q141" s="222">
        <v>0.00022000000000000001</v>
      </c>
      <c r="R141" s="222">
        <f>Q141*H141</f>
        <v>0.0060291000000000008</v>
      </c>
      <c r="S141" s="222">
        <v>0</v>
      </c>
      <c r="T141" s="223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4" t="s">
        <v>138</v>
      </c>
      <c r="AT141" s="224" t="s">
        <v>134</v>
      </c>
      <c r="AU141" s="224" t="s">
        <v>85</v>
      </c>
      <c r="AY141" s="17" t="s">
        <v>131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7" t="s">
        <v>83</v>
      </c>
      <c r="BK141" s="225">
        <f>ROUND(I141*H141,2)</f>
        <v>0</v>
      </c>
      <c r="BL141" s="17" t="s">
        <v>138</v>
      </c>
      <c r="BM141" s="224" t="s">
        <v>144</v>
      </c>
    </row>
    <row r="142" s="13" customFormat="1">
      <c r="A142" s="13"/>
      <c r="B142" s="226"/>
      <c r="C142" s="227"/>
      <c r="D142" s="228" t="s">
        <v>140</v>
      </c>
      <c r="E142" s="229" t="s">
        <v>1</v>
      </c>
      <c r="F142" s="230" t="s">
        <v>141</v>
      </c>
      <c r="G142" s="227"/>
      <c r="H142" s="231">
        <v>27.405000000000001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7" t="s">
        <v>140</v>
      </c>
      <c r="AU142" s="237" t="s">
        <v>85</v>
      </c>
      <c r="AV142" s="13" t="s">
        <v>85</v>
      </c>
      <c r="AW142" s="13" t="s">
        <v>34</v>
      </c>
      <c r="AX142" s="13" t="s">
        <v>83</v>
      </c>
      <c r="AY142" s="237" t="s">
        <v>131</v>
      </c>
    </row>
    <row r="143" s="2" customFormat="1" ht="44.25" customHeight="1">
      <c r="A143" s="38"/>
      <c r="B143" s="39"/>
      <c r="C143" s="212" t="s">
        <v>145</v>
      </c>
      <c r="D143" s="212" t="s">
        <v>134</v>
      </c>
      <c r="E143" s="213" t="s">
        <v>146</v>
      </c>
      <c r="F143" s="214" t="s">
        <v>147</v>
      </c>
      <c r="G143" s="215" t="s">
        <v>137</v>
      </c>
      <c r="H143" s="216">
        <v>27.405000000000001</v>
      </c>
      <c r="I143" s="217"/>
      <c r="J143" s="218">
        <f>ROUND(I143*H143,2)</f>
        <v>0</v>
      </c>
      <c r="K143" s="219"/>
      <c r="L143" s="44"/>
      <c r="M143" s="220" t="s">
        <v>1</v>
      </c>
      <c r="N143" s="221" t="s">
        <v>43</v>
      </c>
      <c r="O143" s="91"/>
      <c r="P143" s="222">
        <f>O143*H143</f>
        <v>0</v>
      </c>
      <c r="Q143" s="222">
        <v>0.0083899999999999999</v>
      </c>
      <c r="R143" s="222">
        <f>Q143*H143</f>
        <v>0.22992795000000002</v>
      </c>
      <c r="S143" s="222">
        <v>0</v>
      </c>
      <c r="T143" s="223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4" t="s">
        <v>138</v>
      </c>
      <c r="AT143" s="224" t="s">
        <v>134</v>
      </c>
      <c r="AU143" s="224" t="s">
        <v>85</v>
      </c>
      <c r="AY143" s="17" t="s">
        <v>131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7" t="s">
        <v>83</v>
      </c>
      <c r="BK143" s="225">
        <f>ROUND(I143*H143,2)</f>
        <v>0</v>
      </c>
      <c r="BL143" s="17" t="s">
        <v>138</v>
      </c>
      <c r="BM143" s="224" t="s">
        <v>148</v>
      </c>
    </row>
    <row r="144" s="13" customFormat="1">
      <c r="A144" s="13"/>
      <c r="B144" s="226"/>
      <c r="C144" s="227"/>
      <c r="D144" s="228" t="s">
        <v>140</v>
      </c>
      <c r="E144" s="229" t="s">
        <v>1</v>
      </c>
      <c r="F144" s="230" t="s">
        <v>141</v>
      </c>
      <c r="G144" s="227"/>
      <c r="H144" s="231">
        <v>27.405000000000001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7" t="s">
        <v>140</v>
      </c>
      <c r="AU144" s="237" t="s">
        <v>85</v>
      </c>
      <c r="AV144" s="13" t="s">
        <v>85</v>
      </c>
      <c r="AW144" s="13" t="s">
        <v>34</v>
      </c>
      <c r="AX144" s="13" t="s">
        <v>83</v>
      </c>
      <c r="AY144" s="237" t="s">
        <v>131</v>
      </c>
    </row>
    <row r="145" s="2" customFormat="1" ht="24.15" customHeight="1">
      <c r="A145" s="38"/>
      <c r="B145" s="39"/>
      <c r="C145" s="238" t="s">
        <v>138</v>
      </c>
      <c r="D145" s="238" t="s">
        <v>149</v>
      </c>
      <c r="E145" s="239" t="s">
        <v>150</v>
      </c>
      <c r="F145" s="240" t="s">
        <v>151</v>
      </c>
      <c r="G145" s="241" t="s">
        <v>137</v>
      </c>
      <c r="H145" s="242">
        <v>30.146000000000001</v>
      </c>
      <c r="I145" s="243"/>
      <c r="J145" s="244">
        <f>ROUND(I145*H145,2)</f>
        <v>0</v>
      </c>
      <c r="K145" s="245"/>
      <c r="L145" s="246"/>
      <c r="M145" s="247" t="s">
        <v>1</v>
      </c>
      <c r="N145" s="248" t="s">
        <v>43</v>
      </c>
      <c r="O145" s="91"/>
      <c r="P145" s="222">
        <f>O145*H145</f>
        <v>0</v>
      </c>
      <c r="Q145" s="222">
        <v>0.0047999999999999996</v>
      </c>
      <c r="R145" s="222">
        <f>Q145*H145</f>
        <v>0.14470079999999999</v>
      </c>
      <c r="S145" s="222">
        <v>0</v>
      </c>
      <c r="T145" s="223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4" t="s">
        <v>152</v>
      </c>
      <c r="AT145" s="224" t="s">
        <v>149</v>
      </c>
      <c r="AU145" s="224" t="s">
        <v>85</v>
      </c>
      <c r="AY145" s="17" t="s">
        <v>131</v>
      </c>
      <c r="BE145" s="225">
        <f>IF(N145="základní",J145,0)</f>
        <v>0</v>
      </c>
      <c r="BF145" s="225">
        <f>IF(N145="snížená",J145,0)</f>
        <v>0</v>
      </c>
      <c r="BG145" s="225">
        <f>IF(N145="zákl. přenesená",J145,0)</f>
        <v>0</v>
      </c>
      <c r="BH145" s="225">
        <f>IF(N145="sníž. přenesená",J145,0)</f>
        <v>0</v>
      </c>
      <c r="BI145" s="225">
        <f>IF(N145="nulová",J145,0)</f>
        <v>0</v>
      </c>
      <c r="BJ145" s="17" t="s">
        <v>83</v>
      </c>
      <c r="BK145" s="225">
        <f>ROUND(I145*H145,2)</f>
        <v>0</v>
      </c>
      <c r="BL145" s="17" t="s">
        <v>138</v>
      </c>
      <c r="BM145" s="224" t="s">
        <v>153</v>
      </c>
    </row>
    <row r="146" s="13" customFormat="1">
      <c r="A146" s="13"/>
      <c r="B146" s="226"/>
      <c r="C146" s="227"/>
      <c r="D146" s="228" t="s">
        <v>140</v>
      </c>
      <c r="E146" s="229" t="s">
        <v>1</v>
      </c>
      <c r="F146" s="230" t="s">
        <v>154</v>
      </c>
      <c r="G146" s="227"/>
      <c r="H146" s="231">
        <v>27.405000000000001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7" t="s">
        <v>140</v>
      </c>
      <c r="AU146" s="237" t="s">
        <v>85</v>
      </c>
      <c r="AV146" s="13" t="s">
        <v>85</v>
      </c>
      <c r="AW146" s="13" t="s">
        <v>34</v>
      </c>
      <c r="AX146" s="13" t="s">
        <v>83</v>
      </c>
      <c r="AY146" s="237" t="s">
        <v>131</v>
      </c>
    </row>
    <row r="147" s="13" customFormat="1">
      <c r="A147" s="13"/>
      <c r="B147" s="226"/>
      <c r="C147" s="227"/>
      <c r="D147" s="228" t="s">
        <v>140</v>
      </c>
      <c r="E147" s="227"/>
      <c r="F147" s="230" t="s">
        <v>155</v>
      </c>
      <c r="G147" s="227"/>
      <c r="H147" s="231">
        <v>30.146000000000001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7" t="s">
        <v>140</v>
      </c>
      <c r="AU147" s="237" t="s">
        <v>85</v>
      </c>
      <c r="AV147" s="13" t="s">
        <v>85</v>
      </c>
      <c r="AW147" s="13" t="s">
        <v>4</v>
      </c>
      <c r="AX147" s="13" t="s">
        <v>83</v>
      </c>
      <c r="AY147" s="237" t="s">
        <v>131</v>
      </c>
    </row>
    <row r="148" s="2" customFormat="1" ht="33" customHeight="1">
      <c r="A148" s="38"/>
      <c r="B148" s="39"/>
      <c r="C148" s="212" t="s">
        <v>156</v>
      </c>
      <c r="D148" s="212" t="s">
        <v>134</v>
      </c>
      <c r="E148" s="213" t="s">
        <v>157</v>
      </c>
      <c r="F148" s="214" t="s">
        <v>158</v>
      </c>
      <c r="G148" s="215" t="s">
        <v>137</v>
      </c>
      <c r="H148" s="216">
        <v>27.405000000000001</v>
      </c>
      <c r="I148" s="217"/>
      <c r="J148" s="218">
        <f>ROUND(I148*H148,2)</f>
        <v>0</v>
      </c>
      <c r="K148" s="219"/>
      <c r="L148" s="44"/>
      <c r="M148" s="220" t="s">
        <v>1</v>
      </c>
      <c r="N148" s="221" t="s">
        <v>43</v>
      </c>
      <c r="O148" s="91"/>
      <c r="P148" s="222">
        <f>O148*H148</f>
        <v>0</v>
      </c>
      <c r="Q148" s="222">
        <v>0.019390000000000001</v>
      </c>
      <c r="R148" s="222">
        <f>Q148*H148</f>
        <v>0.53138295000000002</v>
      </c>
      <c r="S148" s="222">
        <v>0</v>
      </c>
      <c r="T148" s="223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24" t="s">
        <v>138</v>
      </c>
      <c r="AT148" s="224" t="s">
        <v>134</v>
      </c>
      <c r="AU148" s="224" t="s">
        <v>85</v>
      </c>
      <c r="AY148" s="17" t="s">
        <v>131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7" t="s">
        <v>83</v>
      </c>
      <c r="BK148" s="225">
        <f>ROUND(I148*H148,2)</f>
        <v>0</v>
      </c>
      <c r="BL148" s="17" t="s">
        <v>138</v>
      </c>
      <c r="BM148" s="224" t="s">
        <v>159</v>
      </c>
    </row>
    <row r="149" s="13" customFormat="1">
      <c r="A149" s="13"/>
      <c r="B149" s="226"/>
      <c r="C149" s="227"/>
      <c r="D149" s="228" t="s">
        <v>140</v>
      </c>
      <c r="E149" s="229" t="s">
        <v>1</v>
      </c>
      <c r="F149" s="230" t="s">
        <v>141</v>
      </c>
      <c r="G149" s="227"/>
      <c r="H149" s="231">
        <v>27.405000000000001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7" t="s">
        <v>140</v>
      </c>
      <c r="AU149" s="237" t="s">
        <v>85</v>
      </c>
      <c r="AV149" s="13" t="s">
        <v>85</v>
      </c>
      <c r="AW149" s="13" t="s">
        <v>34</v>
      </c>
      <c r="AX149" s="13" t="s">
        <v>83</v>
      </c>
      <c r="AY149" s="237" t="s">
        <v>131</v>
      </c>
    </row>
    <row r="150" s="2" customFormat="1" ht="24.15" customHeight="1">
      <c r="A150" s="38"/>
      <c r="B150" s="39"/>
      <c r="C150" s="212" t="s">
        <v>132</v>
      </c>
      <c r="D150" s="212" t="s">
        <v>134</v>
      </c>
      <c r="E150" s="213" t="s">
        <v>160</v>
      </c>
      <c r="F150" s="214" t="s">
        <v>161</v>
      </c>
      <c r="G150" s="215" t="s">
        <v>137</v>
      </c>
      <c r="H150" s="216">
        <v>27.405000000000001</v>
      </c>
      <c r="I150" s="217"/>
      <c r="J150" s="218">
        <f>ROUND(I150*H150,2)</f>
        <v>0</v>
      </c>
      <c r="K150" s="219"/>
      <c r="L150" s="44"/>
      <c r="M150" s="220" t="s">
        <v>1</v>
      </c>
      <c r="N150" s="221" t="s">
        <v>43</v>
      </c>
      <c r="O150" s="91"/>
      <c r="P150" s="222">
        <f>O150*H150</f>
        <v>0</v>
      </c>
      <c r="Q150" s="222">
        <v>0.0033600000000000001</v>
      </c>
      <c r="R150" s="222">
        <f>Q150*H150</f>
        <v>0.092080800000000004</v>
      </c>
      <c r="S150" s="222">
        <v>0</v>
      </c>
      <c r="T150" s="223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4" t="s">
        <v>138</v>
      </c>
      <c r="AT150" s="224" t="s">
        <v>134</v>
      </c>
      <c r="AU150" s="224" t="s">
        <v>85</v>
      </c>
      <c r="AY150" s="17" t="s">
        <v>131</v>
      </c>
      <c r="BE150" s="225">
        <f>IF(N150="základní",J150,0)</f>
        <v>0</v>
      </c>
      <c r="BF150" s="225">
        <f>IF(N150="snížená",J150,0)</f>
        <v>0</v>
      </c>
      <c r="BG150" s="225">
        <f>IF(N150="zákl. přenesená",J150,0)</f>
        <v>0</v>
      </c>
      <c r="BH150" s="225">
        <f>IF(N150="sníž. přenesená",J150,0)</f>
        <v>0</v>
      </c>
      <c r="BI150" s="225">
        <f>IF(N150="nulová",J150,0)</f>
        <v>0</v>
      </c>
      <c r="BJ150" s="17" t="s">
        <v>83</v>
      </c>
      <c r="BK150" s="225">
        <f>ROUND(I150*H150,2)</f>
        <v>0</v>
      </c>
      <c r="BL150" s="17" t="s">
        <v>138</v>
      </c>
      <c r="BM150" s="224" t="s">
        <v>162</v>
      </c>
    </row>
    <row r="151" s="13" customFormat="1">
      <c r="A151" s="13"/>
      <c r="B151" s="226"/>
      <c r="C151" s="227"/>
      <c r="D151" s="228" t="s">
        <v>140</v>
      </c>
      <c r="E151" s="229" t="s">
        <v>1</v>
      </c>
      <c r="F151" s="230" t="s">
        <v>163</v>
      </c>
      <c r="G151" s="227"/>
      <c r="H151" s="231">
        <v>27.405000000000001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7" t="s">
        <v>140</v>
      </c>
      <c r="AU151" s="237" t="s">
        <v>85</v>
      </c>
      <c r="AV151" s="13" t="s">
        <v>85</v>
      </c>
      <c r="AW151" s="13" t="s">
        <v>34</v>
      </c>
      <c r="AX151" s="13" t="s">
        <v>83</v>
      </c>
      <c r="AY151" s="237" t="s">
        <v>131</v>
      </c>
    </row>
    <row r="152" s="2" customFormat="1" ht="16.5" customHeight="1">
      <c r="A152" s="38"/>
      <c r="B152" s="39"/>
      <c r="C152" s="212" t="s">
        <v>164</v>
      </c>
      <c r="D152" s="212" t="s">
        <v>134</v>
      </c>
      <c r="E152" s="213" t="s">
        <v>165</v>
      </c>
      <c r="F152" s="214" t="s">
        <v>166</v>
      </c>
      <c r="G152" s="215" t="s">
        <v>137</v>
      </c>
      <c r="H152" s="216">
        <v>482.07600000000002</v>
      </c>
      <c r="I152" s="217"/>
      <c r="J152" s="218">
        <f>ROUND(I152*H152,2)</f>
        <v>0</v>
      </c>
      <c r="K152" s="219"/>
      <c r="L152" s="44"/>
      <c r="M152" s="220" t="s">
        <v>1</v>
      </c>
      <c r="N152" s="221" t="s">
        <v>43</v>
      </c>
      <c r="O152" s="91"/>
      <c r="P152" s="222">
        <f>O152*H152</f>
        <v>0</v>
      </c>
      <c r="Q152" s="222">
        <v>0.00025999999999999998</v>
      </c>
      <c r="R152" s="222">
        <f>Q152*H152</f>
        <v>0.12533976</v>
      </c>
      <c r="S152" s="222">
        <v>0</v>
      </c>
      <c r="T152" s="223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4" t="s">
        <v>138</v>
      </c>
      <c r="AT152" s="224" t="s">
        <v>134</v>
      </c>
      <c r="AU152" s="224" t="s">
        <v>85</v>
      </c>
      <c r="AY152" s="17" t="s">
        <v>131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7" t="s">
        <v>83</v>
      </c>
      <c r="BK152" s="225">
        <f>ROUND(I152*H152,2)</f>
        <v>0</v>
      </c>
      <c r="BL152" s="17" t="s">
        <v>138</v>
      </c>
      <c r="BM152" s="224" t="s">
        <v>167</v>
      </c>
    </row>
    <row r="153" s="13" customFormat="1">
      <c r="A153" s="13"/>
      <c r="B153" s="226"/>
      <c r="C153" s="227"/>
      <c r="D153" s="228" t="s">
        <v>140</v>
      </c>
      <c r="E153" s="229" t="s">
        <v>1</v>
      </c>
      <c r="F153" s="230" t="s">
        <v>168</v>
      </c>
      <c r="G153" s="227"/>
      <c r="H153" s="231">
        <v>228.43799999999999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7" t="s">
        <v>140</v>
      </c>
      <c r="AU153" s="237" t="s">
        <v>85</v>
      </c>
      <c r="AV153" s="13" t="s">
        <v>85</v>
      </c>
      <c r="AW153" s="13" t="s">
        <v>34</v>
      </c>
      <c r="AX153" s="13" t="s">
        <v>78</v>
      </c>
      <c r="AY153" s="237" t="s">
        <v>131</v>
      </c>
    </row>
    <row r="154" s="13" customFormat="1">
      <c r="A154" s="13"/>
      <c r="B154" s="226"/>
      <c r="C154" s="227"/>
      <c r="D154" s="228" t="s">
        <v>140</v>
      </c>
      <c r="E154" s="229" t="s">
        <v>1</v>
      </c>
      <c r="F154" s="230" t="s">
        <v>169</v>
      </c>
      <c r="G154" s="227"/>
      <c r="H154" s="231">
        <v>86.688000000000002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7" t="s">
        <v>140</v>
      </c>
      <c r="AU154" s="237" t="s">
        <v>85</v>
      </c>
      <c r="AV154" s="13" t="s">
        <v>85</v>
      </c>
      <c r="AW154" s="13" t="s">
        <v>34</v>
      </c>
      <c r="AX154" s="13" t="s">
        <v>78</v>
      </c>
      <c r="AY154" s="237" t="s">
        <v>131</v>
      </c>
    </row>
    <row r="155" s="13" customFormat="1">
      <c r="A155" s="13"/>
      <c r="B155" s="226"/>
      <c r="C155" s="227"/>
      <c r="D155" s="228" t="s">
        <v>140</v>
      </c>
      <c r="E155" s="229" t="s">
        <v>1</v>
      </c>
      <c r="F155" s="230" t="s">
        <v>170</v>
      </c>
      <c r="G155" s="227"/>
      <c r="H155" s="231">
        <v>210.59999999999999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7" t="s">
        <v>140</v>
      </c>
      <c r="AU155" s="237" t="s">
        <v>85</v>
      </c>
      <c r="AV155" s="13" t="s">
        <v>85</v>
      </c>
      <c r="AW155" s="13" t="s">
        <v>34</v>
      </c>
      <c r="AX155" s="13" t="s">
        <v>78</v>
      </c>
      <c r="AY155" s="237" t="s">
        <v>131</v>
      </c>
    </row>
    <row r="156" s="13" customFormat="1">
      <c r="A156" s="13"/>
      <c r="B156" s="226"/>
      <c r="C156" s="227"/>
      <c r="D156" s="228" t="s">
        <v>140</v>
      </c>
      <c r="E156" s="229" t="s">
        <v>1</v>
      </c>
      <c r="F156" s="230" t="s">
        <v>171</v>
      </c>
      <c r="G156" s="227"/>
      <c r="H156" s="231">
        <v>35.340000000000003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7" t="s">
        <v>140</v>
      </c>
      <c r="AU156" s="237" t="s">
        <v>85</v>
      </c>
      <c r="AV156" s="13" t="s">
        <v>85</v>
      </c>
      <c r="AW156" s="13" t="s">
        <v>34</v>
      </c>
      <c r="AX156" s="13" t="s">
        <v>78</v>
      </c>
      <c r="AY156" s="237" t="s">
        <v>131</v>
      </c>
    </row>
    <row r="157" s="13" customFormat="1">
      <c r="A157" s="13"/>
      <c r="B157" s="226"/>
      <c r="C157" s="227"/>
      <c r="D157" s="228" t="s">
        <v>140</v>
      </c>
      <c r="E157" s="229" t="s">
        <v>1</v>
      </c>
      <c r="F157" s="230" t="s">
        <v>172</v>
      </c>
      <c r="G157" s="227"/>
      <c r="H157" s="231">
        <v>26.763999999999999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7" t="s">
        <v>140</v>
      </c>
      <c r="AU157" s="237" t="s">
        <v>85</v>
      </c>
      <c r="AV157" s="13" t="s">
        <v>85</v>
      </c>
      <c r="AW157" s="13" t="s">
        <v>34</v>
      </c>
      <c r="AX157" s="13" t="s">
        <v>78</v>
      </c>
      <c r="AY157" s="237" t="s">
        <v>131</v>
      </c>
    </row>
    <row r="158" s="13" customFormat="1">
      <c r="A158" s="13"/>
      <c r="B158" s="226"/>
      <c r="C158" s="227"/>
      <c r="D158" s="228" t="s">
        <v>140</v>
      </c>
      <c r="E158" s="229" t="s">
        <v>1</v>
      </c>
      <c r="F158" s="230" t="s">
        <v>173</v>
      </c>
      <c r="G158" s="227"/>
      <c r="H158" s="231">
        <v>61.619999999999997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7" t="s">
        <v>140</v>
      </c>
      <c r="AU158" s="237" t="s">
        <v>85</v>
      </c>
      <c r="AV158" s="13" t="s">
        <v>85</v>
      </c>
      <c r="AW158" s="13" t="s">
        <v>34</v>
      </c>
      <c r="AX158" s="13" t="s">
        <v>78</v>
      </c>
      <c r="AY158" s="237" t="s">
        <v>131</v>
      </c>
    </row>
    <row r="159" s="13" customFormat="1">
      <c r="A159" s="13"/>
      <c r="B159" s="226"/>
      <c r="C159" s="227"/>
      <c r="D159" s="228" t="s">
        <v>140</v>
      </c>
      <c r="E159" s="229" t="s">
        <v>1</v>
      </c>
      <c r="F159" s="230" t="s">
        <v>174</v>
      </c>
      <c r="G159" s="227"/>
      <c r="H159" s="231">
        <v>-167.374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7" t="s">
        <v>140</v>
      </c>
      <c r="AU159" s="237" t="s">
        <v>85</v>
      </c>
      <c r="AV159" s="13" t="s">
        <v>85</v>
      </c>
      <c r="AW159" s="13" t="s">
        <v>34</v>
      </c>
      <c r="AX159" s="13" t="s">
        <v>78</v>
      </c>
      <c r="AY159" s="237" t="s">
        <v>131</v>
      </c>
    </row>
    <row r="160" s="14" customFormat="1">
      <c r="A160" s="14"/>
      <c r="B160" s="249"/>
      <c r="C160" s="250"/>
      <c r="D160" s="228" t="s">
        <v>140</v>
      </c>
      <c r="E160" s="251" t="s">
        <v>1</v>
      </c>
      <c r="F160" s="252" t="s">
        <v>175</v>
      </c>
      <c r="G160" s="250"/>
      <c r="H160" s="253">
        <v>482.07600000000002</v>
      </c>
      <c r="I160" s="254"/>
      <c r="J160" s="250"/>
      <c r="K160" s="250"/>
      <c r="L160" s="255"/>
      <c r="M160" s="256"/>
      <c r="N160" s="257"/>
      <c r="O160" s="257"/>
      <c r="P160" s="257"/>
      <c r="Q160" s="257"/>
      <c r="R160" s="257"/>
      <c r="S160" s="257"/>
      <c r="T160" s="25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9" t="s">
        <v>140</v>
      </c>
      <c r="AU160" s="259" t="s">
        <v>85</v>
      </c>
      <c r="AV160" s="14" t="s">
        <v>138</v>
      </c>
      <c r="AW160" s="14" t="s">
        <v>34</v>
      </c>
      <c r="AX160" s="14" t="s">
        <v>83</v>
      </c>
      <c r="AY160" s="259" t="s">
        <v>131</v>
      </c>
    </row>
    <row r="161" s="2" customFormat="1" ht="24.15" customHeight="1">
      <c r="A161" s="38"/>
      <c r="B161" s="39"/>
      <c r="C161" s="212" t="s">
        <v>152</v>
      </c>
      <c r="D161" s="212" t="s">
        <v>134</v>
      </c>
      <c r="E161" s="213" t="s">
        <v>176</v>
      </c>
      <c r="F161" s="214" t="s">
        <v>177</v>
      </c>
      <c r="G161" s="215" t="s">
        <v>178</v>
      </c>
      <c r="H161" s="216">
        <v>410.81999999999999</v>
      </c>
      <c r="I161" s="217"/>
      <c r="J161" s="218">
        <f>ROUND(I161*H161,2)</f>
        <v>0</v>
      </c>
      <c r="K161" s="219"/>
      <c r="L161" s="44"/>
      <c r="M161" s="220" t="s">
        <v>1</v>
      </c>
      <c r="N161" s="221" t="s">
        <v>43</v>
      </c>
      <c r="O161" s="91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24" t="s">
        <v>138</v>
      </c>
      <c r="AT161" s="224" t="s">
        <v>134</v>
      </c>
      <c r="AU161" s="224" t="s">
        <v>85</v>
      </c>
      <c r="AY161" s="17" t="s">
        <v>131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7" t="s">
        <v>83</v>
      </c>
      <c r="BK161" s="225">
        <f>ROUND(I161*H161,2)</f>
        <v>0</v>
      </c>
      <c r="BL161" s="17" t="s">
        <v>138</v>
      </c>
      <c r="BM161" s="224" t="s">
        <v>179</v>
      </c>
    </row>
    <row r="162" s="13" customFormat="1">
      <c r="A162" s="13"/>
      <c r="B162" s="226"/>
      <c r="C162" s="227"/>
      <c r="D162" s="228" t="s">
        <v>140</v>
      </c>
      <c r="E162" s="229" t="s">
        <v>1</v>
      </c>
      <c r="F162" s="230" t="s">
        <v>180</v>
      </c>
      <c r="G162" s="227"/>
      <c r="H162" s="231">
        <v>21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7" t="s">
        <v>140</v>
      </c>
      <c r="AU162" s="237" t="s">
        <v>85</v>
      </c>
      <c r="AV162" s="13" t="s">
        <v>85</v>
      </c>
      <c r="AW162" s="13" t="s">
        <v>34</v>
      </c>
      <c r="AX162" s="13" t="s">
        <v>78</v>
      </c>
      <c r="AY162" s="237" t="s">
        <v>131</v>
      </c>
    </row>
    <row r="163" s="13" customFormat="1">
      <c r="A163" s="13"/>
      <c r="B163" s="226"/>
      <c r="C163" s="227"/>
      <c r="D163" s="228" t="s">
        <v>140</v>
      </c>
      <c r="E163" s="229" t="s">
        <v>1</v>
      </c>
      <c r="F163" s="230" t="s">
        <v>181</v>
      </c>
      <c r="G163" s="227"/>
      <c r="H163" s="231">
        <v>4.7999999999999998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7" t="s">
        <v>140</v>
      </c>
      <c r="AU163" s="237" t="s">
        <v>85</v>
      </c>
      <c r="AV163" s="13" t="s">
        <v>85</v>
      </c>
      <c r="AW163" s="13" t="s">
        <v>34</v>
      </c>
      <c r="AX163" s="13" t="s">
        <v>78</v>
      </c>
      <c r="AY163" s="237" t="s">
        <v>131</v>
      </c>
    </row>
    <row r="164" s="13" customFormat="1">
      <c r="A164" s="13"/>
      <c r="B164" s="226"/>
      <c r="C164" s="227"/>
      <c r="D164" s="228" t="s">
        <v>140</v>
      </c>
      <c r="E164" s="229" t="s">
        <v>1</v>
      </c>
      <c r="F164" s="230" t="s">
        <v>182</v>
      </c>
      <c r="G164" s="227"/>
      <c r="H164" s="231">
        <v>4.7999999999999998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7" t="s">
        <v>140</v>
      </c>
      <c r="AU164" s="237" t="s">
        <v>85</v>
      </c>
      <c r="AV164" s="13" t="s">
        <v>85</v>
      </c>
      <c r="AW164" s="13" t="s">
        <v>34</v>
      </c>
      <c r="AX164" s="13" t="s">
        <v>78</v>
      </c>
      <c r="AY164" s="237" t="s">
        <v>131</v>
      </c>
    </row>
    <row r="165" s="13" customFormat="1">
      <c r="A165" s="13"/>
      <c r="B165" s="226"/>
      <c r="C165" s="227"/>
      <c r="D165" s="228" t="s">
        <v>140</v>
      </c>
      <c r="E165" s="229" t="s">
        <v>1</v>
      </c>
      <c r="F165" s="230" t="s">
        <v>183</v>
      </c>
      <c r="G165" s="227"/>
      <c r="H165" s="231">
        <v>31.199999999999999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7" t="s">
        <v>140</v>
      </c>
      <c r="AU165" s="237" t="s">
        <v>85</v>
      </c>
      <c r="AV165" s="13" t="s">
        <v>85</v>
      </c>
      <c r="AW165" s="13" t="s">
        <v>34</v>
      </c>
      <c r="AX165" s="13" t="s">
        <v>78</v>
      </c>
      <c r="AY165" s="237" t="s">
        <v>131</v>
      </c>
    </row>
    <row r="166" s="13" customFormat="1">
      <c r="A166" s="13"/>
      <c r="B166" s="226"/>
      <c r="C166" s="227"/>
      <c r="D166" s="228" t="s">
        <v>140</v>
      </c>
      <c r="E166" s="229" t="s">
        <v>1</v>
      </c>
      <c r="F166" s="230" t="s">
        <v>184</v>
      </c>
      <c r="G166" s="227"/>
      <c r="H166" s="231">
        <v>7.0499999999999998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7" t="s">
        <v>140</v>
      </c>
      <c r="AU166" s="237" t="s">
        <v>85</v>
      </c>
      <c r="AV166" s="13" t="s">
        <v>85</v>
      </c>
      <c r="AW166" s="13" t="s">
        <v>34</v>
      </c>
      <c r="AX166" s="13" t="s">
        <v>78</v>
      </c>
      <c r="AY166" s="237" t="s">
        <v>131</v>
      </c>
    </row>
    <row r="167" s="13" customFormat="1">
      <c r="A167" s="13"/>
      <c r="B167" s="226"/>
      <c r="C167" s="227"/>
      <c r="D167" s="228" t="s">
        <v>140</v>
      </c>
      <c r="E167" s="229" t="s">
        <v>1</v>
      </c>
      <c r="F167" s="230" t="s">
        <v>185</v>
      </c>
      <c r="G167" s="227"/>
      <c r="H167" s="231">
        <v>26.25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7" t="s">
        <v>140</v>
      </c>
      <c r="AU167" s="237" t="s">
        <v>85</v>
      </c>
      <c r="AV167" s="13" t="s">
        <v>85</v>
      </c>
      <c r="AW167" s="13" t="s">
        <v>34</v>
      </c>
      <c r="AX167" s="13" t="s">
        <v>78</v>
      </c>
      <c r="AY167" s="237" t="s">
        <v>131</v>
      </c>
    </row>
    <row r="168" s="13" customFormat="1">
      <c r="A168" s="13"/>
      <c r="B168" s="226"/>
      <c r="C168" s="227"/>
      <c r="D168" s="228" t="s">
        <v>140</v>
      </c>
      <c r="E168" s="229" t="s">
        <v>1</v>
      </c>
      <c r="F168" s="230" t="s">
        <v>186</v>
      </c>
      <c r="G168" s="227"/>
      <c r="H168" s="231">
        <v>5.5199999999999996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7" t="s">
        <v>140</v>
      </c>
      <c r="AU168" s="237" t="s">
        <v>85</v>
      </c>
      <c r="AV168" s="13" t="s">
        <v>85</v>
      </c>
      <c r="AW168" s="13" t="s">
        <v>34</v>
      </c>
      <c r="AX168" s="13" t="s">
        <v>78</v>
      </c>
      <c r="AY168" s="237" t="s">
        <v>131</v>
      </c>
    </row>
    <row r="169" s="13" customFormat="1">
      <c r="A169" s="13"/>
      <c r="B169" s="226"/>
      <c r="C169" s="227"/>
      <c r="D169" s="228" t="s">
        <v>140</v>
      </c>
      <c r="E169" s="229" t="s">
        <v>1</v>
      </c>
      <c r="F169" s="230" t="s">
        <v>187</v>
      </c>
      <c r="G169" s="227"/>
      <c r="H169" s="231">
        <v>14.199999999999999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7" t="s">
        <v>140</v>
      </c>
      <c r="AU169" s="237" t="s">
        <v>85</v>
      </c>
      <c r="AV169" s="13" t="s">
        <v>85</v>
      </c>
      <c r="AW169" s="13" t="s">
        <v>34</v>
      </c>
      <c r="AX169" s="13" t="s">
        <v>78</v>
      </c>
      <c r="AY169" s="237" t="s">
        <v>131</v>
      </c>
    </row>
    <row r="170" s="13" customFormat="1">
      <c r="A170" s="13"/>
      <c r="B170" s="226"/>
      <c r="C170" s="227"/>
      <c r="D170" s="228" t="s">
        <v>140</v>
      </c>
      <c r="E170" s="229" t="s">
        <v>1</v>
      </c>
      <c r="F170" s="230" t="s">
        <v>188</v>
      </c>
      <c r="G170" s="227"/>
      <c r="H170" s="231">
        <v>2.3999999999999999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7" t="s">
        <v>140</v>
      </c>
      <c r="AU170" s="237" t="s">
        <v>85</v>
      </c>
      <c r="AV170" s="13" t="s">
        <v>85</v>
      </c>
      <c r="AW170" s="13" t="s">
        <v>34</v>
      </c>
      <c r="AX170" s="13" t="s">
        <v>78</v>
      </c>
      <c r="AY170" s="237" t="s">
        <v>131</v>
      </c>
    </row>
    <row r="171" s="13" customFormat="1">
      <c r="A171" s="13"/>
      <c r="B171" s="226"/>
      <c r="C171" s="227"/>
      <c r="D171" s="228" t="s">
        <v>140</v>
      </c>
      <c r="E171" s="229" t="s">
        <v>1</v>
      </c>
      <c r="F171" s="230" t="s">
        <v>189</v>
      </c>
      <c r="G171" s="227"/>
      <c r="H171" s="231">
        <v>5.4000000000000004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7" t="s">
        <v>140</v>
      </c>
      <c r="AU171" s="237" t="s">
        <v>85</v>
      </c>
      <c r="AV171" s="13" t="s">
        <v>85</v>
      </c>
      <c r="AW171" s="13" t="s">
        <v>34</v>
      </c>
      <c r="AX171" s="13" t="s">
        <v>78</v>
      </c>
      <c r="AY171" s="237" t="s">
        <v>131</v>
      </c>
    </row>
    <row r="172" s="13" customFormat="1">
      <c r="A172" s="13"/>
      <c r="B172" s="226"/>
      <c r="C172" s="227"/>
      <c r="D172" s="228" t="s">
        <v>140</v>
      </c>
      <c r="E172" s="229" t="s">
        <v>1</v>
      </c>
      <c r="F172" s="230" t="s">
        <v>190</v>
      </c>
      <c r="G172" s="227"/>
      <c r="H172" s="231">
        <v>4.2000000000000002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7" t="s">
        <v>140</v>
      </c>
      <c r="AU172" s="237" t="s">
        <v>85</v>
      </c>
      <c r="AV172" s="13" t="s">
        <v>85</v>
      </c>
      <c r="AW172" s="13" t="s">
        <v>34</v>
      </c>
      <c r="AX172" s="13" t="s">
        <v>78</v>
      </c>
      <c r="AY172" s="237" t="s">
        <v>131</v>
      </c>
    </row>
    <row r="173" s="13" customFormat="1">
      <c r="A173" s="13"/>
      <c r="B173" s="226"/>
      <c r="C173" s="227"/>
      <c r="D173" s="228" t="s">
        <v>140</v>
      </c>
      <c r="E173" s="229" t="s">
        <v>1</v>
      </c>
      <c r="F173" s="230" t="s">
        <v>191</v>
      </c>
      <c r="G173" s="227"/>
      <c r="H173" s="231">
        <v>6.9000000000000004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7" t="s">
        <v>140</v>
      </c>
      <c r="AU173" s="237" t="s">
        <v>85</v>
      </c>
      <c r="AV173" s="13" t="s">
        <v>85</v>
      </c>
      <c r="AW173" s="13" t="s">
        <v>34</v>
      </c>
      <c r="AX173" s="13" t="s">
        <v>78</v>
      </c>
      <c r="AY173" s="237" t="s">
        <v>131</v>
      </c>
    </row>
    <row r="174" s="13" customFormat="1">
      <c r="A174" s="13"/>
      <c r="B174" s="226"/>
      <c r="C174" s="227"/>
      <c r="D174" s="228" t="s">
        <v>140</v>
      </c>
      <c r="E174" s="229" t="s">
        <v>1</v>
      </c>
      <c r="F174" s="230" t="s">
        <v>192</v>
      </c>
      <c r="G174" s="227"/>
      <c r="H174" s="231">
        <v>5.2999999999999998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7" t="s">
        <v>140</v>
      </c>
      <c r="AU174" s="237" t="s">
        <v>85</v>
      </c>
      <c r="AV174" s="13" t="s">
        <v>85</v>
      </c>
      <c r="AW174" s="13" t="s">
        <v>34</v>
      </c>
      <c r="AX174" s="13" t="s">
        <v>78</v>
      </c>
      <c r="AY174" s="237" t="s">
        <v>131</v>
      </c>
    </row>
    <row r="175" s="13" customFormat="1">
      <c r="A175" s="13"/>
      <c r="B175" s="226"/>
      <c r="C175" s="227"/>
      <c r="D175" s="228" t="s">
        <v>140</v>
      </c>
      <c r="E175" s="229" t="s">
        <v>1</v>
      </c>
      <c r="F175" s="230" t="s">
        <v>193</v>
      </c>
      <c r="G175" s="227"/>
      <c r="H175" s="231">
        <v>15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7" t="s">
        <v>140</v>
      </c>
      <c r="AU175" s="237" t="s">
        <v>85</v>
      </c>
      <c r="AV175" s="13" t="s">
        <v>85</v>
      </c>
      <c r="AW175" s="13" t="s">
        <v>34</v>
      </c>
      <c r="AX175" s="13" t="s">
        <v>78</v>
      </c>
      <c r="AY175" s="237" t="s">
        <v>131</v>
      </c>
    </row>
    <row r="176" s="13" customFormat="1">
      <c r="A176" s="13"/>
      <c r="B176" s="226"/>
      <c r="C176" s="227"/>
      <c r="D176" s="228" t="s">
        <v>140</v>
      </c>
      <c r="E176" s="229" t="s">
        <v>1</v>
      </c>
      <c r="F176" s="230" t="s">
        <v>194</v>
      </c>
      <c r="G176" s="227"/>
      <c r="H176" s="231">
        <v>196.80000000000001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7" t="s">
        <v>140</v>
      </c>
      <c r="AU176" s="237" t="s">
        <v>85</v>
      </c>
      <c r="AV176" s="13" t="s">
        <v>85</v>
      </c>
      <c r="AW176" s="13" t="s">
        <v>34</v>
      </c>
      <c r="AX176" s="13" t="s">
        <v>78</v>
      </c>
      <c r="AY176" s="237" t="s">
        <v>131</v>
      </c>
    </row>
    <row r="177" s="13" customFormat="1">
      <c r="A177" s="13"/>
      <c r="B177" s="226"/>
      <c r="C177" s="227"/>
      <c r="D177" s="228" t="s">
        <v>140</v>
      </c>
      <c r="E177" s="229" t="s">
        <v>1</v>
      </c>
      <c r="F177" s="230" t="s">
        <v>195</v>
      </c>
      <c r="G177" s="227"/>
      <c r="H177" s="231">
        <v>3.6000000000000001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7" t="s">
        <v>140</v>
      </c>
      <c r="AU177" s="237" t="s">
        <v>85</v>
      </c>
      <c r="AV177" s="13" t="s">
        <v>85</v>
      </c>
      <c r="AW177" s="13" t="s">
        <v>34</v>
      </c>
      <c r="AX177" s="13" t="s">
        <v>78</v>
      </c>
      <c r="AY177" s="237" t="s">
        <v>131</v>
      </c>
    </row>
    <row r="178" s="13" customFormat="1">
      <c r="A178" s="13"/>
      <c r="B178" s="226"/>
      <c r="C178" s="227"/>
      <c r="D178" s="228" t="s">
        <v>140</v>
      </c>
      <c r="E178" s="229" t="s">
        <v>1</v>
      </c>
      <c r="F178" s="230" t="s">
        <v>196</v>
      </c>
      <c r="G178" s="227"/>
      <c r="H178" s="231">
        <v>6.2000000000000002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7" t="s">
        <v>140</v>
      </c>
      <c r="AU178" s="237" t="s">
        <v>85</v>
      </c>
      <c r="AV178" s="13" t="s">
        <v>85</v>
      </c>
      <c r="AW178" s="13" t="s">
        <v>34</v>
      </c>
      <c r="AX178" s="13" t="s">
        <v>78</v>
      </c>
      <c r="AY178" s="237" t="s">
        <v>131</v>
      </c>
    </row>
    <row r="179" s="13" customFormat="1">
      <c r="A179" s="13"/>
      <c r="B179" s="226"/>
      <c r="C179" s="227"/>
      <c r="D179" s="228" t="s">
        <v>140</v>
      </c>
      <c r="E179" s="229" t="s">
        <v>1</v>
      </c>
      <c r="F179" s="230" t="s">
        <v>197</v>
      </c>
      <c r="G179" s="227"/>
      <c r="H179" s="231">
        <v>7.2000000000000002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7" t="s">
        <v>140</v>
      </c>
      <c r="AU179" s="237" t="s">
        <v>85</v>
      </c>
      <c r="AV179" s="13" t="s">
        <v>85</v>
      </c>
      <c r="AW179" s="13" t="s">
        <v>34</v>
      </c>
      <c r="AX179" s="13" t="s">
        <v>78</v>
      </c>
      <c r="AY179" s="237" t="s">
        <v>131</v>
      </c>
    </row>
    <row r="180" s="13" customFormat="1">
      <c r="A180" s="13"/>
      <c r="B180" s="226"/>
      <c r="C180" s="227"/>
      <c r="D180" s="228" t="s">
        <v>140</v>
      </c>
      <c r="E180" s="229" t="s">
        <v>1</v>
      </c>
      <c r="F180" s="230" t="s">
        <v>198</v>
      </c>
      <c r="G180" s="227"/>
      <c r="H180" s="231">
        <v>43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7" t="s">
        <v>140</v>
      </c>
      <c r="AU180" s="237" t="s">
        <v>85</v>
      </c>
      <c r="AV180" s="13" t="s">
        <v>85</v>
      </c>
      <c r="AW180" s="13" t="s">
        <v>34</v>
      </c>
      <c r="AX180" s="13" t="s">
        <v>78</v>
      </c>
      <c r="AY180" s="237" t="s">
        <v>131</v>
      </c>
    </row>
    <row r="181" s="14" customFormat="1">
      <c r="A181" s="14"/>
      <c r="B181" s="249"/>
      <c r="C181" s="250"/>
      <c r="D181" s="228" t="s">
        <v>140</v>
      </c>
      <c r="E181" s="251" t="s">
        <v>1</v>
      </c>
      <c r="F181" s="252" t="s">
        <v>175</v>
      </c>
      <c r="G181" s="250"/>
      <c r="H181" s="253">
        <v>410.81999999999999</v>
      </c>
      <c r="I181" s="254"/>
      <c r="J181" s="250"/>
      <c r="K181" s="250"/>
      <c r="L181" s="255"/>
      <c r="M181" s="256"/>
      <c r="N181" s="257"/>
      <c r="O181" s="257"/>
      <c r="P181" s="257"/>
      <c r="Q181" s="257"/>
      <c r="R181" s="257"/>
      <c r="S181" s="257"/>
      <c r="T181" s="25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9" t="s">
        <v>140</v>
      </c>
      <c r="AU181" s="259" t="s">
        <v>85</v>
      </c>
      <c r="AV181" s="14" t="s">
        <v>138</v>
      </c>
      <c r="AW181" s="14" t="s">
        <v>34</v>
      </c>
      <c r="AX181" s="14" t="s">
        <v>83</v>
      </c>
      <c r="AY181" s="259" t="s">
        <v>131</v>
      </c>
    </row>
    <row r="182" s="2" customFormat="1" ht="21.75" customHeight="1">
      <c r="A182" s="38"/>
      <c r="B182" s="39"/>
      <c r="C182" s="238" t="s">
        <v>199</v>
      </c>
      <c r="D182" s="238" t="s">
        <v>149</v>
      </c>
      <c r="E182" s="239" t="s">
        <v>200</v>
      </c>
      <c r="F182" s="240" t="s">
        <v>201</v>
      </c>
      <c r="G182" s="241" t="s">
        <v>178</v>
      </c>
      <c r="H182" s="242">
        <v>431.36099999999999</v>
      </c>
      <c r="I182" s="243"/>
      <c r="J182" s="244">
        <f>ROUND(I182*H182,2)</f>
        <v>0</v>
      </c>
      <c r="K182" s="245"/>
      <c r="L182" s="246"/>
      <c r="M182" s="247" t="s">
        <v>1</v>
      </c>
      <c r="N182" s="248" t="s">
        <v>43</v>
      </c>
      <c r="O182" s="91"/>
      <c r="P182" s="222">
        <f>O182*H182</f>
        <v>0</v>
      </c>
      <c r="Q182" s="222">
        <v>0.00012</v>
      </c>
      <c r="R182" s="222">
        <f>Q182*H182</f>
        <v>0.051763320000000002</v>
      </c>
      <c r="S182" s="222">
        <v>0</v>
      </c>
      <c r="T182" s="223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24" t="s">
        <v>152</v>
      </c>
      <c r="AT182" s="224" t="s">
        <v>149</v>
      </c>
      <c r="AU182" s="224" t="s">
        <v>85</v>
      </c>
      <c r="AY182" s="17" t="s">
        <v>131</v>
      </c>
      <c r="BE182" s="225">
        <f>IF(N182="základní",J182,0)</f>
        <v>0</v>
      </c>
      <c r="BF182" s="225">
        <f>IF(N182="snížená",J182,0)</f>
        <v>0</v>
      </c>
      <c r="BG182" s="225">
        <f>IF(N182="zákl. přenesená",J182,0)</f>
        <v>0</v>
      </c>
      <c r="BH182" s="225">
        <f>IF(N182="sníž. přenesená",J182,0)</f>
        <v>0</v>
      </c>
      <c r="BI182" s="225">
        <f>IF(N182="nulová",J182,0)</f>
        <v>0</v>
      </c>
      <c r="BJ182" s="17" t="s">
        <v>83</v>
      </c>
      <c r="BK182" s="225">
        <f>ROUND(I182*H182,2)</f>
        <v>0</v>
      </c>
      <c r="BL182" s="17" t="s">
        <v>138</v>
      </c>
      <c r="BM182" s="224" t="s">
        <v>202</v>
      </c>
    </row>
    <row r="183" s="13" customFormat="1">
      <c r="A183" s="13"/>
      <c r="B183" s="226"/>
      <c r="C183" s="227"/>
      <c r="D183" s="228" t="s">
        <v>140</v>
      </c>
      <c r="E183" s="229" t="s">
        <v>1</v>
      </c>
      <c r="F183" s="230" t="s">
        <v>203</v>
      </c>
      <c r="G183" s="227"/>
      <c r="H183" s="231">
        <v>410.81999999999999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7" t="s">
        <v>140</v>
      </c>
      <c r="AU183" s="237" t="s">
        <v>85</v>
      </c>
      <c r="AV183" s="13" t="s">
        <v>85</v>
      </c>
      <c r="AW183" s="13" t="s">
        <v>34</v>
      </c>
      <c r="AX183" s="13" t="s">
        <v>83</v>
      </c>
      <c r="AY183" s="237" t="s">
        <v>131</v>
      </c>
    </row>
    <row r="184" s="13" customFormat="1">
      <c r="A184" s="13"/>
      <c r="B184" s="226"/>
      <c r="C184" s="227"/>
      <c r="D184" s="228" t="s">
        <v>140</v>
      </c>
      <c r="E184" s="227"/>
      <c r="F184" s="230" t="s">
        <v>204</v>
      </c>
      <c r="G184" s="227"/>
      <c r="H184" s="231">
        <v>431.36099999999999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7" t="s">
        <v>140</v>
      </c>
      <c r="AU184" s="237" t="s">
        <v>85</v>
      </c>
      <c r="AV184" s="13" t="s">
        <v>85</v>
      </c>
      <c r="AW184" s="13" t="s">
        <v>4</v>
      </c>
      <c r="AX184" s="13" t="s">
        <v>83</v>
      </c>
      <c r="AY184" s="237" t="s">
        <v>131</v>
      </c>
    </row>
    <row r="185" s="2" customFormat="1" ht="24.15" customHeight="1">
      <c r="A185" s="38"/>
      <c r="B185" s="39"/>
      <c r="C185" s="212" t="s">
        <v>205</v>
      </c>
      <c r="D185" s="212" t="s">
        <v>134</v>
      </c>
      <c r="E185" s="213" t="s">
        <v>206</v>
      </c>
      <c r="F185" s="214" t="s">
        <v>207</v>
      </c>
      <c r="G185" s="215" t="s">
        <v>178</v>
      </c>
      <c r="H185" s="216">
        <v>367.81999999999999</v>
      </c>
      <c r="I185" s="217"/>
      <c r="J185" s="218">
        <f>ROUND(I185*H185,2)</f>
        <v>0</v>
      </c>
      <c r="K185" s="219"/>
      <c r="L185" s="44"/>
      <c r="M185" s="220" t="s">
        <v>1</v>
      </c>
      <c r="N185" s="221" t="s">
        <v>43</v>
      </c>
      <c r="O185" s="91"/>
      <c r="P185" s="222">
        <f>O185*H185</f>
        <v>0</v>
      </c>
      <c r="Q185" s="222">
        <v>0</v>
      </c>
      <c r="R185" s="222">
        <f>Q185*H185</f>
        <v>0</v>
      </c>
      <c r="S185" s="222">
        <v>0</v>
      </c>
      <c r="T185" s="223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24" t="s">
        <v>138</v>
      </c>
      <c r="AT185" s="224" t="s">
        <v>134</v>
      </c>
      <c r="AU185" s="224" t="s">
        <v>85</v>
      </c>
      <c r="AY185" s="17" t="s">
        <v>131</v>
      </c>
      <c r="BE185" s="225">
        <f>IF(N185="základní",J185,0)</f>
        <v>0</v>
      </c>
      <c r="BF185" s="225">
        <f>IF(N185="snížená",J185,0)</f>
        <v>0</v>
      </c>
      <c r="BG185" s="225">
        <f>IF(N185="zákl. přenesená",J185,0)</f>
        <v>0</v>
      </c>
      <c r="BH185" s="225">
        <f>IF(N185="sníž. přenesená",J185,0)</f>
        <v>0</v>
      </c>
      <c r="BI185" s="225">
        <f>IF(N185="nulová",J185,0)</f>
        <v>0</v>
      </c>
      <c r="BJ185" s="17" t="s">
        <v>83</v>
      </c>
      <c r="BK185" s="225">
        <f>ROUND(I185*H185,2)</f>
        <v>0</v>
      </c>
      <c r="BL185" s="17" t="s">
        <v>138</v>
      </c>
      <c r="BM185" s="224" t="s">
        <v>208</v>
      </c>
    </row>
    <row r="186" s="13" customFormat="1">
      <c r="A186" s="13"/>
      <c r="B186" s="226"/>
      <c r="C186" s="227"/>
      <c r="D186" s="228" t="s">
        <v>140</v>
      </c>
      <c r="E186" s="229" t="s">
        <v>1</v>
      </c>
      <c r="F186" s="230" t="s">
        <v>180</v>
      </c>
      <c r="G186" s="227"/>
      <c r="H186" s="231">
        <v>21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7" t="s">
        <v>140</v>
      </c>
      <c r="AU186" s="237" t="s">
        <v>85</v>
      </c>
      <c r="AV186" s="13" t="s">
        <v>85</v>
      </c>
      <c r="AW186" s="13" t="s">
        <v>34</v>
      </c>
      <c r="AX186" s="13" t="s">
        <v>78</v>
      </c>
      <c r="AY186" s="237" t="s">
        <v>131</v>
      </c>
    </row>
    <row r="187" s="13" customFormat="1">
      <c r="A187" s="13"/>
      <c r="B187" s="226"/>
      <c r="C187" s="227"/>
      <c r="D187" s="228" t="s">
        <v>140</v>
      </c>
      <c r="E187" s="229" t="s">
        <v>1</v>
      </c>
      <c r="F187" s="230" t="s">
        <v>181</v>
      </c>
      <c r="G187" s="227"/>
      <c r="H187" s="231">
        <v>4.7999999999999998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7" t="s">
        <v>140</v>
      </c>
      <c r="AU187" s="237" t="s">
        <v>85</v>
      </c>
      <c r="AV187" s="13" t="s">
        <v>85</v>
      </c>
      <c r="AW187" s="13" t="s">
        <v>34</v>
      </c>
      <c r="AX187" s="13" t="s">
        <v>78</v>
      </c>
      <c r="AY187" s="237" t="s">
        <v>131</v>
      </c>
    </row>
    <row r="188" s="13" customFormat="1">
      <c r="A188" s="13"/>
      <c r="B188" s="226"/>
      <c r="C188" s="227"/>
      <c r="D188" s="228" t="s">
        <v>140</v>
      </c>
      <c r="E188" s="229" t="s">
        <v>1</v>
      </c>
      <c r="F188" s="230" t="s">
        <v>182</v>
      </c>
      <c r="G188" s="227"/>
      <c r="H188" s="231">
        <v>4.7999999999999998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7" t="s">
        <v>140</v>
      </c>
      <c r="AU188" s="237" t="s">
        <v>85</v>
      </c>
      <c r="AV188" s="13" t="s">
        <v>85</v>
      </c>
      <c r="AW188" s="13" t="s">
        <v>34</v>
      </c>
      <c r="AX188" s="13" t="s">
        <v>78</v>
      </c>
      <c r="AY188" s="237" t="s">
        <v>131</v>
      </c>
    </row>
    <row r="189" s="13" customFormat="1">
      <c r="A189" s="13"/>
      <c r="B189" s="226"/>
      <c r="C189" s="227"/>
      <c r="D189" s="228" t="s">
        <v>140</v>
      </c>
      <c r="E189" s="229" t="s">
        <v>1</v>
      </c>
      <c r="F189" s="230" t="s">
        <v>183</v>
      </c>
      <c r="G189" s="227"/>
      <c r="H189" s="231">
        <v>31.199999999999999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7" t="s">
        <v>140</v>
      </c>
      <c r="AU189" s="237" t="s">
        <v>85</v>
      </c>
      <c r="AV189" s="13" t="s">
        <v>85</v>
      </c>
      <c r="AW189" s="13" t="s">
        <v>34</v>
      </c>
      <c r="AX189" s="13" t="s">
        <v>78</v>
      </c>
      <c r="AY189" s="237" t="s">
        <v>131</v>
      </c>
    </row>
    <row r="190" s="13" customFormat="1">
      <c r="A190" s="13"/>
      <c r="B190" s="226"/>
      <c r="C190" s="227"/>
      <c r="D190" s="228" t="s">
        <v>140</v>
      </c>
      <c r="E190" s="229" t="s">
        <v>1</v>
      </c>
      <c r="F190" s="230" t="s">
        <v>184</v>
      </c>
      <c r="G190" s="227"/>
      <c r="H190" s="231">
        <v>7.0499999999999998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7" t="s">
        <v>140</v>
      </c>
      <c r="AU190" s="237" t="s">
        <v>85</v>
      </c>
      <c r="AV190" s="13" t="s">
        <v>85</v>
      </c>
      <c r="AW190" s="13" t="s">
        <v>34</v>
      </c>
      <c r="AX190" s="13" t="s">
        <v>78</v>
      </c>
      <c r="AY190" s="237" t="s">
        <v>131</v>
      </c>
    </row>
    <row r="191" s="13" customFormat="1">
      <c r="A191" s="13"/>
      <c r="B191" s="226"/>
      <c r="C191" s="227"/>
      <c r="D191" s="228" t="s">
        <v>140</v>
      </c>
      <c r="E191" s="229" t="s">
        <v>1</v>
      </c>
      <c r="F191" s="230" t="s">
        <v>185</v>
      </c>
      <c r="G191" s="227"/>
      <c r="H191" s="231">
        <v>26.25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7" t="s">
        <v>140</v>
      </c>
      <c r="AU191" s="237" t="s">
        <v>85</v>
      </c>
      <c r="AV191" s="13" t="s">
        <v>85</v>
      </c>
      <c r="AW191" s="13" t="s">
        <v>34</v>
      </c>
      <c r="AX191" s="13" t="s">
        <v>78</v>
      </c>
      <c r="AY191" s="237" t="s">
        <v>131</v>
      </c>
    </row>
    <row r="192" s="13" customFormat="1">
      <c r="A192" s="13"/>
      <c r="B192" s="226"/>
      <c r="C192" s="227"/>
      <c r="D192" s="228" t="s">
        <v>140</v>
      </c>
      <c r="E192" s="229" t="s">
        <v>1</v>
      </c>
      <c r="F192" s="230" t="s">
        <v>186</v>
      </c>
      <c r="G192" s="227"/>
      <c r="H192" s="231">
        <v>5.5199999999999996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7" t="s">
        <v>140</v>
      </c>
      <c r="AU192" s="237" t="s">
        <v>85</v>
      </c>
      <c r="AV192" s="13" t="s">
        <v>85</v>
      </c>
      <c r="AW192" s="13" t="s">
        <v>34</v>
      </c>
      <c r="AX192" s="13" t="s">
        <v>78</v>
      </c>
      <c r="AY192" s="237" t="s">
        <v>131</v>
      </c>
    </row>
    <row r="193" s="13" customFormat="1">
      <c r="A193" s="13"/>
      <c r="B193" s="226"/>
      <c r="C193" s="227"/>
      <c r="D193" s="228" t="s">
        <v>140</v>
      </c>
      <c r="E193" s="229" t="s">
        <v>1</v>
      </c>
      <c r="F193" s="230" t="s">
        <v>187</v>
      </c>
      <c r="G193" s="227"/>
      <c r="H193" s="231">
        <v>14.199999999999999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7" t="s">
        <v>140</v>
      </c>
      <c r="AU193" s="237" t="s">
        <v>85</v>
      </c>
      <c r="AV193" s="13" t="s">
        <v>85</v>
      </c>
      <c r="AW193" s="13" t="s">
        <v>34</v>
      </c>
      <c r="AX193" s="13" t="s">
        <v>78</v>
      </c>
      <c r="AY193" s="237" t="s">
        <v>131</v>
      </c>
    </row>
    <row r="194" s="13" customFormat="1">
      <c r="A194" s="13"/>
      <c r="B194" s="226"/>
      <c r="C194" s="227"/>
      <c r="D194" s="228" t="s">
        <v>140</v>
      </c>
      <c r="E194" s="229" t="s">
        <v>1</v>
      </c>
      <c r="F194" s="230" t="s">
        <v>188</v>
      </c>
      <c r="G194" s="227"/>
      <c r="H194" s="231">
        <v>2.3999999999999999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7" t="s">
        <v>140</v>
      </c>
      <c r="AU194" s="237" t="s">
        <v>85</v>
      </c>
      <c r="AV194" s="13" t="s">
        <v>85</v>
      </c>
      <c r="AW194" s="13" t="s">
        <v>34</v>
      </c>
      <c r="AX194" s="13" t="s">
        <v>78</v>
      </c>
      <c r="AY194" s="237" t="s">
        <v>131</v>
      </c>
    </row>
    <row r="195" s="13" customFormat="1">
      <c r="A195" s="13"/>
      <c r="B195" s="226"/>
      <c r="C195" s="227"/>
      <c r="D195" s="228" t="s">
        <v>140</v>
      </c>
      <c r="E195" s="229" t="s">
        <v>1</v>
      </c>
      <c r="F195" s="230" t="s">
        <v>189</v>
      </c>
      <c r="G195" s="227"/>
      <c r="H195" s="231">
        <v>5.4000000000000004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7" t="s">
        <v>140</v>
      </c>
      <c r="AU195" s="237" t="s">
        <v>85</v>
      </c>
      <c r="AV195" s="13" t="s">
        <v>85</v>
      </c>
      <c r="AW195" s="13" t="s">
        <v>34</v>
      </c>
      <c r="AX195" s="13" t="s">
        <v>78</v>
      </c>
      <c r="AY195" s="237" t="s">
        <v>131</v>
      </c>
    </row>
    <row r="196" s="13" customFormat="1">
      <c r="A196" s="13"/>
      <c r="B196" s="226"/>
      <c r="C196" s="227"/>
      <c r="D196" s="228" t="s">
        <v>140</v>
      </c>
      <c r="E196" s="229" t="s">
        <v>1</v>
      </c>
      <c r="F196" s="230" t="s">
        <v>190</v>
      </c>
      <c r="G196" s="227"/>
      <c r="H196" s="231">
        <v>4.2000000000000002</v>
      </c>
      <c r="I196" s="232"/>
      <c r="J196" s="227"/>
      <c r="K196" s="227"/>
      <c r="L196" s="233"/>
      <c r="M196" s="234"/>
      <c r="N196" s="235"/>
      <c r="O196" s="235"/>
      <c r="P196" s="235"/>
      <c r="Q196" s="235"/>
      <c r="R196" s="235"/>
      <c r="S196" s="235"/>
      <c r="T196" s="23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7" t="s">
        <v>140</v>
      </c>
      <c r="AU196" s="237" t="s">
        <v>85</v>
      </c>
      <c r="AV196" s="13" t="s">
        <v>85</v>
      </c>
      <c r="AW196" s="13" t="s">
        <v>34</v>
      </c>
      <c r="AX196" s="13" t="s">
        <v>78</v>
      </c>
      <c r="AY196" s="237" t="s">
        <v>131</v>
      </c>
    </row>
    <row r="197" s="13" customFormat="1">
      <c r="A197" s="13"/>
      <c r="B197" s="226"/>
      <c r="C197" s="227"/>
      <c r="D197" s="228" t="s">
        <v>140</v>
      </c>
      <c r="E197" s="229" t="s">
        <v>1</v>
      </c>
      <c r="F197" s="230" t="s">
        <v>191</v>
      </c>
      <c r="G197" s="227"/>
      <c r="H197" s="231">
        <v>6.9000000000000004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7" t="s">
        <v>140</v>
      </c>
      <c r="AU197" s="237" t="s">
        <v>85</v>
      </c>
      <c r="AV197" s="13" t="s">
        <v>85</v>
      </c>
      <c r="AW197" s="13" t="s">
        <v>34</v>
      </c>
      <c r="AX197" s="13" t="s">
        <v>78</v>
      </c>
      <c r="AY197" s="237" t="s">
        <v>131</v>
      </c>
    </row>
    <row r="198" s="13" customFormat="1">
      <c r="A198" s="13"/>
      <c r="B198" s="226"/>
      <c r="C198" s="227"/>
      <c r="D198" s="228" t="s">
        <v>140</v>
      </c>
      <c r="E198" s="229" t="s">
        <v>1</v>
      </c>
      <c r="F198" s="230" t="s">
        <v>192</v>
      </c>
      <c r="G198" s="227"/>
      <c r="H198" s="231">
        <v>5.2999999999999998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7" t="s">
        <v>140</v>
      </c>
      <c r="AU198" s="237" t="s">
        <v>85</v>
      </c>
      <c r="AV198" s="13" t="s">
        <v>85</v>
      </c>
      <c r="AW198" s="13" t="s">
        <v>34</v>
      </c>
      <c r="AX198" s="13" t="s">
        <v>78</v>
      </c>
      <c r="AY198" s="237" t="s">
        <v>131</v>
      </c>
    </row>
    <row r="199" s="13" customFormat="1">
      <c r="A199" s="13"/>
      <c r="B199" s="226"/>
      <c r="C199" s="227"/>
      <c r="D199" s="228" t="s">
        <v>140</v>
      </c>
      <c r="E199" s="229" t="s">
        <v>1</v>
      </c>
      <c r="F199" s="230" t="s">
        <v>193</v>
      </c>
      <c r="G199" s="227"/>
      <c r="H199" s="231">
        <v>15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7" t="s">
        <v>140</v>
      </c>
      <c r="AU199" s="237" t="s">
        <v>85</v>
      </c>
      <c r="AV199" s="13" t="s">
        <v>85</v>
      </c>
      <c r="AW199" s="13" t="s">
        <v>34</v>
      </c>
      <c r="AX199" s="13" t="s">
        <v>78</v>
      </c>
      <c r="AY199" s="237" t="s">
        <v>131</v>
      </c>
    </row>
    <row r="200" s="13" customFormat="1">
      <c r="A200" s="13"/>
      <c r="B200" s="226"/>
      <c r="C200" s="227"/>
      <c r="D200" s="228" t="s">
        <v>140</v>
      </c>
      <c r="E200" s="229" t="s">
        <v>1</v>
      </c>
      <c r="F200" s="230" t="s">
        <v>194</v>
      </c>
      <c r="G200" s="227"/>
      <c r="H200" s="231">
        <v>196.80000000000001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7" t="s">
        <v>140</v>
      </c>
      <c r="AU200" s="237" t="s">
        <v>85</v>
      </c>
      <c r="AV200" s="13" t="s">
        <v>85</v>
      </c>
      <c r="AW200" s="13" t="s">
        <v>34</v>
      </c>
      <c r="AX200" s="13" t="s">
        <v>78</v>
      </c>
      <c r="AY200" s="237" t="s">
        <v>131</v>
      </c>
    </row>
    <row r="201" s="13" customFormat="1">
      <c r="A201" s="13"/>
      <c r="B201" s="226"/>
      <c r="C201" s="227"/>
      <c r="D201" s="228" t="s">
        <v>140</v>
      </c>
      <c r="E201" s="229" t="s">
        <v>1</v>
      </c>
      <c r="F201" s="230" t="s">
        <v>195</v>
      </c>
      <c r="G201" s="227"/>
      <c r="H201" s="231">
        <v>3.6000000000000001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7" t="s">
        <v>140</v>
      </c>
      <c r="AU201" s="237" t="s">
        <v>85</v>
      </c>
      <c r="AV201" s="13" t="s">
        <v>85</v>
      </c>
      <c r="AW201" s="13" t="s">
        <v>34</v>
      </c>
      <c r="AX201" s="13" t="s">
        <v>78</v>
      </c>
      <c r="AY201" s="237" t="s">
        <v>131</v>
      </c>
    </row>
    <row r="202" s="13" customFormat="1">
      <c r="A202" s="13"/>
      <c r="B202" s="226"/>
      <c r="C202" s="227"/>
      <c r="D202" s="228" t="s">
        <v>140</v>
      </c>
      <c r="E202" s="229" t="s">
        <v>1</v>
      </c>
      <c r="F202" s="230" t="s">
        <v>196</v>
      </c>
      <c r="G202" s="227"/>
      <c r="H202" s="231">
        <v>6.2000000000000002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7" t="s">
        <v>140</v>
      </c>
      <c r="AU202" s="237" t="s">
        <v>85</v>
      </c>
      <c r="AV202" s="13" t="s">
        <v>85</v>
      </c>
      <c r="AW202" s="13" t="s">
        <v>34</v>
      </c>
      <c r="AX202" s="13" t="s">
        <v>78</v>
      </c>
      <c r="AY202" s="237" t="s">
        <v>131</v>
      </c>
    </row>
    <row r="203" s="13" customFormat="1">
      <c r="A203" s="13"/>
      <c r="B203" s="226"/>
      <c r="C203" s="227"/>
      <c r="D203" s="228" t="s">
        <v>140</v>
      </c>
      <c r="E203" s="229" t="s">
        <v>1</v>
      </c>
      <c r="F203" s="230" t="s">
        <v>197</v>
      </c>
      <c r="G203" s="227"/>
      <c r="H203" s="231">
        <v>7.2000000000000002</v>
      </c>
      <c r="I203" s="232"/>
      <c r="J203" s="227"/>
      <c r="K203" s="227"/>
      <c r="L203" s="233"/>
      <c r="M203" s="234"/>
      <c r="N203" s="235"/>
      <c r="O203" s="235"/>
      <c r="P203" s="235"/>
      <c r="Q203" s="235"/>
      <c r="R203" s="235"/>
      <c r="S203" s="235"/>
      <c r="T203" s="23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7" t="s">
        <v>140</v>
      </c>
      <c r="AU203" s="237" t="s">
        <v>85</v>
      </c>
      <c r="AV203" s="13" t="s">
        <v>85</v>
      </c>
      <c r="AW203" s="13" t="s">
        <v>34</v>
      </c>
      <c r="AX203" s="13" t="s">
        <v>78</v>
      </c>
      <c r="AY203" s="237" t="s">
        <v>131</v>
      </c>
    </row>
    <row r="204" s="14" customFormat="1">
      <c r="A204" s="14"/>
      <c r="B204" s="249"/>
      <c r="C204" s="250"/>
      <c r="D204" s="228" t="s">
        <v>140</v>
      </c>
      <c r="E204" s="251" t="s">
        <v>1</v>
      </c>
      <c r="F204" s="252" t="s">
        <v>175</v>
      </c>
      <c r="G204" s="250"/>
      <c r="H204" s="253">
        <v>367.81999999999999</v>
      </c>
      <c r="I204" s="254"/>
      <c r="J204" s="250"/>
      <c r="K204" s="250"/>
      <c r="L204" s="255"/>
      <c r="M204" s="256"/>
      <c r="N204" s="257"/>
      <c r="O204" s="257"/>
      <c r="P204" s="257"/>
      <c r="Q204" s="257"/>
      <c r="R204" s="257"/>
      <c r="S204" s="257"/>
      <c r="T204" s="25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9" t="s">
        <v>140</v>
      </c>
      <c r="AU204" s="259" t="s">
        <v>85</v>
      </c>
      <c r="AV204" s="14" t="s">
        <v>138</v>
      </c>
      <c r="AW204" s="14" t="s">
        <v>34</v>
      </c>
      <c r="AX204" s="14" t="s">
        <v>83</v>
      </c>
      <c r="AY204" s="259" t="s">
        <v>131</v>
      </c>
    </row>
    <row r="205" s="2" customFormat="1" ht="24.15" customHeight="1">
      <c r="A205" s="38"/>
      <c r="B205" s="39"/>
      <c r="C205" s="238" t="s">
        <v>209</v>
      </c>
      <c r="D205" s="238" t="s">
        <v>149</v>
      </c>
      <c r="E205" s="239" t="s">
        <v>210</v>
      </c>
      <c r="F205" s="240" t="s">
        <v>211</v>
      </c>
      <c r="G205" s="241" t="s">
        <v>178</v>
      </c>
      <c r="H205" s="242">
        <v>386.21100000000001</v>
      </c>
      <c r="I205" s="243"/>
      <c r="J205" s="244">
        <f>ROUND(I205*H205,2)</f>
        <v>0</v>
      </c>
      <c r="K205" s="245"/>
      <c r="L205" s="246"/>
      <c r="M205" s="247" t="s">
        <v>1</v>
      </c>
      <c r="N205" s="248" t="s">
        <v>43</v>
      </c>
      <c r="O205" s="91"/>
      <c r="P205" s="222">
        <f>O205*H205</f>
        <v>0</v>
      </c>
      <c r="Q205" s="222">
        <v>4.0000000000000003E-05</v>
      </c>
      <c r="R205" s="222">
        <f>Q205*H205</f>
        <v>0.015448440000000003</v>
      </c>
      <c r="S205" s="222">
        <v>0</v>
      </c>
      <c r="T205" s="223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4" t="s">
        <v>152</v>
      </c>
      <c r="AT205" s="224" t="s">
        <v>149</v>
      </c>
      <c r="AU205" s="224" t="s">
        <v>85</v>
      </c>
      <c r="AY205" s="17" t="s">
        <v>131</v>
      </c>
      <c r="BE205" s="225">
        <f>IF(N205="základní",J205,0)</f>
        <v>0</v>
      </c>
      <c r="BF205" s="225">
        <f>IF(N205="snížená",J205,0)</f>
        <v>0</v>
      </c>
      <c r="BG205" s="225">
        <f>IF(N205="zákl. přenesená",J205,0)</f>
        <v>0</v>
      </c>
      <c r="BH205" s="225">
        <f>IF(N205="sníž. přenesená",J205,0)</f>
        <v>0</v>
      </c>
      <c r="BI205" s="225">
        <f>IF(N205="nulová",J205,0)</f>
        <v>0</v>
      </c>
      <c r="BJ205" s="17" t="s">
        <v>83</v>
      </c>
      <c r="BK205" s="225">
        <f>ROUND(I205*H205,2)</f>
        <v>0</v>
      </c>
      <c r="BL205" s="17" t="s">
        <v>138</v>
      </c>
      <c r="BM205" s="224" t="s">
        <v>212</v>
      </c>
    </row>
    <row r="206" s="13" customFormat="1">
      <c r="A206" s="13"/>
      <c r="B206" s="226"/>
      <c r="C206" s="227"/>
      <c r="D206" s="228" t="s">
        <v>140</v>
      </c>
      <c r="E206" s="227"/>
      <c r="F206" s="230" t="s">
        <v>213</v>
      </c>
      <c r="G206" s="227"/>
      <c r="H206" s="231">
        <v>386.21100000000001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7" t="s">
        <v>140</v>
      </c>
      <c r="AU206" s="237" t="s">
        <v>85</v>
      </c>
      <c r="AV206" s="13" t="s">
        <v>85</v>
      </c>
      <c r="AW206" s="13" t="s">
        <v>4</v>
      </c>
      <c r="AX206" s="13" t="s">
        <v>83</v>
      </c>
      <c r="AY206" s="237" t="s">
        <v>131</v>
      </c>
    </row>
    <row r="207" s="2" customFormat="1" ht="24.15" customHeight="1">
      <c r="A207" s="38"/>
      <c r="B207" s="39"/>
      <c r="C207" s="212" t="s">
        <v>8</v>
      </c>
      <c r="D207" s="212" t="s">
        <v>134</v>
      </c>
      <c r="E207" s="213" t="s">
        <v>214</v>
      </c>
      <c r="F207" s="214" t="s">
        <v>215</v>
      </c>
      <c r="G207" s="215" t="s">
        <v>137</v>
      </c>
      <c r="H207" s="216">
        <v>482.07600000000002</v>
      </c>
      <c r="I207" s="217"/>
      <c r="J207" s="218">
        <f>ROUND(I207*H207,2)</f>
        <v>0</v>
      </c>
      <c r="K207" s="219"/>
      <c r="L207" s="44"/>
      <c r="M207" s="220" t="s">
        <v>1</v>
      </c>
      <c r="N207" s="221" t="s">
        <v>43</v>
      </c>
      <c r="O207" s="91"/>
      <c r="P207" s="222">
        <f>O207*H207</f>
        <v>0</v>
      </c>
      <c r="Q207" s="222">
        <v>0.00022000000000000001</v>
      </c>
      <c r="R207" s="222">
        <f>Q207*H207</f>
        <v>0.10605672000000001</v>
      </c>
      <c r="S207" s="222">
        <v>0</v>
      </c>
      <c r="T207" s="223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24" t="s">
        <v>138</v>
      </c>
      <c r="AT207" s="224" t="s">
        <v>134</v>
      </c>
      <c r="AU207" s="224" t="s">
        <v>85</v>
      </c>
      <c r="AY207" s="17" t="s">
        <v>131</v>
      </c>
      <c r="BE207" s="225">
        <f>IF(N207="základní",J207,0)</f>
        <v>0</v>
      </c>
      <c r="BF207" s="225">
        <f>IF(N207="snížená",J207,0)</f>
        <v>0</v>
      </c>
      <c r="BG207" s="225">
        <f>IF(N207="zákl. přenesená",J207,0)</f>
        <v>0</v>
      </c>
      <c r="BH207" s="225">
        <f>IF(N207="sníž. přenesená",J207,0)</f>
        <v>0</v>
      </c>
      <c r="BI207" s="225">
        <f>IF(N207="nulová",J207,0)</f>
        <v>0</v>
      </c>
      <c r="BJ207" s="17" t="s">
        <v>83</v>
      </c>
      <c r="BK207" s="225">
        <f>ROUND(I207*H207,2)</f>
        <v>0</v>
      </c>
      <c r="BL207" s="17" t="s">
        <v>138</v>
      </c>
      <c r="BM207" s="224" t="s">
        <v>216</v>
      </c>
    </row>
    <row r="208" s="13" customFormat="1">
      <c r="A208" s="13"/>
      <c r="B208" s="226"/>
      <c r="C208" s="227"/>
      <c r="D208" s="228" t="s">
        <v>140</v>
      </c>
      <c r="E208" s="229" t="s">
        <v>1</v>
      </c>
      <c r="F208" s="230" t="s">
        <v>168</v>
      </c>
      <c r="G208" s="227"/>
      <c r="H208" s="231">
        <v>228.43799999999999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7" t="s">
        <v>140</v>
      </c>
      <c r="AU208" s="237" t="s">
        <v>85</v>
      </c>
      <c r="AV208" s="13" t="s">
        <v>85</v>
      </c>
      <c r="AW208" s="13" t="s">
        <v>34</v>
      </c>
      <c r="AX208" s="13" t="s">
        <v>78</v>
      </c>
      <c r="AY208" s="237" t="s">
        <v>131</v>
      </c>
    </row>
    <row r="209" s="13" customFormat="1">
      <c r="A209" s="13"/>
      <c r="B209" s="226"/>
      <c r="C209" s="227"/>
      <c r="D209" s="228" t="s">
        <v>140</v>
      </c>
      <c r="E209" s="229" t="s">
        <v>1</v>
      </c>
      <c r="F209" s="230" t="s">
        <v>169</v>
      </c>
      <c r="G209" s="227"/>
      <c r="H209" s="231">
        <v>86.688000000000002</v>
      </c>
      <c r="I209" s="232"/>
      <c r="J209" s="227"/>
      <c r="K209" s="227"/>
      <c r="L209" s="233"/>
      <c r="M209" s="234"/>
      <c r="N209" s="235"/>
      <c r="O209" s="235"/>
      <c r="P209" s="235"/>
      <c r="Q209" s="235"/>
      <c r="R209" s="235"/>
      <c r="S209" s="235"/>
      <c r="T209" s="23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7" t="s">
        <v>140</v>
      </c>
      <c r="AU209" s="237" t="s">
        <v>85</v>
      </c>
      <c r="AV209" s="13" t="s">
        <v>85</v>
      </c>
      <c r="AW209" s="13" t="s">
        <v>34</v>
      </c>
      <c r="AX209" s="13" t="s">
        <v>78</v>
      </c>
      <c r="AY209" s="237" t="s">
        <v>131</v>
      </c>
    </row>
    <row r="210" s="13" customFormat="1">
      <c r="A210" s="13"/>
      <c r="B210" s="226"/>
      <c r="C210" s="227"/>
      <c r="D210" s="228" t="s">
        <v>140</v>
      </c>
      <c r="E210" s="229" t="s">
        <v>1</v>
      </c>
      <c r="F210" s="230" t="s">
        <v>170</v>
      </c>
      <c r="G210" s="227"/>
      <c r="H210" s="231">
        <v>210.59999999999999</v>
      </c>
      <c r="I210" s="232"/>
      <c r="J210" s="227"/>
      <c r="K210" s="227"/>
      <c r="L210" s="233"/>
      <c r="M210" s="234"/>
      <c r="N210" s="235"/>
      <c r="O210" s="235"/>
      <c r="P210" s="235"/>
      <c r="Q210" s="235"/>
      <c r="R210" s="235"/>
      <c r="S210" s="235"/>
      <c r="T210" s="23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7" t="s">
        <v>140</v>
      </c>
      <c r="AU210" s="237" t="s">
        <v>85</v>
      </c>
      <c r="AV210" s="13" t="s">
        <v>85</v>
      </c>
      <c r="AW210" s="13" t="s">
        <v>34</v>
      </c>
      <c r="AX210" s="13" t="s">
        <v>78</v>
      </c>
      <c r="AY210" s="237" t="s">
        <v>131</v>
      </c>
    </row>
    <row r="211" s="13" customFormat="1">
      <c r="A211" s="13"/>
      <c r="B211" s="226"/>
      <c r="C211" s="227"/>
      <c r="D211" s="228" t="s">
        <v>140</v>
      </c>
      <c r="E211" s="229" t="s">
        <v>1</v>
      </c>
      <c r="F211" s="230" t="s">
        <v>171</v>
      </c>
      <c r="G211" s="227"/>
      <c r="H211" s="231">
        <v>35.340000000000003</v>
      </c>
      <c r="I211" s="232"/>
      <c r="J211" s="227"/>
      <c r="K211" s="227"/>
      <c r="L211" s="233"/>
      <c r="M211" s="234"/>
      <c r="N211" s="235"/>
      <c r="O211" s="235"/>
      <c r="P211" s="235"/>
      <c r="Q211" s="235"/>
      <c r="R211" s="235"/>
      <c r="S211" s="235"/>
      <c r="T211" s="23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7" t="s">
        <v>140</v>
      </c>
      <c r="AU211" s="237" t="s">
        <v>85</v>
      </c>
      <c r="AV211" s="13" t="s">
        <v>85</v>
      </c>
      <c r="AW211" s="13" t="s">
        <v>34</v>
      </c>
      <c r="AX211" s="13" t="s">
        <v>78</v>
      </c>
      <c r="AY211" s="237" t="s">
        <v>131</v>
      </c>
    </row>
    <row r="212" s="13" customFormat="1">
      <c r="A212" s="13"/>
      <c r="B212" s="226"/>
      <c r="C212" s="227"/>
      <c r="D212" s="228" t="s">
        <v>140</v>
      </c>
      <c r="E212" s="229" t="s">
        <v>1</v>
      </c>
      <c r="F212" s="230" t="s">
        <v>172</v>
      </c>
      <c r="G212" s="227"/>
      <c r="H212" s="231">
        <v>26.763999999999999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7" t="s">
        <v>140</v>
      </c>
      <c r="AU212" s="237" t="s">
        <v>85</v>
      </c>
      <c r="AV212" s="13" t="s">
        <v>85</v>
      </c>
      <c r="AW212" s="13" t="s">
        <v>34</v>
      </c>
      <c r="AX212" s="13" t="s">
        <v>78</v>
      </c>
      <c r="AY212" s="237" t="s">
        <v>131</v>
      </c>
    </row>
    <row r="213" s="13" customFormat="1">
      <c r="A213" s="13"/>
      <c r="B213" s="226"/>
      <c r="C213" s="227"/>
      <c r="D213" s="228" t="s">
        <v>140</v>
      </c>
      <c r="E213" s="229" t="s">
        <v>1</v>
      </c>
      <c r="F213" s="230" t="s">
        <v>173</v>
      </c>
      <c r="G213" s="227"/>
      <c r="H213" s="231">
        <v>61.619999999999997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7" t="s">
        <v>140</v>
      </c>
      <c r="AU213" s="237" t="s">
        <v>85</v>
      </c>
      <c r="AV213" s="13" t="s">
        <v>85</v>
      </c>
      <c r="AW213" s="13" t="s">
        <v>34</v>
      </c>
      <c r="AX213" s="13" t="s">
        <v>78</v>
      </c>
      <c r="AY213" s="237" t="s">
        <v>131</v>
      </c>
    </row>
    <row r="214" s="13" customFormat="1">
      <c r="A214" s="13"/>
      <c r="B214" s="226"/>
      <c r="C214" s="227"/>
      <c r="D214" s="228" t="s">
        <v>140</v>
      </c>
      <c r="E214" s="229" t="s">
        <v>1</v>
      </c>
      <c r="F214" s="230" t="s">
        <v>174</v>
      </c>
      <c r="G214" s="227"/>
      <c r="H214" s="231">
        <v>-167.374</v>
      </c>
      <c r="I214" s="232"/>
      <c r="J214" s="227"/>
      <c r="K214" s="227"/>
      <c r="L214" s="233"/>
      <c r="M214" s="234"/>
      <c r="N214" s="235"/>
      <c r="O214" s="235"/>
      <c r="P214" s="235"/>
      <c r="Q214" s="235"/>
      <c r="R214" s="235"/>
      <c r="S214" s="235"/>
      <c r="T214" s="23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7" t="s">
        <v>140</v>
      </c>
      <c r="AU214" s="237" t="s">
        <v>85</v>
      </c>
      <c r="AV214" s="13" t="s">
        <v>85</v>
      </c>
      <c r="AW214" s="13" t="s">
        <v>34</v>
      </c>
      <c r="AX214" s="13" t="s">
        <v>78</v>
      </c>
      <c r="AY214" s="237" t="s">
        <v>131</v>
      </c>
    </row>
    <row r="215" s="14" customFormat="1">
      <c r="A215" s="14"/>
      <c r="B215" s="249"/>
      <c r="C215" s="250"/>
      <c r="D215" s="228" t="s">
        <v>140</v>
      </c>
      <c r="E215" s="251" t="s">
        <v>1</v>
      </c>
      <c r="F215" s="252" t="s">
        <v>175</v>
      </c>
      <c r="G215" s="250"/>
      <c r="H215" s="253">
        <v>482.07600000000002</v>
      </c>
      <c r="I215" s="254"/>
      <c r="J215" s="250"/>
      <c r="K215" s="250"/>
      <c r="L215" s="255"/>
      <c r="M215" s="256"/>
      <c r="N215" s="257"/>
      <c r="O215" s="257"/>
      <c r="P215" s="257"/>
      <c r="Q215" s="257"/>
      <c r="R215" s="257"/>
      <c r="S215" s="257"/>
      <c r="T215" s="25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9" t="s">
        <v>140</v>
      </c>
      <c r="AU215" s="259" t="s">
        <v>85</v>
      </c>
      <c r="AV215" s="14" t="s">
        <v>138</v>
      </c>
      <c r="AW215" s="14" t="s">
        <v>34</v>
      </c>
      <c r="AX215" s="14" t="s">
        <v>83</v>
      </c>
      <c r="AY215" s="259" t="s">
        <v>131</v>
      </c>
    </row>
    <row r="216" s="2" customFormat="1" ht="44.25" customHeight="1">
      <c r="A216" s="38"/>
      <c r="B216" s="39"/>
      <c r="C216" s="212" t="s">
        <v>217</v>
      </c>
      <c r="D216" s="212" t="s">
        <v>134</v>
      </c>
      <c r="E216" s="213" t="s">
        <v>218</v>
      </c>
      <c r="F216" s="214" t="s">
        <v>219</v>
      </c>
      <c r="G216" s="215" t="s">
        <v>137</v>
      </c>
      <c r="H216" s="216">
        <v>482.07600000000002</v>
      </c>
      <c r="I216" s="217"/>
      <c r="J216" s="218">
        <f>ROUND(I216*H216,2)</f>
        <v>0</v>
      </c>
      <c r="K216" s="219"/>
      <c r="L216" s="44"/>
      <c r="M216" s="220" t="s">
        <v>1</v>
      </c>
      <c r="N216" s="221" t="s">
        <v>43</v>
      </c>
      <c r="O216" s="91"/>
      <c r="P216" s="222">
        <f>O216*H216</f>
        <v>0</v>
      </c>
      <c r="Q216" s="222">
        <v>0.0086800000000000002</v>
      </c>
      <c r="R216" s="222">
        <f>Q216*H216</f>
        <v>4.1844196800000004</v>
      </c>
      <c r="S216" s="222">
        <v>0</v>
      </c>
      <c r="T216" s="223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24" t="s">
        <v>138</v>
      </c>
      <c r="AT216" s="224" t="s">
        <v>134</v>
      </c>
      <c r="AU216" s="224" t="s">
        <v>85</v>
      </c>
      <c r="AY216" s="17" t="s">
        <v>131</v>
      </c>
      <c r="BE216" s="225">
        <f>IF(N216="základní",J216,0)</f>
        <v>0</v>
      </c>
      <c r="BF216" s="225">
        <f>IF(N216="snížená",J216,0)</f>
        <v>0</v>
      </c>
      <c r="BG216" s="225">
        <f>IF(N216="zákl. přenesená",J216,0)</f>
        <v>0</v>
      </c>
      <c r="BH216" s="225">
        <f>IF(N216="sníž. přenesená",J216,0)</f>
        <v>0</v>
      </c>
      <c r="BI216" s="225">
        <f>IF(N216="nulová",J216,0)</f>
        <v>0</v>
      </c>
      <c r="BJ216" s="17" t="s">
        <v>83</v>
      </c>
      <c r="BK216" s="225">
        <f>ROUND(I216*H216,2)</f>
        <v>0</v>
      </c>
      <c r="BL216" s="17" t="s">
        <v>138</v>
      </c>
      <c r="BM216" s="224" t="s">
        <v>220</v>
      </c>
    </row>
    <row r="217" s="13" customFormat="1">
      <c r="A217" s="13"/>
      <c r="B217" s="226"/>
      <c r="C217" s="227"/>
      <c r="D217" s="228" t="s">
        <v>140</v>
      </c>
      <c r="E217" s="229" t="s">
        <v>1</v>
      </c>
      <c r="F217" s="230" t="s">
        <v>168</v>
      </c>
      <c r="G217" s="227"/>
      <c r="H217" s="231">
        <v>228.43799999999999</v>
      </c>
      <c r="I217" s="232"/>
      <c r="J217" s="227"/>
      <c r="K217" s="227"/>
      <c r="L217" s="233"/>
      <c r="M217" s="234"/>
      <c r="N217" s="235"/>
      <c r="O217" s="235"/>
      <c r="P217" s="235"/>
      <c r="Q217" s="235"/>
      <c r="R217" s="235"/>
      <c r="S217" s="235"/>
      <c r="T217" s="23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7" t="s">
        <v>140</v>
      </c>
      <c r="AU217" s="237" t="s">
        <v>85</v>
      </c>
      <c r="AV217" s="13" t="s">
        <v>85</v>
      </c>
      <c r="AW217" s="13" t="s">
        <v>34</v>
      </c>
      <c r="AX217" s="13" t="s">
        <v>78</v>
      </c>
      <c r="AY217" s="237" t="s">
        <v>131</v>
      </c>
    </row>
    <row r="218" s="13" customFormat="1">
      <c r="A218" s="13"/>
      <c r="B218" s="226"/>
      <c r="C218" s="227"/>
      <c r="D218" s="228" t="s">
        <v>140</v>
      </c>
      <c r="E218" s="229" t="s">
        <v>1</v>
      </c>
      <c r="F218" s="230" t="s">
        <v>169</v>
      </c>
      <c r="G218" s="227"/>
      <c r="H218" s="231">
        <v>86.688000000000002</v>
      </c>
      <c r="I218" s="232"/>
      <c r="J218" s="227"/>
      <c r="K218" s="227"/>
      <c r="L218" s="233"/>
      <c r="M218" s="234"/>
      <c r="N218" s="235"/>
      <c r="O218" s="235"/>
      <c r="P218" s="235"/>
      <c r="Q218" s="235"/>
      <c r="R218" s="235"/>
      <c r="S218" s="235"/>
      <c r="T218" s="23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7" t="s">
        <v>140</v>
      </c>
      <c r="AU218" s="237" t="s">
        <v>85</v>
      </c>
      <c r="AV218" s="13" t="s">
        <v>85</v>
      </c>
      <c r="AW218" s="13" t="s">
        <v>34</v>
      </c>
      <c r="AX218" s="13" t="s">
        <v>78</v>
      </c>
      <c r="AY218" s="237" t="s">
        <v>131</v>
      </c>
    </row>
    <row r="219" s="13" customFormat="1">
      <c r="A219" s="13"/>
      <c r="B219" s="226"/>
      <c r="C219" s="227"/>
      <c r="D219" s="228" t="s">
        <v>140</v>
      </c>
      <c r="E219" s="229" t="s">
        <v>1</v>
      </c>
      <c r="F219" s="230" t="s">
        <v>170</v>
      </c>
      <c r="G219" s="227"/>
      <c r="H219" s="231">
        <v>210.59999999999999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7" t="s">
        <v>140</v>
      </c>
      <c r="AU219" s="237" t="s">
        <v>85</v>
      </c>
      <c r="AV219" s="13" t="s">
        <v>85</v>
      </c>
      <c r="AW219" s="13" t="s">
        <v>34</v>
      </c>
      <c r="AX219" s="13" t="s">
        <v>78</v>
      </c>
      <c r="AY219" s="237" t="s">
        <v>131</v>
      </c>
    </row>
    <row r="220" s="13" customFormat="1">
      <c r="A220" s="13"/>
      <c r="B220" s="226"/>
      <c r="C220" s="227"/>
      <c r="D220" s="228" t="s">
        <v>140</v>
      </c>
      <c r="E220" s="229" t="s">
        <v>1</v>
      </c>
      <c r="F220" s="230" t="s">
        <v>171</v>
      </c>
      <c r="G220" s="227"/>
      <c r="H220" s="231">
        <v>35.340000000000003</v>
      </c>
      <c r="I220" s="232"/>
      <c r="J220" s="227"/>
      <c r="K220" s="227"/>
      <c r="L220" s="233"/>
      <c r="M220" s="234"/>
      <c r="N220" s="235"/>
      <c r="O220" s="235"/>
      <c r="P220" s="235"/>
      <c r="Q220" s="235"/>
      <c r="R220" s="235"/>
      <c r="S220" s="235"/>
      <c r="T220" s="23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7" t="s">
        <v>140</v>
      </c>
      <c r="AU220" s="237" t="s">
        <v>85</v>
      </c>
      <c r="AV220" s="13" t="s">
        <v>85</v>
      </c>
      <c r="AW220" s="13" t="s">
        <v>34</v>
      </c>
      <c r="AX220" s="13" t="s">
        <v>78</v>
      </c>
      <c r="AY220" s="237" t="s">
        <v>131</v>
      </c>
    </row>
    <row r="221" s="13" customFormat="1">
      <c r="A221" s="13"/>
      <c r="B221" s="226"/>
      <c r="C221" s="227"/>
      <c r="D221" s="228" t="s">
        <v>140</v>
      </c>
      <c r="E221" s="229" t="s">
        <v>1</v>
      </c>
      <c r="F221" s="230" t="s">
        <v>172</v>
      </c>
      <c r="G221" s="227"/>
      <c r="H221" s="231">
        <v>26.763999999999999</v>
      </c>
      <c r="I221" s="232"/>
      <c r="J221" s="227"/>
      <c r="K221" s="227"/>
      <c r="L221" s="233"/>
      <c r="M221" s="234"/>
      <c r="N221" s="235"/>
      <c r="O221" s="235"/>
      <c r="P221" s="235"/>
      <c r="Q221" s="235"/>
      <c r="R221" s="235"/>
      <c r="S221" s="235"/>
      <c r="T221" s="23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7" t="s">
        <v>140</v>
      </c>
      <c r="AU221" s="237" t="s">
        <v>85</v>
      </c>
      <c r="AV221" s="13" t="s">
        <v>85</v>
      </c>
      <c r="AW221" s="13" t="s">
        <v>34</v>
      </c>
      <c r="AX221" s="13" t="s">
        <v>78</v>
      </c>
      <c r="AY221" s="237" t="s">
        <v>131</v>
      </c>
    </row>
    <row r="222" s="13" customFormat="1">
      <c r="A222" s="13"/>
      <c r="B222" s="226"/>
      <c r="C222" s="227"/>
      <c r="D222" s="228" t="s">
        <v>140</v>
      </c>
      <c r="E222" s="229" t="s">
        <v>1</v>
      </c>
      <c r="F222" s="230" t="s">
        <v>173</v>
      </c>
      <c r="G222" s="227"/>
      <c r="H222" s="231">
        <v>61.619999999999997</v>
      </c>
      <c r="I222" s="232"/>
      <c r="J222" s="227"/>
      <c r="K222" s="227"/>
      <c r="L222" s="233"/>
      <c r="M222" s="234"/>
      <c r="N222" s="235"/>
      <c r="O222" s="235"/>
      <c r="P222" s="235"/>
      <c r="Q222" s="235"/>
      <c r="R222" s="235"/>
      <c r="S222" s="235"/>
      <c r="T222" s="23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7" t="s">
        <v>140</v>
      </c>
      <c r="AU222" s="237" t="s">
        <v>85</v>
      </c>
      <c r="AV222" s="13" t="s">
        <v>85</v>
      </c>
      <c r="AW222" s="13" t="s">
        <v>34</v>
      </c>
      <c r="AX222" s="13" t="s">
        <v>78</v>
      </c>
      <c r="AY222" s="237" t="s">
        <v>131</v>
      </c>
    </row>
    <row r="223" s="13" customFormat="1">
      <c r="A223" s="13"/>
      <c r="B223" s="226"/>
      <c r="C223" s="227"/>
      <c r="D223" s="228" t="s">
        <v>140</v>
      </c>
      <c r="E223" s="229" t="s">
        <v>1</v>
      </c>
      <c r="F223" s="230" t="s">
        <v>174</v>
      </c>
      <c r="G223" s="227"/>
      <c r="H223" s="231">
        <v>-167.374</v>
      </c>
      <c r="I223" s="232"/>
      <c r="J223" s="227"/>
      <c r="K223" s="227"/>
      <c r="L223" s="233"/>
      <c r="M223" s="234"/>
      <c r="N223" s="235"/>
      <c r="O223" s="235"/>
      <c r="P223" s="235"/>
      <c r="Q223" s="235"/>
      <c r="R223" s="235"/>
      <c r="S223" s="235"/>
      <c r="T223" s="23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7" t="s">
        <v>140</v>
      </c>
      <c r="AU223" s="237" t="s">
        <v>85</v>
      </c>
      <c r="AV223" s="13" t="s">
        <v>85</v>
      </c>
      <c r="AW223" s="13" t="s">
        <v>34</v>
      </c>
      <c r="AX223" s="13" t="s">
        <v>78</v>
      </c>
      <c r="AY223" s="237" t="s">
        <v>131</v>
      </c>
    </row>
    <row r="224" s="14" customFormat="1">
      <c r="A224" s="14"/>
      <c r="B224" s="249"/>
      <c r="C224" s="250"/>
      <c r="D224" s="228" t="s">
        <v>140</v>
      </c>
      <c r="E224" s="251" t="s">
        <v>1</v>
      </c>
      <c r="F224" s="252" t="s">
        <v>175</v>
      </c>
      <c r="G224" s="250"/>
      <c r="H224" s="253">
        <v>482.07600000000002</v>
      </c>
      <c r="I224" s="254"/>
      <c r="J224" s="250"/>
      <c r="K224" s="250"/>
      <c r="L224" s="255"/>
      <c r="M224" s="256"/>
      <c r="N224" s="257"/>
      <c r="O224" s="257"/>
      <c r="P224" s="257"/>
      <c r="Q224" s="257"/>
      <c r="R224" s="257"/>
      <c r="S224" s="257"/>
      <c r="T224" s="25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9" t="s">
        <v>140</v>
      </c>
      <c r="AU224" s="259" t="s">
        <v>85</v>
      </c>
      <c r="AV224" s="14" t="s">
        <v>138</v>
      </c>
      <c r="AW224" s="14" t="s">
        <v>34</v>
      </c>
      <c r="AX224" s="14" t="s">
        <v>83</v>
      </c>
      <c r="AY224" s="259" t="s">
        <v>131</v>
      </c>
    </row>
    <row r="225" s="2" customFormat="1" ht="21.75" customHeight="1">
      <c r="A225" s="38"/>
      <c r="B225" s="39"/>
      <c r="C225" s="238" t="s">
        <v>221</v>
      </c>
      <c r="D225" s="238" t="s">
        <v>149</v>
      </c>
      <c r="E225" s="239" t="s">
        <v>222</v>
      </c>
      <c r="F225" s="240" t="s">
        <v>223</v>
      </c>
      <c r="G225" s="241" t="s">
        <v>137</v>
      </c>
      <c r="H225" s="242">
        <v>415.08699999999999</v>
      </c>
      <c r="I225" s="243"/>
      <c r="J225" s="244">
        <f>ROUND(I225*H225,2)</f>
        <v>0</v>
      </c>
      <c r="K225" s="245"/>
      <c r="L225" s="246"/>
      <c r="M225" s="247" t="s">
        <v>1</v>
      </c>
      <c r="N225" s="248" t="s">
        <v>43</v>
      </c>
      <c r="O225" s="91"/>
      <c r="P225" s="222">
        <f>O225*H225</f>
        <v>0</v>
      </c>
      <c r="Q225" s="222">
        <v>0.0023999999999999998</v>
      </c>
      <c r="R225" s="222">
        <f>Q225*H225</f>
        <v>0.99620879999999989</v>
      </c>
      <c r="S225" s="222">
        <v>0</v>
      </c>
      <c r="T225" s="223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24" t="s">
        <v>152</v>
      </c>
      <c r="AT225" s="224" t="s">
        <v>149</v>
      </c>
      <c r="AU225" s="224" t="s">
        <v>85</v>
      </c>
      <c r="AY225" s="17" t="s">
        <v>131</v>
      </c>
      <c r="BE225" s="225">
        <f>IF(N225="základní",J225,0)</f>
        <v>0</v>
      </c>
      <c r="BF225" s="225">
        <f>IF(N225="snížená",J225,0)</f>
        <v>0</v>
      </c>
      <c r="BG225" s="225">
        <f>IF(N225="zákl. přenesená",J225,0)</f>
        <v>0</v>
      </c>
      <c r="BH225" s="225">
        <f>IF(N225="sníž. přenesená",J225,0)</f>
        <v>0</v>
      </c>
      <c r="BI225" s="225">
        <f>IF(N225="nulová",J225,0)</f>
        <v>0</v>
      </c>
      <c r="BJ225" s="17" t="s">
        <v>83</v>
      </c>
      <c r="BK225" s="225">
        <f>ROUND(I225*H225,2)</f>
        <v>0</v>
      </c>
      <c r="BL225" s="17" t="s">
        <v>138</v>
      </c>
      <c r="BM225" s="224" t="s">
        <v>224</v>
      </c>
    </row>
    <row r="226" s="13" customFormat="1">
      <c r="A226" s="13"/>
      <c r="B226" s="226"/>
      <c r="C226" s="227"/>
      <c r="D226" s="228" t="s">
        <v>140</v>
      </c>
      <c r="E226" s="229" t="s">
        <v>1</v>
      </c>
      <c r="F226" s="230" t="s">
        <v>168</v>
      </c>
      <c r="G226" s="227"/>
      <c r="H226" s="231">
        <v>228.43799999999999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7" t="s">
        <v>140</v>
      </c>
      <c r="AU226" s="237" t="s">
        <v>85</v>
      </c>
      <c r="AV226" s="13" t="s">
        <v>85</v>
      </c>
      <c r="AW226" s="13" t="s">
        <v>34</v>
      </c>
      <c r="AX226" s="13" t="s">
        <v>78</v>
      </c>
      <c r="AY226" s="237" t="s">
        <v>131</v>
      </c>
    </row>
    <row r="227" s="13" customFormat="1">
      <c r="A227" s="13"/>
      <c r="B227" s="226"/>
      <c r="C227" s="227"/>
      <c r="D227" s="228" t="s">
        <v>140</v>
      </c>
      <c r="E227" s="229" t="s">
        <v>1</v>
      </c>
      <c r="F227" s="230" t="s">
        <v>169</v>
      </c>
      <c r="G227" s="227"/>
      <c r="H227" s="231">
        <v>86.688000000000002</v>
      </c>
      <c r="I227" s="232"/>
      <c r="J227" s="227"/>
      <c r="K227" s="227"/>
      <c r="L227" s="233"/>
      <c r="M227" s="234"/>
      <c r="N227" s="235"/>
      <c r="O227" s="235"/>
      <c r="P227" s="235"/>
      <c r="Q227" s="235"/>
      <c r="R227" s="235"/>
      <c r="S227" s="235"/>
      <c r="T227" s="23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7" t="s">
        <v>140</v>
      </c>
      <c r="AU227" s="237" t="s">
        <v>85</v>
      </c>
      <c r="AV227" s="13" t="s">
        <v>85</v>
      </c>
      <c r="AW227" s="13" t="s">
        <v>34</v>
      </c>
      <c r="AX227" s="13" t="s">
        <v>78</v>
      </c>
      <c r="AY227" s="237" t="s">
        <v>131</v>
      </c>
    </row>
    <row r="228" s="13" customFormat="1">
      <c r="A228" s="13"/>
      <c r="B228" s="226"/>
      <c r="C228" s="227"/>
      <c r="D228" s="228" t="s">
        <v>140</v>
      </c>
      <c r="E228" s="229" t="s">
        <v>1</v>
      </c>
      <c r="F228" s="230" t="s">
        <v>170</v>
      </c>
      <c r="G228" s="227"/>
      <c r="H228" s="231">
        <v>210.59999999999999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7" t="s">
        <v>140</v>
      </c>
      <c r="AU228" s="237" t="s">
        <v>85</v>
      </c>
      <c r="AV228" s="13" t="s">
        <v>85</v>
      </c>
      <c r="AW228" s="13" t="s">
        <v>34</v>
      </c>
      <c r="AX228" s="13" t="s">
        <v>78</v>
      </c>
      <c r="AY228" s="237" t="s">
        <v>131</v>
      </c>
    </row>
    <row r="229" s="13" customFormat="1">
      <c r="A229" s="13"/>
      <c r="B229" s="226"/>
      <c r="C229" s="227"/>
      <c r="D229" s="228" t="s">
        <v>140</v>
      </c>
      <c r="E229" s="229" t="s">
        <v>1</v>
      </c>
      <c r="F229" s="230" t="s">
        <v>225</v>
      </c>
      <c r="G229" s="227"/>
      <c r="H229" s="231">
        <v>-4.9729999999999999</v>
      </c>
      <c r="I229" s="232"/>
      <c r="J229" s="227"/>
      <c r="K229" s="227"/>
      <c r="L229" s="233"/>
      <c r="M229" s="234"/>
      <c r="N229" s="235"/>
      <c r="O229" s="235"/>
      <c r="P229" s="235"/>
      <c r="Q229" s="235"/>
      <c r="R229" s="235"/>
      <c r="S229" s="235"/>
      <c r="T229" s="23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7" t="s">
        <v>140</v>
      </c>
      <c r="AU229" s="237" t="s">
        <v>85</v>
      </c>
      <c r="AV229" s="13" t="s">
        <v>85</v>
      </c>
      <c r="AW229" s="13" t="s">
        <v>34</v>
      </c>
      <c r="AX229" s="13" t="s">
        <v>78</v>
      </c>
      <c r="AY229" s="237" t="s">
        <v>131</v>
      </c>
    </row>
    <row r="230" s="13" customFormat="1">
      <c r="A230" s="13"/>
      <c r="B230" s="226"/>
      <c r="C230" s="227"/>
      <c r="D230" s="228" t="s">
        <v>140</v>
      </c>
      <c r="E230" s="229" t="s">
        <v>1</v>
      </c>
      <c r="F230" s="230" t="s">
        <v>226</v>
      </c>
      <c r="G230" s="227"/>
      <c r="H230" s="231">
        <v>-16.088000000000001</v>
      </c>
      <c r="I230" s="232"/>
      <c r="J230" s="227"/>
      <c r="K230" s="227"/>
      <c r="L230" s="233"/>
      <c r="M230" s="234"/>
      <c r="N230" s="235"/>
      <c r="O230" s="235"/>
      <c r="P230" s="235"/>
      <c r="Q230" s="235"/>
      <c r="R230" s="235"/>
      <c r="S230" s="235"/>
      <c r="T230" s="23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7" t="s">
        <v>140</v>
      </c>
      <c r="AU230" s="237" t="s">
        <v>85</v>
      </c>
      <c r="AV230" s="13" t="s">
        <v>85</v>
      </c>
      <c r="AW230" s="13" t="s">
        <v>34</v>
      </c>
      <c r="AX230" s="13" t="s">
        <v>78</v>
      </c>
      <c r="AY230" s="237" t="s">
        <v>131</v>
      </c>
    </row>
    <row r="231" s="13" customFormat="1">
      <c r="A231" s="13"/>
      <c r="B231" s="226"/>
      <c r="C231" s="227"/>
      <c r="D231" s="228" t="s">
        <v>140</v>
      </c>
      <c r="E231" s="229" t="s">
        <v>1</v>
      </c>
      <c r="F231" s="230" t="s">
        <v>227</v>
      </c>
      <c r="G231" s="227"/>
      <c r="H231" s="231">
        <v>-1.728</v>
      </c>
      <c r="I231" s="232"/>
      <c r="J231" s="227"/>
      <c r="K231" s="227"/>
      <c r="L231" s="233"/>
      <c r="M231" s="234"/>
      <c r="N231" s="235"/>
      <c r="O231" s="235"/>
      <c r="P231" s="235"/>
      <c r="Q231" s="235"/>
      <c r="R231" s="235"/>
      <c r="S231" s="235"/>
      <c r="T231" s="23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7" t="s">
        <v>140</v>
      </c>
      <c r="AU231" s="237" t="s">
        <v>85</v>
      </c>
      <c r="AV231" s="13" t="s">
        <v>85</v>
      </c>
      <c r="AW231" s="13" t="s">
        <v>34</v>
      </c>
      <c r="AX231" s="13" t="s">
        <v>78</v>
      </c>
      <c r="AY231" s="237" t="s">
        <v>131</v>
      </c>
    </row>
    <row r="232" s="13" customFormat="1">
      <c r="A232" s="13"/>
      <c r="B232" s="226"/>
      <c r="C232" s="227"/>
      <c r="D232" s="228" t="s">
        <v>140</v>
      </c>
      <c r="E232" s="229" t="s">
        <v>1</v>
      </c>
      <c r="F232" s="230" t="s">
        <v>228</v>
      </c>
      <c r="G232" s="227"/>
      <c r="H232" s="231">
        <v>-4.6799999999999997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7" t="s">
        <v>140</v>
      </c>
      <c r="AU232" s="237" t="s">
        <v>85</v>
      </c>
      <c r="AV232" s="13" t="s">
        <v>85</v>
      </c>
      <c r="AW232" s="13" t="s">
        <v>34</v>
      </c>
      <c r="AX232" s="13" t="s">
        <v>78</v>
      </c>
      <c r="AY232" s="237" t="s">
        <v>131</v>
      </c>
    </row>
    <row r="233" s="13" customFormat="1">
      <c r="A233" s="13"/>
      <c r="B233" s="226"/>
      <c r="C233" s="227"/>
      <c r="D233" s="228" t="s">
        <v>140</v>
      </c>
      <c r="E233" s="229" t="s">
        <v>1</v>
      </c>
      <c r="F233" s="230" t="s">
        <v>229</v>
      </c>
      <c r="G233" s="227"/>
      <c r="H233" s="231">
        <v>-0.32000000000000001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7" t="s">
        <v>140</v>
      </c>
      <c r="AU233" s="237" t="s">
        <v>85</v>
      </c>
      <c r="AV233" s="13" t="s">
        <v>85</v>
      </c>
      <c r="AW233" s="13" t="s">
        <v>34</v>
      </c>
      <c r="AX233" s="13" t="s">
        <v>78</v>
      </c>
      <c r="AY233" s="237" t="s">
        <v>131</v>
      </c>
    </row>
    <row r="234" s="13" customFormat="1">
      <c r="A234" s="13"/>
      <c r="B234" s="226"/>
      <c r="C234" s="227"/>
      <c r="D234" s="228" t="s">
        <v>140</v>
      </c>
      <c r="E234" s="229" t="s">
        <v>1</v>
      </c>
      <c r="F234" s="230" t="s">
        <v>230</v>
      </c>
      <c r="G234" s="227"/>
      <c r="H234" s="231">
        <v>-2.3650000000000002</v>
      </c>
      <c r="I234" s="232"/>
      <c r="J234" s="227"/>
      <c r="K234" s="227"/>
      <c r="L234" s="233"/>
      <c r="M234" s="234"/>
      <c r="N234" s="235"/>
      <c r="O234" s="235"/>
      <c r="P234" s="235"/>
      <c r="Q234" s="235"/>
      <c r="R234" s="235"/>
      <c r="S234" s="235"/>
      <c r="T234" s="23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7" t="s">
        <v>140</v>
      </c>
      <c r="AU234" s="237" t="s">
        <v>85</v>
      </c>
      <c r="AV234" s="13" t="s">
        <v>85</v>
      </c>
      <c r="AW234" s="13" t="s">
        <v>34</v>
      </c>
      <c r="AX234" s="13" t="s">
        <v>78</v>
      </c>
      <c r="AY234" s="237" t="s">
        <v>131</v>
      </c>
    </row>
    <row r="235" s="13" customFormat="1">
      <c r="A235" s="13"/>
      <c r="B235" s="226"/>
      <c r="C235" s="227"/>
      <c r="D235" s="228" t="s">
        <v>140</v>
      </c>
      <c r="E235" s="229" t="s">
        <v>1</v>
      </c>
      <c r="F235" s="230" t="s">
        <v>231</v>
      </c>
      <c r="G235" s="227"/>
      <c r="H235" s="231">
        <v>-1.8</v>
      </c>
      <c r="I235" s="232"/>
      <c r="J235" s="227"/>
      <c r="K235" s="227"/>
      <c r="L235" s="233"/>
      <c r="M235" s="234"/>
      <c r="N235" s="235"/>
      <c r="O235" s="235"/>
      <c r="P235" s="235"/>
      <c r="Q235" s="235"/>
      <c r="R235" s="235"/>
      <c r="S235" s="235"/>
      <c r="T235" s="23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7" t="s">
        <v>140</v>
      </c>
      <c r="AU235" s="237" t="s">
        <v>85</v>
      </c>
      <c r="AV235" s="13" t="s">
        <v>85</v>
      </c>
      <c r="AW235" s="13" t="s">
        <v>34</v>
      </c>
      <c r="AX235" s="13" t="s">
        <v>78</v>
      </c>
      <c r="AY235" s="237" t="s">
        <v>131</v>
      </c>
    </row>
    <row r="236" s="13" customFormat="1">
      <c r="A236" s="13"/>
      <c r="B236" s="226"/>
      <c r="C236" s="227"/>
      <c r="D236" s="228" t="s">
        <v>140</v>
      </c>
      <c r="E236" s="229" t="s">
        <v>1</v>
      </c>
      <c r="F236" s="230" t="s">
        <v>232</v>
      </c>
      <c r="G236" s="227"/>
      <c r="H236" s="231">
        <v>-4.5899999999999999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7" t="s">
        <v>140</v>
      </c>
      <c r="AU236" s="237" t="s">
        <v>85</v>
      </c>
      <c r="AV236" s="13" t="s">
        <v>85</v>
      </c>
      <c r="AW236" s="13" t="s">
        <v>34</v>
      </c>
      <c r="AX236" s="13" t="s">
        <v>78</v>
      </c>
      <c r="AY236" s="237" t="s">
        <v>131</v>
      </c>
    </row>
    <row r="237" s="13" customFormat="1">
      <c r="A237" s="13"/>
      <c r="B237" s="226"/>
      <c r="C237" s="227"/>
      <c r="D237" s="228" t="s">
        <v>140</v>
      </c>
      <c r="E237" s="229" t="s">
        <v>1</v>
      </c>
      <c r="F237" s="230" t="s">
        <v>233</v>
      </c>
      <c r="G237" s="227"/>
      <c r="H237" s="231">
        <v>-2.1499999999999999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7" t="s">
        <v>140</v>
      </c>
      <c r="AU237" s="237" t="s">
        <v>85</v>
      </c>
      <c r="AV237" s="13" t="s">
        <v>85</v>
      </c>
      <c r="AW237" s="13" t="s">
        <v>34</v>
      </c>
      <c r="AX237" s="13" t="s">
        <v>78</v>
      </c>
      <c r="AY237" s="237" t="s">
        <v>131</v>
      </c>
    </row>
    <row r="238" s="13" customFormat="1">
      <c r="A238" s="13"/>
      <c r="B238" s="226"/>
      <c r="C238" s="227"/>
      <c r="D238" s="228" t="s">
        <v>140</v>
      </c>
      <c r="E238" s="229" t="s">
        <v>1</v>
      </c>
      <c r="F238" s="230" t="s">
        <v>234</v>
      </c>
      <c r="G238" s="227"/>
      <c r="H238" s="231">
        <v>-12.24</v>
      </c>
      <c r="I238" s="232"/>
      <c r="J238" s="227"/>
      <c r="K238" s="227"/>
      <c r="L238" s="233"/>
      <c r="M238" s="234"/>
      <c r="N238" s="235"/>
      <c r="O238" s="235"/>
      <c r="P238" s="235"/>
      <c r="Q238" s="235"/>
      <c r="R238" s="235"/>
      <c r="S238" s="235"/>
      <c r="T238" s="23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7" t="s">
        <v>140</v>
      </c>
      <c r="AU238" s="237" t="s">
        <v>85</v>
      </c>
      <c r="AV238" s="13" t="s">
        <v>85</v>
      </c>
      <c r="AW238" s="13" t="s">
        <v>34</v>
      </c>
      <c r="AX238" s="13" t="s">
        <v>78</v>
      </c>
      <c r="AY238" s="237" t="s">
        <v>131</v>
      </c>
    </row>
    <row r="239" s="13" customFormat="1">
      <c r="A239" s="13"/>
      <c r="B239" s="226"/>
      <c r="C239" s="227"/>
      <c r="D239" s="228" t="s">
        <v>140</v>
      </c>
      <c r="E239" s="229" t="s">
        <v>1</v>
      </c>
      <c r="F239" s="230" t="s">
        <v>235</v>
      </c>
      <c r="G239" s="227"/>
      <c r="H239" s="231">
        <v>-88.560000000000002</v>
      </c>
      <c r="I239" s="232"/>
      <c r="J239" s="227"/>
      <c r="K239" s="227"/>
      <c r="L239" s="233"/>
      <c r="M239" s="234"/>
      <c r="N239" s="235"/>
      <c r="O239" s="235"/>
      <c r="P239" s="235"/>
      <c r="Q239" s="235"/>
      <c r="R239" s="235"/>
      <c r="S239" s="235"/>
      <c r="T239" s="23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7" t="s">
        <v>140</v>
      </c>
      <c r="AU239" s="237" t="s">
        <v>85</v>
      </c>
      <c r="AV239" s="13" t="s">
        <v>85</v>
      </c>
      <c r="AW239" s="13" t="s">
        <v>34</v>
      </c>
      <c r="AX239" s="13" t="s">
        <v>78</v>
      </c>
      <c r="AY239" s="237" t="s">
        <v>131</v>
      </c>
    </row>
    <row r="240" s="13" customFormat="1">
      <c r="A240" s="13"/>
      <c r="B240" s="226"/>
      <c r="C240" s="227"/>
      <c r="D240" s="228" t="s">
        <v>140</v>
      </c>
      <c r="E240" s="229" t="s">
        <v>1</v>
      </c>
      <c r="F240" s="230" t="s">
        <v>236</v>
      </c>
      <c r="G240" s="227"/>
      <c r="H240" s="231">
        <v>-0.71999999999999997</v>
      </c>
      <c r="I240" s="232"/>
      <c r="J240" s="227"/>
      <c r="K240" s="227"/>
      <c r="L240" s="233"/>
      <c r="M240" s="234"/>
      <c r="N240" s="235"/>
      <c r="O240" s="235"/>
      <c r="P240" s="235"/>
      <c r="Q240" s="235"/>
      <c r="R240" s="235"/>
      <c r="S240" s="235"/>
      <c r="T240" s="23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7" t="s">
        <v>140</v>
      </c>
      <c r="AU240" s="237" t="s">
        <v>85</v>
      </c>
      <c r="AV240" s="13" t="s">
        <v>85</v>
      </c>
      <c r="AW240" s="13" t="s">
        <v>34</v>
      </c>
      <c r="AX240" s="13" t="s">
        <v>78</v>
      </c>
      <c r="AY240" s="237" t="s">
        <v>131</v>
      </c>
    </row>
    <row r="241" s="13" customFormat="1">
      <c r="A241" s="13"/>
      <c r="B241" s="226"/>
      <c r="C241" s="227"/>
      <c r="D241" s="228" t="s">
        <v>140</v>
      </c>
      <c r="E241" s="229" t="s">
        <v>1</v>
      </c>
      <c r="F241" s="230" t="s">
        <v>237</v>
      </c>
      <c r="G241" s="227"/>
      <c r="H241" s="231">
        <v>-2.8050000000000002</v>
      </c>
      <c r="I241" s="232"/>
      <c r="J241" s="227"/>
      <c r="K241" s="227"/>
      <c r="L241" s="233"/>
      <c r="M241" s="234"/>
      <c r="N241" s="235"/>
      <c r="O241" s="235"/>
      <c r="P241" s="235"/>
      <c r="Q241" s="235"/>
      <c r="R241" s="235"/>
      <c r="S241" s="235"/>
      <c r="T241" s="23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7" t="s">
        <v>140</v>
      </c>
      <c r="AU241" s="237" t="s">
        <v>85</v>
      </c>
      <c r="AV241" s="13" t="s">
        <v>85</v>
      </c>
      <c r="AW241" s="13" t="s">
        <v>34</v>
      </c>
      <c r="AX241" s="13" t="s">
        <v>78</v>
      </c>
      <c r="AY241" s="237" t="s">
        <v>131</v>
      </c>
    </row>
    <row r="242" s="13" customFormat="1">
      <c r="A242" s="13"/>
      <c r="B242" s="226"/>
      <c r="C242" s="227"/>
      <c r="D242" s="228" t="s">
        <v>140</v>
      </c>
      <c r="E242" s="229" t="s">
        <v>1</v>
      </c>
      <c r="F242" s="230" t="s">
        <v>238</v>
      </c>
      <c r="G242" s="227"/>
      <c r="H242" s="231">
        <v>-5.3550000000000004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7" t="s">
        <v>140</v>
      </c>
      <c r="AU242" s="237" t="s">
        <v>85</v>
      </c>
      <c r="AV242" s="13" t="s">
        <v>85</v>
      </c>
      <c r="AW242" s="13" t="s">
        <v>34</v>
      </c>
      <c r="AX242" s="13" t="s">
        <v>78</v>
      </c>
      <c r="AY242" s="237" t="s">
        <v>131</v>
      </c>
    </row>
    <row r="243" s="14" customFormat="1">
      <c r="A243" s="14"/>
      <c r="B243" s="249"/>
      <c r="C243" s="250"/>
      <c r="D243" s="228" t="s">
        <v>140</v>
      </c>
      <c r="E243" s="251" t="s">
        <v>1</v>
      </c>
      <c r="F243" s="252" t="s">
        <v>175</v>
      </c>
      <c r="G243" s="250"/>
      <c r="H243" s="253">
        <v>377.35199999999998</v>
      </c>
      <c r="I243" s="254"/>
      <c r="J243" s="250"/>
      <c r="K243" s="250"/>
      <c r="L243" s="255"/>
      <c r="M243" s="256"/>
      <c r="N243" s="257"/>
      <c r="O243" s="257"/>
      <c r="P243" s="257"/>
      <c r="Q243" s="257"/>
      <c r="R243" s="257"/>
      <c r="S243" s="257"/>
      <c r="T243" s="25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9" t="s">
        <v>140</v>
      </c>
      <c r="AU243" s="259" t="s">
        <v>85</v>
      </c>
      <c r="AV243" s="14" t="s">
        <v>138</v>
      </c>
      <c r="AW243" s="14" t="s">
        <v>34</v>
      </c>
      <c r="AX243" s="14" t="s">
        <v>83</v>
      </c>
      <c r="AY243" s="259" t="s">
        <v>131</v>
      </c>
    </row>
    <row r="244" s="13" customFormat="1">
      <c r="A244" s="13"/>
      <c r="B244" s="226"/>
      <c r="C244" s="227"/>
      <c r="D244" s="228" t="s">
        <v>140</v>
      </c>
      <c r="E244" s="227"/>
      <c r="F244" s="230" t="s">
        <v>239</v>
      </c>
      <c r="G244" s="227"/>
      <c r="H244" s="231">
        <v>415.08699999999999</v>
      </c>
      <c r="I244" s="232"/>
      <c r="J244" s="227"/>
      <c r="K244" s="227"/>
      <c r="L244" s="233"/>
      <c r="M244" s="234"/>
      <c r="N244" s="235"/>
      <c r="O244" s="235"/>
      <c r="P244" s="235"/>
      <c r="Q244" s="235"/>
      <c r="R244" s="235"/>
      <c r="S244" s="235"/>
      <c r="T244" s="23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7" t="s">
        <v>140</v>
      </c>
      <c r="AU244" s="237" t="s">
        <v>85</v>
      </c>
      <c r="AV244" s="13" t="s">
        <v>85</v>
      </c>
      <c r="AW244" s="13" t="s">
        <v>4</v>
      </c>
      <c r="AX244" s="13" t="s">
        <v>83</v>
      </c>
      <c r="AY244" s="237" t="s">
        <v>131</v>
      </c>
    </row>
    <row r="245" s="2" customFormat="1" ht="24.15" customHeight="1">
      <c r="A245" s="38"/>
      <c r="B245" s="39"/>
      <c r="C245" s="238" t="s">
        <v>240</v>
      </c>
      <c r="D245" s="238" t="s">
        <v>149</v>
      </c>
      <c r="E245" s="239" t="s">
        <v>241</v>
      </c>
      <c r="F245" s="240" t="s">
        <v>242</v>
      </c>
      <c r="G245" s="241" t="s">
        <v>137</v>
      </c>
      <c r="H245" s="242">
        <v>115.196</v>
      </c>
      <c r="I245" s="243"/>
      <c r="J245" s="244">
        <f>ROUND(I245*H245,2)</f>
        <v>0</v>
      </c>
      <c r="K245" s="245"/>
      <c r="L245" s="246"/>
      <c r="M245" s="247" t="s">
        <v>1</v>
      </c>
      <c r="N245" s="248" t="s">
        <v>43</v>
      </c>
      <c r="O245" s="91"/>
      <c r="P245" s="222">
        <f>O245*H245</f>
        <v>0</v>
      </c>
      <c r="Q245" s="222">
        <v>0.0055999999999999999</v>
      </c>
      <c r="R245" s="222">
        <f>Q245*H245</f>
        <v>0.64509759999999994</v>
      </c>
      <c r="S245" s="222">
        <v>0</v>
      </c>
      <c r="T245" s="223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4" t="s">
        <v>152</v>
      </c>
      <c r="AT245" s="224" t="s">
        <v>149</v>
      </c>
      <c r="AU245" s="224" t="s">
        <v>85</v>
      </c>
      <c r="AY245" s="17" t="s">
        <v>131</v>
      </c>
      <c r="BE245" s="225">
        <f>IF(N245="základní",J245,0)</f>
        <v>0</v>
      </c>
      <c r="BF245" s="225">
        <f>IF(N245="snížená",J245,0)</f>
        <v>0</v>
      </c>
      <c r="BG245" s="225">
        <f>IF(N245="zákl. přenesená",J245,0)</f>
        <v>0</v>
      </c>
      <c r="BH245" s="225">
        <f>IF(N245="sníž. přenesená",J245,0)</f>
        <v>0</v>
      </c>
      <c r="BI245" s="225">
        <f>IF(N245="nulová",J245,0)</f>
        <v>0</v>
      </c>
      <c r="BJ245" s="17" t="s">
        <v>83</v>
      </c>
      <c r="BK245" s="225">
        <f>ROUND(I245*H245,2)</f>
        <v>0</v>
      </c>
      <c r="BL245" s="17" t="s">
        <v>138</v>
      </c>
      <c r="BM245" s="224" t="s">
        <v>243</v>
      </c>
    </row>
    <row r="246" s="13" customFormat="1">
      <c r="A246" s="13"/>
      <c r="B246" s="226"/>
      <c r="C246" s="227"/>
      <c r="D246" s="228" t="s">
        <v>140</v>
      </c>
      <c r="E246" s="229" t="s">
        <v>1</v>
      </c>
      <c r="F246" s="230" t="s">
        <v>171</v>
      </c>
      <c r="G246" s="227"/>
      <c r="H246" s="231">
        <v>35.340000000000003</v>
      </c>
      <c r="I246" s="232"/>
      <c r="J246" s="227"/>
      <c r="K246" s="227"/>
      <c r="L246" s="233"/>
      <c r="M246" s="234"/>
      <c r="N246" s="235"/>
      <c r="O246" s="235"/>
      <c r="P246" s="235"/>
      <c r="Q246" s="235"/>
      <c r="R246" s="235"/>
      <c r="S246" s="235"/>
      <c r="T246" s="23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7" t="s">
        <v>140</v>
      </c>
      <c r="AU246" s="237" t="s">
        <v>85</v>
      </c>
      <c r="AV246" s="13" t="s">
        <v>85</v>
      </c>
      <c r="AW246" s="13" t="s">
        <v>34</v>
      </c>
      <c r="AX246" s="13" t="s">
        <v>78</v>
      </c>
      <c r="AY246" s="237" t="s">
        <v>131</v>
      </c>
    </row>
    <row r="247" s="13" customFormat="1">
      <c r="A247" s="13"/>
      <c r="B247" s="226"/>
      <c r="C247" s="227"/>
      <c r="D247" s="228" t="s">
        <v>140</v>
      </c>
      <c r="E247" s="229" t="s">
        <v>1</v>
      </c>
      <c r="F247" s="230" t="s">
        <v>172</v>
      </c>
      <c r="G247" s="227"/>
      <c r="H247" s="231">
        <v>26.763999999999999</v>
      </c>
      <c r="I247" s="232"/>
      <c r="J247" s="227"/>
      <c r="K247" s="227"/>
      <c r="L247" s="233"/>
      <c r="M247" s="234"/>
      <c r="N247" s="235"/>
      <c r="O247" s="235"/>
      <c r="P247" s="235"/>
      <c r="Q247" s="235"/>
      <c r="R247" s="235"/>
      <c r="S247" s="235"/>
      <c r="T247" s="23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7" t="s">
        <v>140</v>
      </c>
      <c r="AU247" s="237" t="s">
        <v>85</v>
      </c>
      <c r="AV247" s="13" t="s">
        <v>85</v>
      </c>
      <c r="AW247" s="13" t="s">
        <v>34</v>
      </c>
      <c r="AX247" s="13" t="s">
        <v>78</v>
      </c>
      <c r="AY247" s="237" t="s">
        <v>131</v>
      </c>
    </row>
    <row r="248" s="13" customFormat="1">
      <c r="A248" s="13"/>
      <c r="B248" s="226"/>
      <c r="C248" s="227"/>
      <c r="D248" s="228" t="s">
        <v>140</v>
      </c>
      <c r="E248" s="229" t="s">
        <v>1</v>
      </c>
      <c r="F248" s="230" t="s">
        <v>173</v>
      </c>
      <c r="G248" s="227"/>
      <c r="H248" s="231">
        <v>61.619999999999997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7" t="s">
        <v>140</v>
      </c>
      <c r="AU248" s="237" t="s">
        <v>85</v>
      </c>
      <c r="AV248" s="13" t="s">
        <v>85</v>
      </c>
      <c r="AW248" s="13" t="s">
        <v>34</v>
      </c>
      <c r="AX248" s="13" t="s">
        <v>78</v>
      </c>
      <c r="AY248" s="237" t="s">
        <v>131</v>
      </c>
    </row>
    <row r="249" s="13" customFormat="1">
      <c r="A249" s="13"/>
      <c r="B249" s="226"/>
      <c r="C249" s="227"/>
      <c r="D249" s="228" t="s">
        <v>140</v>
      </c>
      <c r="E249" s="229" t="s">
        <v>1</v>
      </c>
      <c r="F249" s="230" t="s">
        <v>244</v>
      </c>
      <c r="G249" s="227"/>
      <c r="H249" s="231">
        <v>-5.4000000000000004</v>
      </c>
      <c r="I249" s="232"/>
      <c r="J249" s="227"/>
      <c r="K249" s="227"/>
      <c r="L249" s="233"/>
      <c r="M249" s="234"/>
      <c r="N249" s="235"/>
      <c r="O249" s="235"/>
      <c r="P249" s="235"/>
      <c r="Q249" s="235"/>
      <c r="R249" s="235"/>
      <c r="S249" s="235"/>
      <c r="T249" s="23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7" t="s">
        <v>140</v>
      </c>
      <c r="AU249" s="237" t="s">
        <v>85</v>
      </c>
      <c r="AV249" s="13" t="s">
        <v>85</v>
      </c>
      <c r="AW249" s="13" t="s">
        <v>34</v>
      </c>
      <c r="AX249" s="13" t="s">
        <v>78</v>
      </c>
      <c r="AY249" s="237" t="s">
        <v>131</v>
      </c>
    </row>
    <row r="250" s="13" customFormat="1">
      <c r="A250" s="13"/>
      <c r="B250" s="226"/>
      <c r="C250" s="227"/>
      <c r="D250" s="228" t="s">
        <v>140</v>
      </c>
      <c r="E250" s="229" t="s">
        <v>1</v>
      </c>
      <c r="F250" s="230" t="s">
        <v>245</v>
      </c>
      <c r="G250" s="227"/>
      <c r="H250" s="231">
        <v>-0.64000000000000001</v>
      </c>
      <c r="I250" s="232"/>
      <c r="J250" s="227"/>
      <c r="K250" s="227"/>
      <c r="L250" s="233"/>
      <c r="M250" s="234"/>
      <c r="N250" s="235"/>
      <c r="O250" s="235"/>
      <c r="P250" s="235"/>
      <c r="Q250" s="235"/>
      <c r="R250" s="235"/>
      <c r="S250" s="235"/>
      <c r="T250" s="23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7" t="s">
        <v>140</v>
      </c>
      <c r="AU250" s="237" t="s">
        <v>85</v>
      </c>
      <c r="AV250" s="13" t="s">
        <v>85</v>
      </c>
      <c r="AW250" s="13" t="s">
        <v>34</v>
      </c>
      <c r="AX250" s="13" t="s">
        <v>78</v>
      </c>
      <c r="AY250" s="237" t="s">
        <v>131</v>
      </c>
    </row>
    <row r="251" s="13" customFormat="1">
      <c r="A251" s="13"/>
      <c r="B251" s="226"/>
      <c r="C251" s="227"/>
      <c r="D251" s="228" t="s">
        <v>140</v>
      </c>
      <c r="E251" s="229" t="s">
        <v>1</v>
      </c>
      <c r="F251" s="230" t="s">
        <v>246</v>
      </c>
      <c r="G251" s="227"/>
      <c r="H251" s="231">
        <v>-1.44</v>
      </c>
      <c r="I251" s="232"/>
      <c r="J251" s="227"/>
      <c r="K251" s="227"/>
      <c r="L251" s="233"/>
      <c r="M251" s="234"/>
      <c r="N251" s="235"/>
      <c r="O251" s="235"/>
      <c r="P251" s="235"/>
      <c r="Q251" s="235"/>
      <c r="R251" s="235"/>
      <c r="S251" s="235"/>
      <c r="T251" s="23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7" t="s">
        <v>140</v>
      </c>
      <c r="AU251" s="237" t="s">
        <v>85</v>
      </c>
      <c r="AV251" s="13" t="s">
        <v>85</v>
      </c>
      <c r="AW251" s="13" t="s">
        <v>34</v>
      </c>
      <c r="AX251" s="13" t="s">
        <v>78</v>
      </c>
      <c r="AY251" s="237" t="s">
        <v>131</v>
      </c>
    </row>
    <row r="252" s="13" customFormat="1">
      <c r="A252" s="13"/>
      <c r="B252" s="226"/>
      <c r="C252" s="227"/>
      <c r="D252" s="228" t="s">
        <v>140</v>
      </c>
      <c r="E252" s="229" t="s">
        <v>1</v>
      </c>
      <c r="F252" s="230" t="s">
        <v>247</v>
      </c>
      <c r="G252" s="227"/>
      <c r="H252" s="231">
        <v>-11.52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7" t="s">
        <v>140</v>
      </c>
      <c r="AU252" s="237" t="s">
        <v>85</v>
      </c>
      <c r="AV252" s="13" t="s">
        <v>85</v>
      </c>
      <c r="AW252" s="13" t="s">
        <v>34</v>
      </c>
      <c r="AX252" s="13" t="s">
        <v>78</v>
      </c>
      <c r="AY252" s="237" t="s">
        <v>131</v>
      </c>
    </row>
    <row r="253" s="14" customFormat="1">
      <c r="A253" s="14"/>
      <c r="B253" s="249"/>
      <c r="C253" s="250"/>
      <c r="D253" s="228" t="s">
        <v>140</v>
      </c>
      <c r="E253" s="251" t="s">
        <v>1</v>
      </c>
      <c r="F253" s="252" t="s">
        <v>175</v>
      </c>
      <c r="G253" s="250"/>
      <c r="H253" s="253">
        <v>104.724</v>
      </c>
      <c r="I253" s="254"/>
      <c r="J253" s="250"/>
      <c r="K253" s="250"/>
      <c r="L253" s="255"/>
      <c r="M253" s="256"/>
      <c r="N253" s="257"/>
      <c r="O253" s="257"/>
      <c r="P253" s="257"/>
      <c r="Q253" s="257"/>
      <c r="R253" s="257"/>
      <c r="S253" s="257"/>
      <c r="T253" s="25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9" t="s">
        <v>140</v>
      </c>
      <c r="AU253" s="259" t="s">
        <v>85</v>
      </c>
      <c r="AV253" s="14" t="s">
        <v>138</v>
      </c>
      <c r="AW253" s="14" t="s">
        <v>34</v>
      </c>
      <c r="AX253" s="14" t="s">
        <v>83</v>
      </c>
      <c r="AY253" s="259" t="s">
        <v>131</v>
      </c>
    </row>
    <row r="254" s="13" customFormat="1">
      <c r="A254" s="13"/>
      <c r="B254" s="226"/>
      <c r="C254" s="227"/>
      <c r="D254" s="228" t="s">
        <v>140</v>
      </c>
      <c r="E254" s="227"/>
      <c r="F254" s="230" t="s">
        <v>248</v>
      </c>
      <c r="G254" s="227"/>
      <c r="H254" s="231">
        <v>115.196</v>
      </c>
      <c r="I254" s="232"/>
      <c r="J254" s="227"/>
      <c r="K254" s="227"/>
      <c r="L254" s="233"/>
      <c r="M254" s="234"/>
      <c r="N254" s="235"/>
      <c r="O254" s="235"/>
      <c r="P254" s="235"/>
      <c r="Q254" s="235"/>
      <c r="R254" s="235"/>
      <c r="S254" s="235"/>
      <c r="T254" s="23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7" t="s">
        <v>140</v>
      </c>
      <c r="AU254" s="237" t="s">
        <v>85</v>
      </c>
      <c r="AV254" s="13" t="s">
        <v>85</v>
      </c>
      <c r="AW254" s="13" t="s">
        <v>4</v>
      </c>
      <c r="AX254" s="13" t="s">
        <v>83</v>
      </c>
      <c r="AY254" s="237" t="s">
        <v>131</v>
      </c>
    </row>
    <row r="255" s="2" customFormat="1" ht="37.8" customHeight="1">
      <c r="A255" s="38"/>
      <c r="B255" s="39"/>
      <c r="C255" s="212" t="s">
        <v>249</v>
      </c>
      <c r="D255" s="212" t="s">
        <v>134</v>
      </c>
      <c r="E255" s="213" t="s">
        <v>250</v>
      </c>
      <c r="F255" s="214" t="s">
        <v>251</v>
      </c>
      <c r="G255" s="215" t="s">
        <v>178</v>
      </c>
      <c r="H255" s="216">
        <v>367.81999999999999</v>
      </c>
      <c r="I255" s="217"/>
      <c r="J255" s="218">
        <f>ROUND(I255*H255,2)</f>
        <v>0</v>
      </c>
      <c r="K255" s="219"/>
      <c r="L255" s="44"/>
      <c r="M255" s="220" t="s">
        <v>1</v>
      </c>
      <c r="N255" s="221" t="s">
        <v>43</v>
      </c>
      <c r="O255" s="91"/>
      <c r="P255" s="222">
        <f>O255*H255</f>
        <v>0</v>
      </c>
      <c r="Q255" s="222">
        <v>0.0033899999999999998</v>
      </c>
      <c r="R255" s="222">
        <f>Q255*H255</f>
        <v>1.2469097999999999</v>
      </c>
      <c r="S255" s="222">
        <v>0</v>
      </c>
      <c r="T255" s="223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4" t="s">
        <v>138</v>
      </c>
      <c r="AT255" s="224" t="s">
        <v>134</v>
      </c>
      <c r="AU255" s="224" t="s">
        <v>85</v>
      </c>
      <c r="AY255" s="17" t="s">
        <v>131</v>
      </c>
      <c r="BE255" s="225">
        <f>IF(N255="základní",J255,0)</f>
        <v>0</v>
      </c>
      <c r="BF255" s="225">
        <f>IF(N255="snížená",J255,0)</f>
        <v>0</v>
      </c>
      <c r="BG255" s="225">
        <f>IF(N255="zákl. přenesená",J255,0)</f>
        <v>0</v>
      </c>
      <c r="BH255" s="225">
        <f>IF(N255="sníž. přenesená",J255,0)</f>
        <v>0</v>
      </c>
      <c r="BI255" s="225">
        <f>IF(N255="nulová",J255,0)</f>
        <v>0</v>
      </c>
      <c r="BJ255" s="17" t="s">
        <v>83</v>
      </c>
      <c r="BK255" s="225">
        <f>ROUND(I255*H255,2)</f>
        <v>0</v>
      </c>
      <c r="BL255" s="17" t="s">
        <v>138</v>
      </c>
      <c r="BM255" s="224" t="s">
        <v>252</v>
      </c>
    </row>
    <row r="256" s="13" customFormat="1">
      <c r="A256" s="13"/>
      <c r="B256" s="226"/>
      <c r="C256" s="227"/>
      <c r="D256" s="228" t="s">
        <v>140</v>
      </c>
      <c r="E256" s="229" t="s">
        <v>1</v>
      </c>
      <c r="F256" s="230" t="s">
        <v>180</v>
      </c>
      <c r="G256" s="227"/>
      <c r="H256" s="231">
        <v>21</v>
      </c>
      <c r="I256" s="232"/>
      <c r="J256" s="227"/>
      <c r="K256" s="227"/>
      <c r="L256" s="233"/>
      <c r="M256" s="234"/>
      <c r="N256" s="235"/>
      <c r="O256" s="235"/>
      <c r="P256" s="235"/>
      <c r="Q256" s="235"/>
      <c r="R256" s="235"/>
      <c r="S256" s="235"/>
      <c r="T256" s="23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7" t="s">
        <v>140</v>
      </c>
      <c r="AU256" s="237" t="s">
        <v>85</v>
      </c>
      <c r="AV256" s="13" t="s">
        <v>85</v>
      </c>
      <c r="AW256" s="13" t="s">
        <v>34</v>
      </c>
      <c r="AX256" s="13" t="s">
        <v>78</v>
      </c>
      <c r="AY256" s="237" t="s">
        <v>131</v>
      </c>
    </row>
    <row r="257" s="13" customFormat="1">
      <c r="A257" s="13"/>
      <c r="B257" s="226"/>
      <c r="C257" s="227"/>
      <c r="D257" s="228" t="s">
        <v>140</v>
      </c>
      <c r="E257" s="229" t="s">
        <v>1</v>
      </c>
      <c r="F257" s="230" t="s">
        <v>181</v>
      </c>
      <c r="G257" s="227"/>
      <c r="H257" s="231">
        <v>4.7999999999999998</v>
      </c>
      <c r="I257" s="232"/>
      <c r="J257" s="227"/>
      <c r="K257" s="227"/>
      <c r="L257" s="233"/>
      <c r="M257" s="234"/>
      <c r="N257" s="235"/>
      <c r="O257" s="235"/>
      <c r="P257" s="235"/>
      <c r="Q257" s="235"/>
      <c r="R257" s="235"/>
      <c r="S257" s="235"/>
      <c r="T257" s="23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7" t="s">
        <v>140</v>
      </c>
      <c r="AU257" s="237" t="s">
        <v>85</v>
      </c>
      <c r="AV257" s="13" t="s">
        <v>85</v>
      </c>
      <c r="AW257" s="13" t="s">
        <v>34</v>
      </c>
      <c r="AX257" s="13" t="s">
        <v>78</v>
      </c>
      <c r="AY257" s="237" t="s">
        <v>131</v>
      </c>
    </row>
    <row r="258" s="13" customFormat="1">
      <c r="A258" s="13"/>
      <c r="B258" s="226"/>
      <c r="C258" s="227"/>
      <c r="D258" s="228" t="s">
        <v>140</v>
      </c>
      <c r="E258" s="229" t="s">
        <v>1</v>
      </c>
      <c r="F258" s="230" t="s">
        <v>182</v>
      </c>
      <c r="G258" s="227"/>
      <c r="H258" s="231">
        <v>4.7999999999999998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7" t="s">
        <v>140</v>
      </c>
      <c r="AU258" s="237" t="s">
        <v>85</v>
      </c>
      <c r="AV258" s="13" t="s">
        <v>85</v>
      </c>
      <c r="AW258" s="13" t="s">
        <v>34</v>
      </c>
      <c r="AX258" s="13" t="s">
        <v>78</v>
      </c>
      <c r="AY258" s="237" t="s">
        <v>131</v>
      </c>
    </row>
    <row r="259" s="13" customFormat="1">
      <c r="A259" s="13"/>
      <c r="B259" s="226"/>
      <c r="C259" s="227"/>
      <c r="D259" s="228" t="s">
        <v>140</v>
      </c>
      <c r="E259" s="229" t="s">
        <v>1</v>
      </c>
      <c r="F259" s="230" t="s">
        <v>183</v>
      </c>
      <c r="G259" s="227"/>
      <c r="H259" s="231">
        <v>31.199999999999999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7" t="s">
        <v>140</v>
      </c>
      <c r="AU259" s="237" t="s">
        <v>85</v>
      </c>
      <c r="AV259" s="13" t="s">
        <v>85</v>
      </c>
      <c r="AW259" s="13" t="s">
        <v>34</v>
      </c>
      <c r="AX259" s="13" t="s">
        <v>78</v>
      </c>
      <c r="AY259" s="237" t="s">
        <v>131</v>
      </c>
    </row>
    <row r="260" s="13" customFormat="1">
      <c r="A260" s="13"/>
      <c r="B260" s="226"/>
      <c r="C260" s="227"/>
      <c r="D260" s="228" t="s">
        <v>140</v>
      </c>
      <c r="E260" s="229" t="s">
        <v>1</v>
      </c>
      <c r="F260" s="230" t="s">
        <v>184</v>
      </c>
      <c r="G260" s="227"/>
      <c r="H260" s="231">
        <v>7.0499999999999998</v>
      </c>
      <c r="I260" s="232"/>
      <c r="J260" s="227"/>
      <c r="K260" s="227"/>
      <c r="L260" s="233"/>
      <c r="M260" s="234"/>
      <c r="N260" s="235"/>
      <c r="O260" s="235"/>
      <c r="P260" s="235"/>
      <c r="Q260" s="235"/>
      <c r="R260" s="235"/>
      <c r="S260" s="235"/>
      <c r="T260" s="23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7" t="s">
        <v>140</v>
      </c>
      <c r="AU260" s="237" t="s">
        <v>85</v>
      </c>
      <c r="AV260" s="13" t="s">
        <v>85</v>
      </c>
      <c r="AW260" s="13" t="s">
        <v>34</v>
      </c>
      <c r="AX260" s="13" t="s">
        <v>78</v>
      </c>
      <c r="AY260" s="237" t="s">
        <v>131</v>
      </c>
    </row>
    <row r="261" s="13" customFormat="1">
      <c r="A261" s="13"/>
      <c r="B261" s="226"/>
      <c r="C261" s="227"/>
      <c r="D261" s="228" t="s">
        <v>140</v>
      </c>
      <c r="E261" s="229" t="s">
        <v>1</v>
      </c>
      <c r="F261" s="230" t="s">
        <v>185</v>
      </c>
      <c r="G261" s="227"/>
      <c r="H261" s="231">
        <v>26.25</v>
      </c>
      <c r="I261" s="232"/>
      <c r="J261" s="227"/>
      <c r="K261" s="227"/>
      <c r="L261" s="233"/>
      <c r="M261" s="234"/>
      <c r="N261" s="235"/>
      <c r="O261" s="235"/>
      <c r="P261" s="235"/>
      <c r="Q261" s="235"/>
      <c r="R261" s="235"/>
      <c r="S261" s="235"/>
      <c r="T261" s="23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7" t="s">
        <v>140</v>
      </c>
      <c r="AU261" s="237" t="s">
        <v>85</v>
      </c>
      <c r="AV261" s="13" t="s">
        <v>85</v>
      </c>
      <c r="AW261" s="13" t="s">
        <v>34</v>
      </c>
      <c r="AX261" s="13" t="s">
        <v>78</v>
      </c>
      <c r="AY261" s="237" t="s">
        <v>131</v>
      </c>
    </row>
    <row r="262" s="13" customFormat="1">
      <c r="A262" s="13"/>
      <c r="B262" s="226"/>
      <c r="C262" s="227"/>
      <c r="D262" s="228" t="s">
        <v>140</v>
      </c>
      <c r="E262" s="229" t="s">
        <v>1</v>
      </c>
      <c r="F262" s="230" t="s">
        <v>186</v>
      </c>
      <c r="G262" s="227"/>
      <c r="H262" s="231">
        <v>5.5199999999999996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7" t="s">
        <v>140</v>
      </c>
      <c r="AU262" s="237" t="s">
        <v>85</v>
      </c>
      <c r="AV262" s="13" t="s">
        <v>85</v>
      </c>
      <c r="AW262" s="13" t="s">
        <v>34</v>
      </c>
      <c r="AX262" s="13" t="s">
        <v>78</v>
      </c>
      <c r="AY262" s="237" t="s">
        <v>131</v>
      </c>
    </row>
    <row r="263" s="13" customFormat="1">
      <c r="A263" s="13"/>
      <c r="B263" s="226"/>
      <c r="C263" s="227"/>
      <c r="D263" s="228" t="s">
        <v>140</v>
      </c>
      <c r="E263" s="229" t="s">
        <v>1</v>
      </c>
      <c r="F263" s="230" t="s">
        <v>187</v>
      </c>
      <c r="G263" s="227"/>
      <c r="H263" s="231">
        <v>14.199999999999999</v>
      </c>
      <c r="I263" s="232"/>
      <c r="J263" s="227"/>
      <c r="K263" s="227"/>
      <c r="L263" s="233"/>
      <c r="M263" s="234"/>
      <c r="N263" s="235"/>
      <c r="O263" s="235"/>
      <c r="P263" s="235"/>
      <c r="Q263" s="235"/>
      <c r="R263" s="235"/>
      <c r="S263" s="235"/>
      <c r="T263" s="23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7" t="s">
        <v>140</v>
      </c>
      <c r="AU263" s="237" t="s">
        <v>85</v>
      </c>
      <c r="AV263" s="13" t="s">
        <v>85</v>
      </c>
      <c r="AW263" s="13" t="s">
        <v>34</v>
      </c>
      <c r="AX263" s="13" t="s">
        <v>78</v>
      </c>
      <c r="AY263" s="237" t="s">
        <v>131</v>
      </c>
    </row>
    <row r="264" s="13" customFormat="1">
      <c r="A264" s="13"/>
      <c r="B264" s="226"/>
      <c r="C264" s="227"/>
      <c r="D264" s="228" t="s">
        <v>140</v>
      </c>
      <c r="E264" s="229" t="s">
        <v>1</v>
      </c>
      <c r="F264" s="230" t="s">
        <v>188</v>
      </c>
      <c r="G264" s="227"/>
      <c r="H264" s="231">
        <v>2.3999999999999999</v>
      </c>
      <c r="I264" s="232"/>
      <c r="J264" s="227"/>
      <c r="K264" s="227"/>
      <c r="L264" s="233"/>
      <c r="M264" s="234"/>
      <c r="N264" s="235"/>
      <c r="O264" s="235"/>
      <c r="P264" s="235"/>
      <c r="Q264" s="235"/>
      <c r="R264" s="235"/>
      <c r="S264" s="235"/>
      <c r="T264" s="23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7" t="s">
        <v>140</v>
      </c>
      <c r="AU264" s="237" t="s">
        <v>85</v>
      </c>
      <c r="AV264" s="13" t="s">
        <v>85</v>
      </c>
      <c r="AW264" s="13" t="s">
        <v>34</v>
      </c>
      <c r="AX264" s="13" t="s">
        <v>78</v>
      </c>
      <c r="AY264" s="237" t="s">
        <v>131</v>
      </c>
    </row>
    <row r="265" s="13" customFormat="1">
      <c r="A265" s="13"/>
      <c r="B265" s="226"/>
      <c r="C265" s="227"/>
      <c r="D265" s="228" t="s">
        <v>140</v>
      </c>
      <c r="E265" s="229" t="s">
        <v>1</v>
      </c>
      <c r="F265" s="230" t="s">
        <v>189</v>
      </c>
      <c r="G265" s="227"/>
      <c r="H265" s="231">
        <v>5.4000000000000004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7" t="s">
        <v>140</v>
      </c>
      <c r="AU265" s="237" t="s">
        <v>85</v>
      </c>
      <c r="AV265" s="13" t="s">
        <v>85</v>
      </c>
      <c r="AW265" s="13" t="s">
        <v>34</v>
      </c>
      <c r="AX265" s="13" t="s">
        <v>78</v>
      </c>
      <c r="AY265" s="237" t="s">
        <v>131</v>
      </c>
    </row>
    <row r="266" s="13" customFormat="1">
      <c r="A266" s="13"/>
      <c r="B266" s="226"/>
      <c r="C266" s="227"/>
      <c r="D266" s="228" t="s">
        <v>140</v>
      </c>
      <c r="E266" s="229" t="s">
        <v>1</v>
      </c>
      <c r="F266" s="230" t="s">
        <v>190</v>
      </c>
      <c r="G266" s="227"/>
      <c r="H266" s="231">
        <v>4.2000000000000002</v>
      </c>
      <c r="I266" s="232"/>
      <c r="J266" s="227"/>
      <c r="K266" s="227"/>
      <c r="L266" s="233"/>
      <c r="M266" s="234"/>
      <c r="N266" s="235"/>
      <c r="O266" s="235"/>
      <c r="P266" s="235"/>
      <c r="Q266" s="235"/>
      <c r="R266" s="235"/>
      <c r="S266" s="235"/>
      <c r="T266" s="23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7" t="s">
        <v>140</v>
      </c>
      <c r="AU266" s="237" t="s">
        <v>85</v>
      </c>
      <c r="AV266" s="13" t="s">
        <v>85</v>
      </c>
      <c r="AW266" s="13" t="s">
        <v>34</v>
      </c>
      <c r="AX266" s="13" t="s">
        <v>78</v>
      </c>
      <c r="AY266" s="237" t="s">
        <v>131</v>
      </c>
    </row>
    <row r="267" s="13" customFormat="1">
      <c r="A267" s="13"/>
      <c r="B267" s="226"/>
      <c r="C267" s="227"/>
      <c r="D267" s="228" t="s">
        <v>140</v>
      </c>
      <c r="E267" s="229" t="s">
        <v>1</v>
      </c>
      <c r="F267" s="230" t="s">
        <v>191</v>
      </c>
      <c r="G267" s="227"/>
      <c r="H267" s="231">
        <v>6.9000000000000004</v>
      </c>
      <c r="I267" s="232"/>
      <c r="J267" s="227"/>
      <c r="K267" s="227"/>
      <c r="L267" s="233"/>
      <c r="M267" s="234"/>
      <c r="N267" s="235"/>
      <c r="O267" s="235"/>
      <c r="P267" s="235"/>
      <c r="Q267" s="235"/>
      <c r="R267" s="235"/>
      <c r="S267" s="235"/>
      <c r="T267" s="23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7" t="s">
        <v>140</v>
      </c>
      <c r="AU267" s="237" t="s">
        <v>85</v>
      </c>
      <c r="AV267" s="13" t="s">
        <v>85</v>
      </c>
      <c r="AW267" s="13" t="s">
        <v>34</v>
      </c>
      <c r="AX267" s="13" t="s">
        <v>78</v>
      </c>
      <c r="AY267" s="237" t="s">
        <v>131</v>
      </c>
    </row>
    <row r="268" s="13" customFormat="1">
      <c r="A268" s="13"/>
      <c r="B268" s="226"/>
      <c r="C268" s="227"/>
      <c r="D268" s="228" t="s">
        <v>140</v>
      </c>
      <c r="E268" s="229" t="s">
        <v>1</v>
      </c>
      <c r="F268" s="230" t="s">
        <v>192</v>
      </c>
      <c r="G268" s="227"/>
      <c r="H268" s="231">
        <v>5.2999999999999998</v>
      </c>
      <c r="I268" s="232"/>
      <c r="J268" s="227"/>
      <c r="K268" s="227"/>
      <c r="L268" s="233"/>
      <c r="M268" s="234"/>
      <c r="N268" s="235"/>
      <c r="O268" s="235"/>
      <c r="P268" s="235"/>
      <c r="Q268" s="235"/>
      <c r="R268" s="235"/>
      <c r="S268" s="235"/>
      <c r="T268" s="23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7" t="s">
        <v>140</v>
      </c>
      <c r="AU268" s="237" t="s">
        <v>85</v>
      </c>
      <c r="AV268" s="13" t="s">
        <v>85</v>
      </c>
      <c r="AW268" s="13" t="s">
        <v>34</v>
      </c>
      <c r="AX268" s="13" t="s">
        <v>78</v>
      </c>
      <c r="AY268" s="237" t="s">
        <v>131</v>
      </c>
    </row>
    <row r="269" s="13" customFormat="1">
      <c r="A269" s="13"/>
      <c r="B269" s="226"/>
      <c r="C269" s="227"/>
      <c r="D269" s="228" t="s">
        <v>140</v>
      </c>
      <c r="E269" s="229" t="s">
        <v>1</v>
      </c>
      <c r="F269" s="230" t="s">
        <v>193</v>
      </c>
      <c r="G269" s="227"/>
      <c r="H269" s="231">
        <v>15</v>
      </c>
      <c r="I269" s="232"/>
      <c r="J269" s="227"/>
      <c r="K269" s="227"/>
      <c r="L269" s="233"/>
      <c r="M269" s="234"/>
      <c r="N269" s="235"/>
      <c r="O269" s="235"/>
      <c r="P269" s="235"/>
      <c r="Q269" s="235"/>
      <c r="R269" s="235"/>
      <c r="S269" s="235"/>
      <c r="T269" s="23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7" t="s">
        <v>140</v>
      </c>
      <c r="AU269" s="237" t="s">
        <v>85</v>
      </c>
      <c r="AV269" s="13" t="s">
        <v>85</v>
      </c>
      <c r="AW269" s="13" t="s">
        <v>34</v>
      </c>
      <c r="AX269" s="13" t="s">
        <v>78</v>
      </c>
      <c r="AY269" s="237" t="s">
        <v>131</v>
      </c>
    </row>
    <row r="270" s="13" customFormat="1">
      <c r="A270" s="13"/>
      <c r="B270" s="226"/>
      <c r="C270" s="227"/>
      <c r="D270" s="228" t="s">
        <v>140</v>
      </c>
      <c r="E270" s="229" t="s">
        <v>1</v>
      </c>
      <c r="F270" s="230" t="s">
        <v>194</v>
      </c>
      <c r="G270" s="227"/>
      <c r="H270" s="231">
        <v>196.80000000000001</v>
      </c>
      <c r="I270" s="232"/>
      <c r="J270" s="227"/>
      <c r="K270" s="227"/>
      <c r="L270" s="233"/>
      <c r="M270" s="234"/>
      <c r="N270" s="235"/>
      <c r="O270" s="235"/>
      <c r="P270" s="235"/>
      <c r="Q270" s="235"/>
      <c r="R270" s="235"/>
      <c r="S270" s="235"/>
      <c r="T270" s="23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7" t="s">
        <v>140</v>
      </c>
      <c r="AU270" s="237" t="s">
        <v>85</v>
      </c>
      <c r="AV270" s="13" t="s">
        <v>85</v>
      </c>
      <c r="AW270" s="13" t="s">
        <v>34</v>
      </c>
      <c r="AX270" s="13" t="s">
        <v>78</v>
      </c>
      <c r="AY270" s="237" t="s">
        <v>131</v>
      </c>
    </row>
    <row r="271" s="13" customFormat="1">
      <c r="A271" s="13"/>
      <c r="B271" s="226"/>
      <c r="C271" s="227"/>
      <c r="D271" s="228" t="s">
        <v>140</v>
      </c>
      <c r="E271" s="229" t="s">
        <v>1</v>
      </c>
      <c r="F271" s="230" t="s">
        <v>195</v>
      </c>
      <c r="G271" s="227"/>
      <c r="H271" s="231">
        <v>3.6000000000000001</v>
      </c>
      <c r="I271" s="232"/>
      <c r="J271" s="227"/>
      <c r="K271" s="227"/>
      <c r="L271" s="233"/>
      <c r="M271" s="234"/>
      <c r="N271" s="235"/>
      <c r="O271" s="235"/>
      <c r="P271" s="235"/>
      <c r="Q271" s="235"/>
      <c r="R271" s="235"/>
      <c r="S271" s="235"/>
      <c r="T271" s="23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7" t="s">
        <v>140</v>
      </c>
      <c r="AU271" s="237" t="s">
        <v>85</v>
      </c>
      <c r="AV271" s="13" t="s">
        <v>85</v>
      </c>
      <c r="AW271" s="13" t="s">
        <v>34</v>
      </c>
      <c r="AX271" s="13" t="s">
        <v>78</v>
      </c>
      <c r="AY271" s="237" t="s">
        <v>131</v>
      </c>
    </row>
    <row r="272" s="13" customFormat="1">
      <c r="A272" s="13"/>
      <c r="B272" s="226"/>
      <c r="C272" s="227"/>
      <c r="D272" s="228" t="s">
        <v>140</v>
      </c>
      <c r="E272" s="229" t="s">
        <v>1</v>
      </c>
      <c r="F272" s="230" t="s">
        <v>196</v>
      </c>
      <c r="G272" s="227"/>
      <c r="H272" s="231">
        <v>6.2000000000000002</v>
      </c>
      <c r="I272" s="232"/>
      <c r="J272" s="227"/>
      <c r="K272" s="227"/>
      <c r="L272" s="233"/>
      <c r="M272" s="234"/>
      <c r="N272" s="235"/>
      <c r="O272" s="235"/>
      <c r="P272" s="235"/>
      <c r="Q272" s="235"/>
      <c r="R272" s="235"/>
      <c r="S272" s="235"/>
      <c r="T272" s="23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7" t="s">
        <v>140</v>
      </c>
      <c r="AU272" s="237" t="s">
        <v>85</v>
      </c>
      <c r="AV272" s="13" t="s">
        <v>85</v>
      </c>
      <c r="AW272" s="13" t="s">
        <v>34</v>
      </c>
      <c r="AX272" s="13" t="s">
        <v>78</v>
      </c>
      <c r="AY272" s="237" t="s">
        <v>131</v>
      </c>
    </row>
    <row r="273" s="13" customFormat="1">
      <c r="A273" s="13"/>
      <c r="B273" s="226"/>
      <c r="C273" s="227"/>
      <c r="D273" s="228" t="s">
        <v>140</v>
      </c>
      <c r="E273" s="229" t="s">
        <v>1</v>
      </c>
      <c r="F273" s="230" t="s">
        <v>197</v>
      </c>
      <c r="G273" s="227"/>
      <c r="H273" s="231">
        <v>7.2000000000000002</v>
      </c>
      <c r="I273" s="232"/>
      <c r="J273" s="227"/>
      <c r="K273" s="227"/>
      <c r="L273" s="233"/>
      <c r="M273" s="234"/>
      <c r="N273" s="235"/>
      <c r="O273" s="235"/>
      <c r="P273" s="235"/>
      <c r="Q273" s="235"/>
      <c r="R273" s="235"/>
      <c r="S273" s="235"/>
      <c r="T273" s="23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7" t="s">
        <v>140</v>
      </c>
      <c r="AU273" s="237" t="s">
        <v>85</v>
      </c>
      <c r="AV273" s="13" t="s">
        <v>85</v>
      </c>
      <c r="AW273" s="13" t="s">
        <v>34</v>
      </c>
      <c r="AX273" s="13" t="s">
        <v>78</v>
      </c>
      <c r="AY273" s="237" t="s">
        <v>131</v>
      </c>
    </row>
    <row r="274" s="14" customFormat="1">
      <c r="A274" s="14"/>
      <c r="B274" s="249"/>
      <c r="C274" s="250"/>
      <c r="D274" s="228" t="s">
        <v>140</v>
      </c>
      <c r="E274" s="251" t="s">
        <v>1</v>
      </c>
      <c r="F274" s="252" t="s">
        <v>175</v>
      </c>
      <c r="G274" s="250"/>
      <c r="H274" s="253">
        <v>367.81999999999999</v>
      </c>
      <c r="I274" s="254"/>
      <c r="J274" s="250"/>
      <c r="K274" s="250"/>
      <c r="L274" s="255"/>
      <c r="M274" s="256"/>
      <c r="N274" s="257"/>
      <c r="O274" s="257"/>
      <c r="P274" s="257"/>
      <c r="Q274" s="257"/>
      <c r="R274" s="257"/>
      <c r="S274" s="257"/>
      <c r="T274" s="25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9" t="s">
        <v>140</v>
      </c>
      <c r="AU274" s="259" t="s">
        <v>85</v>
      </c>
      <c r="AV274" s="14" t="s">
        <v>138</v>
      </c>
      <c r="AW274" s="14" t="s">
        <v>34</v>
      </c>
      <c r="AX274" s="14" t="s">
        <v>83</v>
      </c>
      <c r="AY274" s="259" t="s">
        <v>131</v>
      </c>
    </row>
    <row r="275" s="2" customFormat="1" ht="21.75" customHeight="1">
      <c r="A275" s="38"/>
      <c r="B275" s="39"/>
      <c r="C275" s="238" t="s">
        <v>253</v>
      </c>
      <c r="D275" s="238" t="s">
        <v>149</v>
      </c>
      <c r="E275" s="239" t="s">
        <v>254</v>
      </c>
      <c r="F275" s="240" t="s">
        <v>255</v>
      </c>
      <c r="G275" s="241" t="s">
        <v>137</v>
      </c>
      <c r="H275" s="242">
        <v>100.987</v>
      </c>
      <c r="I275" s="243"/>
      <c r="J275" s="244">
        <f>ROUND(I275*H275,2)</f>
        <v>0</v>
      </c>
      <c r="K275" s="245"/>
      <c r="L275" s="246"/>
      <c r="M275" s="247" t="s">
        <v>1</v>
      </c>
      <c r="N275" s="248" t="s">
        <v>43</v>
      </c>
      <c r="O275" s="91"/>
      <c r="P275" s="222">
        <f>O275*H275</f>
        <v>0</v>
      </c>
      <c r="Q275" s="222">
        <v>0.00044999999999999999</v>
      </c>
      <c r="R275" s="222">
        <f>Q275*H275</f>
        <v>0.045444149999999996</v>
      </c>
      <c r="S275" s="222">
        <v>0</v>
      </c>
      <c r="T275" s="223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24" t="s">
        <v>152</v>
      </c>
      <c r="AT275" s="224" t="s">
        <v>149</v>
      </c>
      <c r="AU275" s="224" t="s">
        <v>85</v>
      </c>
      <c r="AY275" s="17" t="s">
        <v>131</v>
      </c>
      <c r="BE275" s="225">
        <f>IF(N275="základní",J275,0)</f>
        <v>0</v>
      </c>
      <c r="BF275" s="225">
        <f>IF(N275="snížená",J275,0)</f>
        <v>0</v>
      </c>
      <c r="BG275" s="225">
        <f>IF(N275="zákl. přenesená",J275,0)</f>
        <v>0</v>
      </c>
      <c r="BH275" s="225">
        <f>IF(N275="sníž. přenesená",J275,0)</f>
        <v>0</v>
      </c>
      <c r="BI275" s="225">
        <f>IF(N275="nulová",J275,0)</f>
        <v>0</v>
      </c>
      <c r="BJ275" s="17" t="s">
        <v>83</v>
      </c>
      <c r="BK275" s="225">
        <f>ROUND(I275*H275,2)</f>
        <v>0</v>
      </c>
      <c r="BL275" s="17" t="s">
        <v>138</v>
      </c>
      <c r="BM275" s="224" t="s">
        <v>256</v>
      </c>
    </row>
    <row r="276" s="13" customFormat="1">
      <c r="A276" s="13"/>
      <c r="B276" s="226"/>
      <c r="C276" s="227"/>
      <c r="D276" s="228" t="s">
        <v>140</v>
      </c>
      <c r="E276" s="229" t="s">
        <v>1</v>
      </c>
      <c r="F276" s="230" t="s">
        <v>184</v>
      </c>
      <c r="G276" s="227"/>
      <c r="H276" s="231">
        <v>7.0499999999999998</v>
      </c>
      <c r="I276" s="232"/>
      <c r="J276" s="227"/>
      <c r="K276" s="227"/>
      <c r="L276" s="233"/>
      <c r="M276" s="234"/>
      <c r="N276" s="235"/>
      <c r="O276" s="235"/>
      <c r="P276" s="235"/>
      <c r="Q276" s="235"/>
      <c r="R276" s="235"/>
      <c r="S276" s="235"/>
      <c r="T276" s="23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7" t="s">
        <v>140</v>
      </c>
      <c r="AU276" s="237" t="s">
        <v>85</v>
      </c>
      <c r="AV276" s="13" t="s">
        <v>85</v>
      </c>
      <c r="AW276" s="13" t="s">
        <v>4</v>
      </c>
      <c r="AX276" s="13" t="s">
        <v>78</v>
      </c>
      <c r="AY276" s="237" t="s">
        <v>131</v>
      </c>
    </row>
    <row r="277" s="13" customFormat="1">
      <c r="A277" s="13"/>
      <c r="B277" s="226"/>
      <c r="C277" s="227"/>
      <c r="D277" s="228" t="s">
        <v>140</v>
      </c>
      <c r="E277" s="229" t="s">
        <v>1</v>
      </c>
      <c r="F277" s="230" t="s">
        <v>185</v>
      </c>
      <c r="G277" s="227"/>
      <c r="H277" s="231">
        <v>26.25</v>
      </c>
      <c r="I277" s="232"/>
      <c r="J277" s="227"/>
      <c r="K277" s="227"/>
      <c r="L277" s="233"/>
      <c r="M277" s="234"/>
      <c r="N277" s="235"/>
      <c r="O277" s="235"/>
      <c r="P277" s="235"/>
      <c r="Q277" s="235"/>
      <c r="R277" s="235"/>
      <c r="S277" s="235"/>
      <c r="T277" s="23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7" t="s">
        <v>140</v>
      </c>
      <c r="AU277" s="237" t="s">
        <v>85</v>
      </c>
      <c r="AV277" s="13" t="s">
        <v>85</v>
      </c>
      <c r="AW277" s="13" t="s">
        <v>4</v>
      </c>
      <c r="AX277" s="13" t="s">
        <v>78</v>
      </c>
      <c r="AY277" s="237" t="s">
        <v>131</v>
      </c>
    </row>
    <row r="278" s="13" customFormat="1">
      <c r="A278" s="13"/>
      <c r="B278" s="226"/>
      <c r="C278" s="227"/>
      <c r="D278" s="228" t="s">
        <v>140</v>
      </c>
      <c r="E278" s="229" t="s">
        <v>1</v>
      </c>
      <c r="F278" s="230" t="s">
        <v>186</v>
      </c>
      <c r="G278" s="227"/>
      <c r="H278" s="231">
        <v>5.5199999999999996</v>
      </c>
      <c r="I278" s="232"/>
      <c r="J278" s="227"/>
      <c r="K278" s="227"/>
      <c r="L278" s="233"/>
      <c r="M278" s="234"/>
      <c r="N278" s="235"/>
      <c r="O278" s="235"/>
      <c r="P278" s="235"/>
      <c r="Q278" s="235"/>
      <c r="R278" s="235"/>
      <c r="S278" s="235"/>
      <c r="T278" s="23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7" t="s">
        <v>140</v>
      </c>
      <c r="AU278" s="237" t="s">
        <v>85</v>
      </c>
      <c r="AV278" s="13" t="s">
        <v>85</v>
      </c>
      <c r="AW278" s="13" t="s">
        <v>4</v>
      </c>
      <c r="AX278" s="13" t="s">
        <v>78</v>
      </c>
      <c r="AY278" s="237" t="s">
        <v>131</v>
      </c>
    </row>
    <row r="279" s="13" customFormat="1">
      <c r="A279" s="13"/>
      <c r="B279" s="226"/>
      <c r="C279" s="227"/>
      <c r="D279" s="228" t="s">
        <v>140</v>
      </c>
      <c r="E279" s="229" t="s">
        <v>1</v>
      </c>
      <c r="F279" s="230" t="s">
        <v>187</v>
      </c>
      <c r="G279" s="227"/>
      <c r="H279" s="231">
        <v>14.199999999999999</v>
      </c>
      <c r="I279" s="232"/>
      <c r="J279" s="227"/>
      <c r="K279" s="227"/>
      <c r="L279" s="233"/>
      <c r="M279" s="234"/>
      <c r="N279" s="235"/>
      <c r="O279" s="235"/>
      <c r="P279" s="235"/>
      <c r="Q279" s="235"/>
      <c r="R279" s="235"/>
      <c r="S279" s="235"/>
      <c r="T279" s="23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7" t="s">
        <v>140</v>
      </c>
      <c r="AU279" s="237" t="s">
        <v>85</v>
      </c>
      <c r="AV279" s="13" t="s">
        <v>85</v>
      </c>
      <c r="AW279" s="13" t="s">
        <v>4</v>
      </c>
      <c r="AX279" s="13" t="s">
        <v>78</v>
      </c>
      <c r="AY279" s="237" t="s">
        <v>131</v>
      </c>
    </row>
    <row r="280" s="13" customFormat="1">
      <c r="A280" s="13"/>
      <c r="B280" s="226"/>
      <c r="C280" s="227"/>
      <c r="D280" s="228" t="s">
        <v>140</v>
      </c>
      <c r="E280" s="229" t="s">
        <v>1</v>
      </c>
      <c r="F280" s="230" t="s">
        <v>188</v>
      </c>
      <c r="G280" s="227"/>
      <c r="H280" s="231">
        <v>2.3999999999999999</v>
      </c>
      <c r="I280" s="232"/>
      <c r="J280" s="227"/>
      <c r="K280" s="227"/>
      <c r="L280" s="233"/>
      <c r="M280" s="234"/>
      <c r="N280" s="235"/>
      <c r="O280" s="235"/>
      <c r="P280" s="235"/>
      <c r="Q280" s="235"/>
      <c r="R280" s="235"/>
      <c r="S280" s="235"/>
      <c r="T280" s="23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7" t="s">
        <v>140</v>
      </c>
      <c r="AU280" s="237" t="s">
        <v>85</v>
      </c>
      <c r="AV280" s="13" t="s">
        <v>85</v>
      </c>
      <c r="AW280" s="13" t="s">
        <v>4</v>
      </c>
      <c r="AX280" s="13" t="s">
        <v>78</v>
      </c>
      <c r="AY280" s="237" t="s">
        <v>131</v>
      </c>
    </row>
    <row r="281" s="13" customFormat="1">
      <c r="A281" s="13"/>
      <c r="B281" s="226"/>
      <c r="C281" s="227"/>
      <c r="D281" s="228" t="s">
        <v>140</v>
      </c>
      <c r="E281" s="229" t="s">
        <v>1</v>
      </c>
      <c r="F281" s="230" t="s">
        <v>189</v>
      </c>
      <c r="G281" s="227"/>
      <c r="H281" s="231">
        <v>5.4000000000000004</v>
      </c>
      <c r="I281" s="232"/>
      <c r="J281" s="227"/>
      <c r="K281" s="227"/>
      <c r="L281" s="233"/>
      <c r="M281" s="234"/>
      <c r="N281" s="235"/>
      <c r="O281" s="235"/>
      <c r="P281" s="235"/>
      <c r="Q281" s="235"/>
      <c r="R281" s="235"/>
      <c r="S281" s="235"/>
      <c r="T281" s="23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7" t="s">
        <v>140</v>
      </c>
      <c r="AU281" s="237" t="s">
        <v>85</v>
      </c>
      <c r="AV281" s="13" t="s">
        <v>85</v>
      </c>
      <c r="AW281" s="13" t="s">
        <v>4</v>
      </c>
      <c r="AX281" s="13" t="s">
        <v>78</v>
      </c>
      <c r="AY281" s="237" t="s">
        <v>131</v>
      </c>
    </row>
    <row r="282" s="13" customFormat="1">
      <c r="A282" s="13"/>
      <c r="B282" s="226"/>
      <c r="C282" s="227"/>
      <c r="D282" s="228" t="s">
        <v>140</v>
      </c>
      <c r="E282" s="229" t="s">
        <v>1</v>
      </c>
      <c r="F282" s="230" t="s">
        <v>190</v>
      </c>
      <c r="G282" s="227"/>
      <c r="H282" s="231">
        <v>4.2000000000000002</v>
      </c>
      <c r="I282" s="232"/>
      <c r="J282" s="227"/>
      <c r="K282" s="227"/>
      <c r="L282" s="233"/>
      <c r="M282" s="234"/>
      <c r="N282" s="235"/>
      <c r="O282" s="235"/>
      <c r="P282" s="235"/>
      <c r="Q282" s="235"/>
      <c r="R282" s="235"/>
      <c r="S282" s="235"/>
      <c r="T282" s="23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7" t="s">
        <v>140</v>
      </c>
      <c r="AU282" s="237" t="s">
        <v>85</v>
      </c>
      <c r="AV282" s="13" t="s">
        <v>85</v>
      </c>
      <c r="AW282" s="13" t="s">
        <v>4</v>
      </c>
      <c r="AX282" s="13" t="s">
        <v>78</v>
      </c>
      <c r="AY282" s="237" t="s">
        <v>131</v>
      </c>
    </row>
    <row r="283" s="13" customFormat="1">
      <c r="A283" s="13"/>
      <c r="B283" s="226"/>
      <c r="C283" s="227"/>
      <c r="D283" s="228" t="s">
        <v>140</v>
      </c>
      <c r="E283" s="229" t="s">
        <v>1</v>
      </c>
      <c r="F283" s="230" t="s">
        <v>191</v>
      </c>
      <c r="G283" s="227"/>
      <c r="H283" s="231">
        <v>6.9000000000000004</v>
      </c>
      <c r="I283" s="232"/>
      <c r="J283" s="227"/>
      <c r="K283" s="227"/>
      <c r="L283" s="233"/>
      <c r="M283" s="234"/>
      <c r="N283" s="235"/>
      <c r="O283" s="235"/>
      <c r="P283" s="235"/>
      <c r="Q283" s="235"/>
      <c r="R283" s="235"/>
      <c r="S283" s="235"/>
      <c r="T283" s="23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7" t="s">
        <v>140</v>
      </c>
      <c r="AU283" s="237" t="s">
        <v>85</v>
      </c>
      <c r="AV283" s="13" t="s">
        <v>85</v>
      </c>
      <c r="AW283" s="13" t="s">
        <v>4</v>
      </c>
      <c r="AX283" s="13" t="s">
        <v>78</v>
      </c>
      <c r="AY283" s="237" t="s">
        <v>131</v>
      </c>
    </row>
    <row r="284" s="13" customFormat="1">
      <c r="A284" s="13"/>
      <c r="B284" s="226"/>
      <c r="C284" s="227"/>
      <c r="D284" s="228" t="s">
        <v>140</v>
      </c>
      <c r="E284" s="229" t="s">
        <v>1</v>
      </c>
      <c r="F284" s="230" t="s">
        <v>192</v>
      </c>
      <c r="G284" s="227"/>
      <c r="H284" s="231">
        <v>5.2999999999999998</v>
      </c>
      <c r="I284" s="232"/>
      <c r="J284" s="227"/>
      <c r="K284" s="227"/>
      <c r="L284" s="233"/>
      <c r="M284" s="234"/>
      <c r="N284" s="235"/>
      <c r="O284" s="235"/>
      <c r="P284" s="235"/>
      <c r="Q284" s="235"/>
      <c r="R284" s="235"/>
      <c r="S284" s="235"/>
      <c r="T284" s="23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7" t="s">
        <v>140</v>
      </c>
      <c r="AU284" s="237" t="s">
        <v>85</v>
      </c>
      <c r="AV284" s="13" t="s">
        <v>85</v>
      </c>
      <c r="AW284" s="13" t="s">
        <v>4</v>
      </c>
      <c r="AX284" s="13" t="s">
        <v>78</v>
      </c>
      <c r="AY284" s="237" t="s">
        <v>131</v>
      </c>
    </row>
    <row r="285" s="13" customFormat="1">
      <c r="A285" s="13"/>
      <c r="B285" s="226"/>
      <c r="C285" s="227"/>
      <c r="D285" s="228" t="s">
        <v>140</v>
      </c>
      <c r="E285" s="229" t="s">
        <v>1</v>
      </c>
      <c r="F285" s="230" t="s">
        <v>193</v>
      </c>
      <c r="G285" s="227"/>
      <c r="H285" s="231">
        <v>15</v>
      </c>
      <c r="I285" s="232"/>
      <c r="J285" s="227"/>
      <c r="K285" s="227"/>
      <c r="L285" s="233"/>
      <c r="M285" s="234"/>
      <c r="N285" s="235"/>
      <c r="O285" s="235"/>
      <c r="P285" s="235"/>
      <c r="Q285" s="235"/>
      <c r="R285" s="235"/>
      <c r="S285" s="235"/>
      <c r="T285" s="23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7" t="s">
        <v>140</v>
      </c>
      <c r="AU285" s="237" t="s">
        <v>85</v>
      </c>
      <c r="AV285" s="13" t="s">
        <v>85</v>
      </c>
      <c r="AW285" s="13" t="s">
        <v>4</v>
      </c>
      <c r="AX285" s="13" t="s">
        <v>78</v>
      </c>
      <c r="AY285" s="237" t="s">
        <v>131</v>
      </c>
    </row>
    <row r="286" s="13" customFormat="1">
      <c r="A286" s="13"/>
      <c r="B286" s="226"/>
      <c r="C286" s="227"/>
      <c r="D286" s="228" t="s">
        <v>140</v>
      </c>
      <c r="E286" s="229" t="s">
        <v>1</v>
      </c>
      <c r="F286" s="230" t="s">
        <v>194</v>
      </c>
      <c r="G286" s="227"/>
      <c r="H286" s="231">
        <v>196.80000000000001</v>
      </c>
      <c r="I286" s="232"/>
      <c r="J286" s="227"/>
      <c r="K286" s="227"/>
      <c r="L286" s="233"/>
      <c r="M286" s="234"/>
      <c r="N286" s="235"/>
      <c r="O286" s="235"/>
      <c r="P286" s="235"/>
      <c r="Q286" s="235"/>
      <c r="R286" s="235"/>
      <c r="S286" s="235"/>
      <c r="T286" s="236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7" t="s">
        <v>140</v>
      </c>
      <c r="AU286" s="237" t="s">
        <v>85</v>
      </c>
      <c r="AV286" s="13" t="s">
        <v>85</v>
      </c>
      <c r="AW286" s="13" t="s">
        <v>4</v>
      </c>
      <c r="AX286" s="13" t="s">
        <v>78</v>
      </c>
      <c r="AY286" s="237" t="s">
        <v>131</v>
      </c>
    </row>
    <row r="287" s="13" customFormat="1">
      <c r="A287" s="13"/>
      <c r="B287" s="226"/>
      <c r="C287" s="227"/>
      <c r="D287" s="228" t="s">
        <v>140</v>
      </c>
      <c r="E287" s="229" t="s">
        <v>1</v>
      </c>
      <c r="F287" s="230" t="s">
        <v>195</v>
      </c>
      <c r="G287" s="227"/>
      <c r="H287" s="231">
        <v>3.6000000000000001</v>
      </c>
      <c r="I287" s="232"/>
      <c r="J287" s="227"/>
      <c r="K287" s="227"/>
      <c r="L287" s="233"/>
      <c r="M287" s="234"/>
      <c r="N287" s="235"/>
      <c r="O287" s="235"/>
      <c r="P287" s="235"/>
      <c r="Q287" s="235"/>
      <c r="R287" s="235"/>
      <c r="S287" s="235"/>
      <c r="T287" s="23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7" t="s">
        <v>140</v>
      </c>
      <c r="AU287" s="237" t="s">
        <v>85</v>
      </c>
      <c r="AV287" s="13" t="s">
        <v>85</v>
      </c>
      <c r="AW287" s="13" t="s">
        <v>4</v>
      </c>
      <c r="AX287" s="13" t="s">
        <v>78</v>
      </c>
      <c r="AY287" s="237" t="s">
        <v>131</v>
      </c>
    </row>
    <row r="288" s="13" customFormat="1">
      <c r="A288" s="13"/>
      <c r="B288" s="226"/>
      <c r="C288" s="227"/>
      <c r="D288" s="228" t="s">
        <v>140</v>
      </c>
      <c r="E288" s="229" t="s">
        <v>1</v>
      </c>
      <c r="F288" s="230" t="s">
        <v>196</v>
      </c>
      <c r="G288" s="227"/>
      <c r="H288" s="231">
        <v>6.2000000000000002</v>
      </c>
      <c r="I288" s="232"/>
      <c r="J288" s="227"/>
      <c r="K288" s="227"/>
      <c r="L288" s="233"/>
      <c r="M288" s="234"/>
      <c r="N288" s="235"/>
      <c r="O288" s="235"/>
      <c r="P288" s="235"/>
      <c r="Q288" s="235"/>
      <c r="R288" s="235"/>
      <c r="S288" s="235"/>
      <c r="T288" s="23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7" t="s">
        <v>140</v>
      </c>
      <c r="AU288" s="237" t="s">
        <v>85</v>
      </c>
      <c r="AV288" s="13" t="s">
        <v>85</v>
      </c>
      <c r="AW288" s="13" t="s">
        <v>4</v>
      </c>
      <c r="AX288" s="13" t="s">
        <v>78</v>
      </c>
      <c r="AY288" s="237" t="s">
        <v>131</v>
      </c>
    </row>
    <row r="289" s="13" customFormat="1">
      <c r="A289" s="13"/>
      <c r="B289" s="226"/>
      <c r="C289" s="227"/>
      <c r="D289" s="228" t="s">
        <v>140</v>
      </c>
      <c r="E289" s="229" t="s">
        <v>1</v>
      </c>
      <c r="F289" s="230" t="s">
        <v>197</v>
      </c>
      <c r="G289" s="227"/>
      <c r="H289" s="231">
        <v>7.2000000000000002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7" t="s">
        <v>140</v>
      </c>
      <c r="AU289" s="237" t="s">
        <v>85</v>
      </c>
      <c r="AV289" s="13" t="s">
        <v>85</v>
      </c>
      <c r="AW289" s="13" t="s">
        <v>4</v>
      </c>
      <c r="AX289" s="13" t="s">
        <v>78</v>
      </c>
      <c r="AY289" s="237" t="s">
        <v>131</v>
      </c>
    </row>
    <row r="290" s="14" customFormat="1">
      <c r="A290" s="14"/>
      <c r="B290" s="249"/>
      <c r="C290" s="250"/>
      <c r="D290" s="228" t="s">
        <v>140</v>
      </c>
      <c r="E290" s="251" t="s">
        <v>1</v>
      </c>
      <c r="F290" s="252" t="s">
        <v>175</v>
      </c>
      <c r="G290" s="250"/>
      <c r="H290" s="253">
        <v>306.01999999999998</v>
      </c>
      <c r="I290" s="254"/>
      <c r="J290" s="250"/>
      <c r="K290" s="250"/>
      <c r="L290" s="255"/>
      <c r="M290" s="256"/>
      <c r="N290" s="257"/>
      <c r="O290" s="257"/>
      <c r="P290" s="257"/>
      <c r="Q290" s="257"/>
      <c r="R290" s="257"/>
      <c r="S290" s="257"/>
      <c r="T290" s="25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9" t="s">
        <v>140</v>
      </c>
      <c r="AU290" s="259" t="s">
        <v>85</v>
      </c>
      <c r="AV290" s="14" t="s">
        <v>138</v>
      </c>
      <c r="AW290" s="14" t="s">
        <v>4</v>
      </c>
      <c r="AX290" s="14" t="s">
        <v>78</v>
      </c>
      <c r="AY290" s="259" t="s">
        <v>131</v>
      </c>
    </row>
    <row r="291" s="13" customFormat="1">
      <c r="A291" s="13"/>
      <c r="B291" s="226"/>
      <c r="C291" s="227"/>
      <c r="D291" s="228" t="s">
        <v>140</v>
      </c>
      <c r="E291" s="229" t="s">
        <v>1</v>
      </c>
      <c r="F291" s="230" t="s">
        <v>257</v>
      </c>
      <c r="G291" s="227"/>
      <c r="H291" s="231">
        <v>91.805999999999997</v>
      </c>
      <c r="I291" s="232"/>
      <c r="J291" s="227"/>
      <c r="K291" s="227"/>
      <c r="L291" s="233"/>
      <c r="M291" s="234"/>
      <c r="N291" s="235"/>
      <c r="O291" s="235"/>
      <c r="P291" s="235"/>
      <c r="Q291" s="235"/>
      <c r="R291" s="235"/>
      <c r="S291" s="235"/>
      <c r="T291" s="23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7" t="s">
        <v>140</v>
      </c>
      <c r="AU291" s="237" t="s">
        <v>85</v>
      </c>
      <c r="AV291" s="13" t="s">
        <v>85</v>
      </c>
      <c r="AW291" s="13" t="s">
        <v>34</v>
      </c>
      <c r="AX291" s="13" t="s">
        <v>83</v>
      </c>
      <c r="AY291" s="237" t="s">
        <v>131</v>
      </c>
    </row>
    <row r="292" s="13" customFormat="1">
      <c r="A292" s="13"/>
      <c r="B292" s="226"/>
      <c r="C292" s="227"/>
      <c r="D292" s="228" t="s">
        <v>140</v>
      </c>
      <c r="E292" s="227"/>
      <c r="F292" s="230" t="s">
        <v>258</v>
      </c>
      <c r="G292" s="227"/>
      <c r="H292" s="231">
        <v>100.987</v>
      </c>
      <c r="I292" s="232"/>
      <c r="J292" s="227"/>
      <c r="K292" s="227"/>
      <c r="L292" s="233"/>
      <c r="M292" s="234"/>
      <c r="N292" s="235"/>
      <c r="O292" s="235"/>
      <c r="P292" s="235"/>
      <c r="Q292" s="235"/>
      <c r="R292" s="235"/>
      <c r="S292" s="235"/>
      <c r="T292" s="23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7" t="s">
        <v>140</v>
      </c>
      <c r="AU292" s="237" t="s">
        <v>85</v>
      </c>
      <c r="AV292" s="13" t="s">
        <v>85</v>
      </c>
      <c r="AW292" s="13" t="s">
        <v>4</v>
      </c>
      <c r="AX292" s="13" t="s">
        <v>83</v>
      </c>
      <c r="AY292" s="237" t="s">
        <v>131</v>
      </c>
    </row>
    <row r="293" s="2" customFormat="1" ht="24.15" customHeight="1">
      <c r="A293" s="38"/>
      <c r="B293" s="39"/>
      <c r="C293" s="238" t="s">
        <v>259</v>
      </c>
      <c r="D293" s="238" t="s">
        <v>149</v>
      </c>
      <c r="E293" s="239" t="s">
        <v>260</v>
      </c>
      <c r="F293" s="240" t="s">
        <v>261</v>
      </c>
      <c r="G293" s="241" t="s">
        <v>137</v>
      </c>
      <c r="H293" s="242">
        <v>20.393999999999998</v>
      </c>
      <c r="I293" s="243"/>
      <c r="J293" s="244">
        <f>ROUND(I293*H293,2)</f>
        <v>0</v>
      </c>
      <c r="K293" s="245"/>
      <c r="L293" s="246"/>
      <c r="M293" s="247" t="s">
        <v>1</v>
      </c>
      <c r="N293" s="248" t="s">
        <v>43</v>
      </c>
      <c r="O293" s="91"/>
      <c r="P293" s="222">
        <f>O293*H293</f>
        <v>0</v>
      </c>
      <c r="Q293" s="222">
        <v>0.0010499999999999999</v>
      </c>
      <c r="R293" s="222">
        <f>Q293*H293</f>
        <v>0.021413699999999997</v>
      </c>
      <c r="S293" s="222">
        <v>0</v>
      </c>
      <c r="T293" s="223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24" t="s">
        <v>152</v>
      </c>
      <c r="AT293" s="224" t="s">
        <v>149</v>
      </c>
      <c r="AU293" s="224" t="s">
        <v>85</v>
      </c>
      <c r="AY293" s="17" t="s">
        <v>131</v>
      </c>
      <c r="BE293" s="225">
        <f>IF(N293="základní",J293,0)</f>
        <v>0</v>
      </c>
      <c r="BF293" s="225">
        <f>IF(N293="snížená",J293,0)</f>
        <v>0</v>
      </c>
      <c r="BG293" s="225">
        <f>IF(N293="zákl. přenesená",J293,0)</f>
        <v>0</v>
      </c>
      <c r="BH293" s="225">
        <f>IF(N293="sníž. přenesená",J293,0)</f>
        <v>0</v>
      </c>
      <c r="BI293" s="225">
        <f>IF(N293="nulová",J293,0)</f>
        <v>0</v>
      </c>
      <c r="BJ293" s="17" t="s">
        <v>83</v>
      </c>
      <c r="BK293" s="225">
        <f>ROUND(I293*H293,2)</f>
        <v>0</v>
      </c>
      <c r="BL293" s="17" t="s">
        <v>138</v>
      </c>
      <c r="BM293" s="224" t="s">
        <v>262</v>
      </c>
    </row>
    <row r="294" s="13" customFormat="1">
      <c r="A294" s="13"/>
      <c r="B294" s="226"/>
      <c r="C294" s="227"/>
      <c r="D294" s="228" t="s">
        <v>140</v>
      </c>
      <c r="E294" s="229" t="s">
        <v>1</v>
      </c>
      <c r="F294" s="230" t="s">
        <v>263</v>
      </c>
      <c r="G294" s="227"/>
      <c r="H294" s="231">
        <v>18.539999999999999</v>
      </c>
      <c r="I294" s="232"/>
      <c r="J294" s="227"/>
      <c r="K294" s="227"/>
      <c r="L294" s="233"/>
      <c r="M294" s="234"/>
      <c r="N294" s="235"/>
      <c r="O294" s="235"/>
      <c r="P294" s="235"/>
      <c r="Q294" s="235"/>
      <c r="R294" s="235"/>
      <c r="S294" s="235"/>
      <c r="T294" s="23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7" t="s">
        <v>140</v>
      </c>
      <c r="AU294" s="237" t="s">
        <v>85</v>
      </c>
      <c r="AV294" s="13" t="s">
        <v>85</v>
      </c>
      <c r="AW294" s="13" t="s">
        <v>34</v>
      </c>
      <c r="AX294" s="13" t="s">
        <v>78</v>
      </c>
      <c r="AY294" s="237" t="s">
        <v>131</v>
      </c>
    </row>
    <row r="295" s="13" customFormat="1">
      <c r="A295" s="13"/>
      <c r="B295" s="226"/>
      <c r="C295" s="227"/>
      <c r="D295" s="228" t="s">
        <v>140</v>
      </c>
      <c r="E295" s="227"/>
      <c r="F295" s="230" t="s">
        <v>264</v>
      </c>
      <c r="G295" s="227"/>
      <c r="H295" s="231">
        <v>20.393999999999998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7" t="s">
        <v>140</v>
      </c>
      <c r="AU295" s="237" t="s">
        <v>85</v>
      </c>
      <c r="AV295" s="13" t="s">
        <v>85</v>
      </c>
      <c r="AW295" s="13" t="s">
        <v>4</v>
      </c>
      <c r="AX295" s="13" t="s">
        <v>83</v>
      </c>
      <c r="AY295" s="237" t="s">
        <v>131</v>
      </c>
    </row>
    <row r="296" s="2" customFormat="1" ht="37.8" customHeight="1">
      <c r="A296" s="38"/>
      <c r="B296" s="39"/>
      <c r="C296" s="212" t="s">
        <v>265</v>
      </c>
      <c r="D296" s="212" t="s">
        <v>134</v>
      </c>
      <c r="E296" s="213" t="s">
        <v>266</v>
      </c>
      <c r="F296" s="214" t="s">
        <v>267</v>
      </c>
      <c r="G296" s="215" t="s">
        <v>137</v>
      </c>
      <c r="H296" s="216">
        <v>482</v>
      </c>
      <c r="I296" s="217"/>
      <c r="J296" s="218">
        <f>ROUND(I296*H296,2)</f>
        <v>0</v>
      </c>
      <c r="K296" s="219"/>
      <c r="L296" s="44"/>
      <c r="M296" s="220" t="s">
        <v>1</v>
      </c>
      <c r="N296" s="221" t="s">
        <v>43</v>
      </c>
      <c r="O296" s="91"/>
      <c r="P296" s="222">
        <f>O296*H296</f>
        <v>0</v>
      </c>
      <c r="Q296" s="222">
        <v>8.0000000000000007E-05</v>
      </c>
      <c r="R296" s="222">
        <f>Q296*H296</f>
        <v>0.038560000000000004</v>
      </c>
      <c r="S296" s="222">
        <v>0</v>
      </c>
      <c r="T296" s="223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24" t="s">
        <v>138</v>
      </c>
      <c r="AT296" s="224" t="s">
        <v>134</v>
      </c>
      <c r="AU296" s="224" t="s">
        <v>85</v>
      </c>
      <c r="AY296" s="17" t="s">
        <v>131</v>
      </c>
      <c r="BE296" s="225">
        <f>IF(N296="základní",J296,0)</f>
        <v>0</v>
      </c>
      <c r="BF296" s="225">
        <f>IF(N296="snížená",J296,0)</f>
        <v>0</v>
      </c>
      <c r="BG296" s="225">
        <f>IF(N296="zákl. přenesená",J296,0)</f>
        <v>0</v>
      </c>
      <c r="BH296" s="225">
        <f>IF(N296="sníž. přenesená",J296,0)</f>
        <v>0</v>
      </c>
      <c r="BI296" s="225">
        <f>IF(N296="nulová",J296,0)</f>
        <v>0</v>
      </c>
      <c r="BJ296" s="17" t="s">
        <v>83</v>
      </c>
      <c r="BK296" s="225">
        <f>ROUND(I296*H296,2)</f>
        <v>0</v>
      </c>
      <c r="BL296" s="17" t="s">
        <v>138</v>
      </c>
      <c r="BM296" s="224" t="s">
        <v>268</v>
      </c>
    </row>
    <row r="297" s="13" customFormat="1">
      <c r="A297" s="13"/>
      <c r="B297" s="226"/>
      <c r="C297" s="227"/>
      <c r="D297" s="228" t="s">
        <v>140</v>
      </c>
      <c r="E297" s="229" t="s">
        <v>1</v>
      </c>
      <c r="F297" s="230" t="s">
        <v>269</v>
      </c>
      <c r="G297" s="227"/>
      <c r="H297" s="231">
        <v>482</v>
      </c>
      <c r="I297" s="232"/>
      <c r="J297" s="227"/>
      <c r="K297" s="227"/>
      <c r="L297" s="233"/>
      <c r="M297" s="234"/>
      <c r="N297" s="235"/>
      <c r="O297" s="235"/>
      <c r="P297" s="235"/>
      <c r="Q297" s="235"/>
      <c r="R297" s="235"/>
      <c r="S297" s="235"/>
      <c r="T297" s="23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7" t="s">
        <v>140</v>
      </c>
      <c r="AU297" s="237" t="s">
        <v>85</v>
      </c>
      <c r="AV297" s="13" t="s">
        <v>85</v>
      </c>
      <c r="AW297" s="13" t="s">
        <v>34</v>
      </c>
      <c r="AX297" s="13" t="s">
        <v>83</v>
      </c>
      <c r="AY297" s="237" t="s">
        <v>131</v>
      </c>
    </row>
    <row r="298" s="2" customFormat="1" ht="16.5" customHeight="1">
      <c r="A298" s="38"/>
      <c r="B298" s="39"/>
      <c r="C298" s="212" t="s">
        <v>270</v>
      </c>
      <c r="D298" s="212" t="s">
        <v>134</v>
      </c>
      <c r="E298" s="213" t="s">
        <v>271</v>
      </c>
      <c r="F298" s="214" t="s">
        <v>272</v>
      </c>
      <c r="G298" s="215" t="s">
        <v>178</v>
      </c>
      <c r="H298" s="216">
        <v>227.19999999999999</v>
      </c>
      <c r="I298" s="217"/>
      <c r="J298" s="218">
        <f>ROUND(I298*H298,2)</f>
        <v>0</v>
      </c>
      <c r="K298" s="219"/>
      <c r="L298" s="44"/>
      <c r="M298" s="220" t="s">
        <v>1</v>
      </c>
      <c r="N298" s="221" t="s">
        <v>43</v>
      </c>
      <c r="O298" s="91"/>
      <c r="P298" s="222">
        <f>O298*H298</f>
        <v>0</v>
      </c>
      <c r="Q298" s="222">
        <v>0</v>
      </c>
      <c r="R298" s="222">
        <f>Q298*H298</f>
        <v>0</v>
      </c>
      <c r="S298" s="222">
        <v>0</v>
      </c>
      <c r="T298" s="223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24" t="s">
        <v>138</v>
      </c>
      <c r="AT298" s="224" t="s">
        <v>134</v>
      </c>
      <c r="AU298" s="224" t="s">
        <v>85</v>
      </c>
      <c r="AY298" s="17" t="s">
        <v>131</v>
      </c>
      <c r="BE298" s="225">
        <f>IF(N298="základní",J298,0)</f>
        <v>0</v>
      </c>
      <c r="BF298" s="225">
        <f>IF(N298="snížená",J298,0)</f>
        <v>0</v>
      </c>
      <c r="BG298" s="225">
        <f>IF(N298="zákl. přenesená",J298,0)</f>
        <v>0</v>
      </c>
      <c r="BH298" s="225">
        <f>IF(N298="sníž. přenesená",J298,0)</f>
        <v>0</v>
      </c>
      <c r="BI298" s="225">
        <f>IF(N298="nulová",J298,0)</f>
        <v>0</v>
      </c>
      <c r="BJ298" s="17" t="s">
        <v>83</v>
      </c>
      <c r="BK298" s="225">
        <f>ROUND(I298*H298,2)</f>
        <v>0</v>
      </c>
      <c r="BL298" s="17" t="s">
        <v>138</v>
      </c>
      <c r="BM298" s="224" t="s">
        <v>273</v>
      </c>
    </row>
    <row r="299" s="13" customFormat="1">
      <c r="A299" s="13"/>
      <c r="B299" s="226"/>
      <c r="C299" s="227"/>
      <c r="D299" s="228" t="s">
        <v>140</v>
      </c>
      <c r="E299" s="229" t="s">
        <v>1</v>
      </c>
      <c r="F299" s="230" t="s">
        <v>274</v>
      </c>
      <c r="G299" s="227"/>
      <c r="H299" s="231">
        <v>227.19999999999999</v>
      </c>
      <c r="I299" s="232"/>
      <c r="J299" s="227"/>
      <c r="K299" s="227"/>
      <c r="L299" s="233"/>
      <c r="M299" s="234"/>
      <c r="N299" s="235"/>
      <c r="O299" s="235"/>
      <c r="P299" s="235"/>
      <c r="Q299" s="235"/>
      <c r="R299" s="235"/>
      <c r="S299" s="235"/>
      <c r="T299" s="23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7" t="s">
        <v>140</v>
      </c>
      <c r="AU299" s="237" t="s">
        <v>85</v>
      </c>
      <c r="AV299" s="13" t="s">
        <v>85</v>
      </c>
      <c r="AW299" s="13" t="s">
        <v>34</v>
      </c>
      <c r="AX299" s="13" t="s">
        <v>78</v>
      </c>
      <c r="AY299" s="237" t="s">
        <v>131</v>
      </c>
    </row>
    <row r="300" s="2" customFormat="1" ht="21.75" customHeight="1">
      <c r="A300" s="38"/>
      <c r="B300" s="39"/>
      <c r="C300" s="238" t="s">
        <v>7</v>
      </c>
      <c r="D300" s="238" t="s">
        <v>149</v>
      </c>
      <c r="E300" s="239" t="s">
        <v>275</v>
      </c>
      <c r="F300" s="240" t="s">
        <v>276</v>
      </c>
      <c r="G300" s="241" t="s">
        <v>178</v>
      </c>
      <c r="H300" s="242">
        <v>119.28</v>
      </c>
      <c r="I300" s="243"/>
      <c r="J300" s="244">
        <f>ROUND(I300*H300,2)</f>
        <v>0</v>
      </c>
      <c r="K300" s="245"/>
      <c r="L300" s="246"/>
      <c r="M300" s="247" t="s">
        <v>1</v>
      </c>
      <c r="N300" s="248" t="s">
        <v>43</v>
      </c>
      <c r="O300" s="91"/>
      <c r="P300" s="222">
        <f>O300*H300</f>
        <v>0</v>
      </c>
      <c r="Q300" s="222">
        <v>0.00069999999999999999</v>
      </c>
      <c r="R300" s="222">
        <f>Q300*H300</f>
        <v>0.083496000000000001</v>
      </c>
      <c r="S300" s="222">
        <v>0</v>
      </c>
      <c r="T300" s="223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24" t="s">
        <v>152</v>
      </c>
      <c r="AT300" s="224" t="s">
        <v>149</v>
      </c>
      <c r="AU300" s="224" t="s">
        <v>85</v>
      </c>
      <c r="AY300" s="17" t="s">
        <v>131</v>
      </c>
      <c r="BE300" s="225">
        <f>IF(N300="základní",J300,0)</f>
        <v>0</v>
      </c>
      <c r="BF300" s="225">
        <f>IF(N300="snížená",J300,0)</f>
        <v>0</v>
      </c>
      <c r="BG300" s="225">
        <f>IF(N300="zákl. přenesená",J300,0)</f>
        <v>0</v>
      </c>
      <c r="BH300" s="225">
        <f>IF(N300="sníž. přenesená",J300,0)</f>
        <v>0</v>
      </c>
      <c r="BI300" s="225">
        <f>IF(N300="nulová",J300,0)</f>
        <v>0</v>
      </c>
      <c r="BJ300" s="17" t="s">
        <v>83</v>
      </c>
      <c r="BK300" s="225">
        <f>ROUND(I300*H300,2)</f>
        <v>0</v>
      </c>
      <c r="BL300" s="17" t="s">
        <v>138</v>
      </c>
      <c r="BM300" s="224" t="s">
        <v>277</v>
      </c>
    </row>
    <row r="301" s="2" customFormat="1" ht="24.15" customHeight="1">
      <c r="A301" s="38"/>
      <c r="B301" s="39"/>
      <c r="C301" s="238" t="s">
        <v>278</v>
      </c>
      <c r="D301" s="238" t="s">
        <v>149</v>
      </c>
      <c r="E301" s="239" t="s">
        <v>279</v>
      </c>
      <c r="F301" s="240" t="s">
        <v>280</v>
      </c>
      <c r="G301" s="241" t="s">
        <v>178</v>
      </c>
      <c r="H301" s="242">
        <v>119.28</v>
      </c>
      <c r="I301" s="243"/>
      <c r="J301" s="244">
        <f>ROUND(I301*H301,2)</f>
        <v>0</v>
      </c>
      <c r="K301" s="245"/>
      <c r="L301" s="246"/>
      <c r="M301" s="247" t="s">
        <v>1</v>
      </c>
      <c r="N301" s="248" t="s">
        <v>43</v>
      </c>
      <c r="O301" s="91"/>
      <c r="P301" s="222">
        <f>O301*H301</f>
        <v>0</v>
      </c>
      <c r="Q301" s="222">
        <v>0.00020000000000000001</v>
      </c>
      <c r="R301" s="222">
        <f>Q301*H301</f>
        <v>0.023856000000000002</v>
      </c>
      <c r="S301" s="222">
        <v>0</v>
      </c>
      <c r="T301" s="223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24" t="s">
        <v>152</v>
      </c>
      <c r="AT301" s="224" t="s">
        <v>149</v>
      </c>
      <c r="AU301" s="224" t="s">
        <v>85</v>
      </c>
      <c r="AY301" s="17" t="s">
        <v>131</v>
      </c>
      <c r="BE301" s="225">
        <f>IF(N301="základní",J301,0)</f>
        <v>0</v>
      </c>
      <c r="BF301" s="225">
        <f>IF(N301="snížená",J301,0)</f>
        <v>0</v>
      </c>
      <c r="BG301" s="225">
        <f>IF(N301="zákl. přenesená",J301,0)</f>
        <v>0</v>
      </c>
      <c r="BH301" s="225">
        <f>IF(N301="sníž. přenesená",J301,0)</f>
        <v>0</v>
      </c>
      <c r="BI301" s="225">
        <f>IF(N301="nulová",J301,0)</f>
        <v>0</v>
      </c>
      <c r="BJ301" s="17" t="s">
        <v>83</v>
      </c>
      <c r="BK301" s="225">
        <f>ROUND(I301*H301,2)</f>
        <v>0</v>
      </c>
      <c r="BL301" s="17" t="s">
        <v>138</v>
      </c>
      <c r="BM301" s="224" t="s">
        <v>281</v>
      </c>
    </row>
    <row r="302" s="13" customFormat="1">
      <c r="A302" s="13"/>
      <c r="B302" s="226"/>
      <c r="C302" s="227"/>
      <c r="D302" s="228" t="s">
        <v>140</v>
      </c>
      <c r="E302" s="227"/>
      <c r="F302" s="230" t="s">
        <v>282</v>
      </c>
      <c r="G302" s="227"/>
      <c r="H302" s="231">
        <v>119.28</v>
      </c>
      <c r="I302" s="232"/>
      <c r="J302" s="227"/>
      <c r="K302" s="227"/>
      <c r="L302" s="233"/>
      <c r="M302" s="234"/>
      <c r="N302" s="235"/>
      <c r="O302" s="235"/>
      <c r="P302" s="235"/>
      <c r="Q302" s="235"/>
      <c r="R302" s="235"/>
      <c r="S302" s="235"/>
      <c r="T302" s="23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37" t="s">
        <v>140</v>
      </c>
      <c r="AU302" s="237" t="s">
        <v>85</v>
      </c>
      <c r="AV302" s="13" t="s">
        <v>85</v>
      </c>
      <c r="AW302" s="13" t="s">
        <v>4</v>
      </c>
      <c r="AX302" s="13" t="s">
        <v>83</v>
      </c>
      <c r="AY302" s="237" t="s">
        <v>131</v>
      </c>
    </row>
    <row r="303" s="2" customFormat="1" ht="24.15" customHeight="1">
      <c r="A303" s="38"/>
      <c r="B303" s="39"/>
      <c r="C303" s="212" t="s">
        <v>283</v>
      </c>
      <c r="D303" s="212" t="s">
        <v>134</v>
      </c>
      <c r="E303" s="213" t="s">
        <v>284</v>
      </c>
      <c r="F303" s="214" t="s">
        <v>285</v>
      </c>
      <c r="G303" s="215" t="s">
        <v>137</v>
      </c>
      <c r="H303" s="216">
        <v>482.07600000000002</v>
      </c>
      <c r="I303" s="217"/>
      <c r="J303" s="218">
        <f>ROUND(I303*H303,2)</f>
        <v>0</v>
      </c>
      <c r="K303" s="219"/>
      <c r="L303" s="44"/>
      <c r="M303" s="220" t="s">
        <v>1</v>
      </c>
      <c r="N303" s="221" t="s">
        <v>43</v>
      </c>
      <c r="O303" s="91"/>
      <c r="P303" s="222">
        <f>O303*H303</f>
        <v>0</v>
      </c>
      <c r="Q303" s="222">
        <v>0.01146</v>
      </c>
      <c r="R303" s="222">
        <f>Q303*H303</f>
        <v>5.5245909600000003</v>
      </c>
      <c r="S303" s="222">
        <v>0</v>
      </c>
      <c r="T303" s="223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24" t="s">
        <v>138</v>
      </c>
      <c r="AT303" s="224" t="s">
        <v>134</v>
      </c>
      <c r="AU303" s="224" t="s">
        <v>85</v>
      </c>
      <c r="AY303" s="17" t="s">
        <v>131</v>
      </c>
      <c r="BE303" s="225">
        <f>IF(N303="základní",J303,0)</f>
        <v>0</v>
      </c>
      <c r="BF303" s="225">
        <f>IF(N303="snížená",J303,0)</f>
        <v>0</v>
      </c>
      <c r="BG303" s="225">
        <f>IF(N303="zákl. přenesená",J303,0)</f>
        <v>0</v>
      </c>
      <c r="BH303" s="225">
        <f>IF(N303="sníž. přenesená",J303,0)</f>
        <v>0</v>
      </c>
      <c r="BI303" s="225">
        <f>IF(N303="nulová",J303,0)</f>
        <v>0</v>
      </c>
      <c r="BJ303" s="17" t="s">
        <v>83</v>
      </c>
      <c r="BK303" s="225">
        <f>ROUND(I303*H303,2)</f>
        <v>0</v>
      </c>
      <c r="BL303" s="17" t="s">
        <v>138</v>
      </c>
      <c r="BM303" s="224" t="s">
        <v>286</v>
      </c>
    </row>
    <row r="304" s="13" customFormat="1">
      <c r="A304" s="13"/>
      <c r="B304" s="226"/>
      <c r="C304" s="227"/>
      <c r="D304" s="228" t="s">
        <v>140</v>
      </c>
      <c r="E304" s="229" t="s">
        <v>1</v>
      </c>
      <c r="F304" s="230" t="s">
        <v>168</v>
      </c>
      <c r="G304" s="227"/>
      <c r="H304" s="231">
        <v>228.43799999999999</v>
      </c>
      <c r="I304" s="232"/>
      <c r="J304" s="227"/>
      <c r="K304" s="227"/>
      <c r="L304" s="233"/>
      <c r="M304" s="234"/>
      <c r="N304" s="235"/>
      <c r="O304" s="235"/>
      <c r="P304" s="235"/>
      <c r="Q304" s="235"/>
      <c r="R304" s="235"/>
      <c r="S304" s="235"/>
      <c r="T304" s="23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7" t="s">
        <v>140</v>
      </c>
      <c r="AU304" s="237" t="s">
        <v>85</v>
      </c>
      <c r="AV304" s="13" t="s">
        <v>85</v>
      </c>
      <c r="AW304" s="13" t="s">
        <v>34</v>
      </c>
      <c r="AX304" s="13" t="s">
        <v>78</v>
      </c>
      <c r="AY304" s="237" t="s">
        <v>131</v>
      </c>
    </row>
    <row r="305" s="13" customFormat="1">
      <c r="A305" s="13"/>
      <c r="B305" s="226"/>
      <c r="C305" s="227"/>
      <c r="D305" s="228" t="s">
        <v>140</v>
      </c>
      <c r="E305" s="229" t="s">
        <v>1</v>
      </c>
      <c r="F305" s="230" t="s">
        <v>169</v>
      </c>
      <c r="G305" s="227"/>
      <c r="H305" s="231">
        <v>86.688000000000002</v>
      </c>
      <c r="I305" s="232"/>
      <c r="J305" s="227"/>
      <c r="K305" s="227"/>
      <c r="L305" s="233"/>
      <c r="M305" s="234"/>
      <c r="N305" s="235"/>
      <c r="O305" s="235"/>
      <c r="P305" s="235"/>
      <c r="Q305" s="235"/>
      <c r="R305" s="235"/>
      <c r="S305" s="235"/>
      <c r="T305" s="23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37" t="s">
        <v>140</v>
      </c>
      <c r="AU305" s="237" t="s">
        <v>85</v>
      </c>
      <c r="AV305" s="13" t="s">
        <v>85</v>
      </c>
      <c r="AW305" s="13" t="s">
        <v>34</v>
      </c>
      <c r="AX305" s="13" t="s">
        <v>78</v>
      </c>
      <c r="AY305" s="237" t="s">
        <v>131</v>
      </c>
    </row>
    <row r="306" s="13" customFormat="1">
      <c r="A306" s="13"/>
      <c r="B306" s="226"/>
      <c r="C306" s="227"/>
      <c r="D306" s="228" t="s">
        <v>140</v>
      </c>
      <c r="E306" s="229" t="s">
        <v>1</v>
      </c>
      <c r="F306" s="230" t="s">
        <v>170</v>
      </c>
      <c r="G306" s="227"/>
      <c r="H306" s="231">
        <v>210.59999999999999</v>
      </c>
      <c r="I306" s="232"/>
      <c r="J306" s="227"/>
      <c r="K306" s="227"/>
      <c r="L306" s="233"/>
      <c r="M306" s="234"/>
      <c r="N306" s="235"/>
      <c r="O306" s="235"/>
      <c r="P306" s="235"/>
      <c r="Q306" s="235"/>
      <c r="R306" s="235"/>
      <c r="S306" s="235"/>
      <c r="T306" s="23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37" t="s">
        <v>140</v>
      </c>
      <c r="AU306" s="237" t="s">
        <v>85</v>
      </c>
      <c r="AV306" s="13" t="s">
        <v>85</v>
      </c>
      <c r="AW306" s="13" t="s">
        <v>34</v>
      </c>
      <c r="AX306" s="13" t="s">
        <v>78</v>
      </c>
      <c r="AY306" s="237" t="s">
        <v>131</v>
      </c>
    </row>
    <row r="307" s="13" customFormat="1">
      <c r="A307" s="13"/>
      <c r="B307" s="226"/>
      <c r="C307" s="227"/>
      <c r="D307" s="228" t="s">
        <v>140</v>
      </c>
      <c r="E307" s="229" t="s">
        <v>1</v>
      </c>
      <c r="F307" s="230" t="s">
        <v>171</v>
      </c>
      <c r="G307" s="227"/>
      <c r="H307" s="231">
        <v>35.340000000000003</v>
      </c>
      <c r="I307" s="232"/>
      <c r="J307" s="227"/>
      <c r="K307" s="227"/>
      <c r="L307" s="233"/>
      <c r="M307" s="234"/>
      <c r="N307" s="235"/>
      <c r="O307" s="235"/>
      <c r="P307" s="235"/>
      <c r="Q307" s="235"/>
      <c r="R307" s="235"/>
      <c r="S307" s="235"/>
      <c r="T307" s="23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7" t="s">
        <v>140</v>
      </c>
      <c r="AU307" s="237" t="s">
        <v>85</v>
      </c>
      <c r="AV307" s="13" t="s">
        <v>85</v>
      </c>
      <c r="AW307" s="13" t="s">
        <v>34</v>
      </c>
      <c r="AX307" s="13" t="s">
        <v>78</v>
      </c>
      <c r="AY307" s="237" t="s">
        <v>131</v>
      </c>
    </row>
    <row r="308" s="13" customFormat="1">
      <c r="A308" s="13"/>
      <c r="B308" s="226"/>
      <c r="C308" s="227"/>
      <c r="D308" s="228" t="s">
        <v>140</v>
      </c>
      <c r="E308" s="229" t="s">
        <v>1</v>
      </c>
      <c r="F308" s="230" t="s">
        <v>172</v>
      </c>
      <c r="G308" s="227"/>
      <c r="H308" s="231">
        <v>26.763999999999999</v>
      </c>
      <c r="I308" s="232"/>
      <c r="J308" s="227"/>
      <c r="K308" s="227"/>
      <c r="L308" s="233"/>
      <c r="M308" s="234"/>
      <c r="N308" s="235"/>
      <c r="O308" s="235"/>
      <c r="P308" s="235"/>
      <c r="Q308" s="235"/>
      <c r="R308" s="235"/>
      <c r="S308" s="235"/>
      <c r="T308" s="23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7" t="s">
        <v>140</v>
      </c>
      <c r="AU308" s="237" t="s">
        <v>85</v>
      </c>
      <c r="AV308" s="13" t="s">
        <v>85</v>
      </c>
      <c r="AW308" s="13" t="s">
        <v>34</v>
      </c>
      <c r="AX308" s="13" t="s">
        <v>78</v>
      </c>
      <c r="AY308" s="237" t="s">
        <v>131</v>
      </c>
    </row>
    <row r="309" s="13" customFormat="1">
      <c r="A309" s="13"/>
      <c r="B309" s="226"/>
      <c r="C309" s="227"/>
      <c r="D309" s="228" t="s">
        <v>140</v>
      </c>
      <c r="E309" s="229" t="s">
        <v>1</v>
      </c>
      <c r="F309" s="230" t="s">
        <v>173</v>
      </c>
      <c r="G309" s="227"/>
      <c r="H309" s="231">
        <v>61.619999999999997</v>
      </c>
      <c r="I309" s="232"/>
      <c r="J309" s="227"/>
      <c r="K309" s="227"/>
      <c r="L309" s="233"/>
      <c r="M309" s="234"/>
      <c r="N309" s="235"/>
      <c r="O309" s="235"/>
      <c r="P309" s="235"/>
      <c r="Q309" s="235"/>
      <c r="R309" s="235"/>
      <c r="S309" s="235"/>
      <c r="T309" s="23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7" t="s">
        <v>140</v>
      </c>
      <c r="AU309" s="237" t="s">
        <v>85</v>
      </c>
      <c r="AV309" s="13" t="s">
        <v>85</v>
      </c>
      <c r="AW309" s="13" t="s">
        <v>34</v>
      </c>
      <c r="AX309" s="13" t="s">
        <v>78</v>
      </c>
      <c r="AY309" s="237" t="s">
        <v>131</v>
      </c>
    </row>
    <row r="310" s="13" customFormat="1">
      <c r="A310" s="13"/>
      <c r="B310" s="226"/>
      <c r="C310" s="227"/>
      <c r="D310" s="228" t="s">
        <v>140</v>
      </c>
      <c r="E310" s="229" t="s">
        <v>1</v>
      </c>
      <c r="F310" s="230" t="s">
        <v>174</v>
      </c>
      <c r="G310" s="227"/>
      <c r="H310" s="231">
        <v>-167.374</v>
      </c>
      <c r="I310" s="232"/>
      <c r="J310" s="227"/>
      <c r="K310" s="227"/>
      <c r="L310" s="233"/>
      <c r="M310" s="234"/>
      <c r="N310" s="235"/>
      <c r="O310" s="235"/>
      <c r="P310" s="235"/>
      <c r="Q310" s="235"/>
      <c r="R310" s="235"/>
      <c r="S310" s="235"/>
      <c r="T310" s="23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7" t="s">
        <v>140</v>
      </c>
      <c r="AU310" s="237" t="s">
        <v>85</v>
      </c>
      <c r="AV310" s="13" t="s">
        <v>85</v>
      </c>
      <c r="AW310" s="13" t="s">
        <v>34</v>
      </c>
      <c r="AX310" s="13" t="s">
        <v>78</v>
      </c>
      <c r="AY310" s="237" t="s">
        <v>131</v>
      </c>
    </row>
    <row r="311" s="14" customFormat="1">
      <c r="A311" s="14"/>
      <c r="B311" s="249"/>
      <c r="C311" s="250"/>
      <c r="D311" s="228" t="s">
        <v>140</v>
      </c>
      <c r="E311" s="251" t="s">
        <v>1</v>
      </c>
      <c r="F311" s="252" t="s">
        <v>175</v>
      </c>
      <c r="G311" s="250"/>
      <c r="H311" s="253">
        <v>482.07600000000002</v>
      </c>
      <c r="I311" s="254"/>
      <c r="J311" s="250"/>
      <c r="K311" s="250"/>
      <c r="L311" s="255"/>
      <c r="M311" s="256"/>
      <c r="N311" s="257"/>
      <c r="O311" s="257"/>
      <c r="P311" s="257"/>
      <c r="Q311" s="257"/>
      <c r="R311" s="257"/>
      <c r="S311" s="257"/>
      <c r="T311" s="25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9" t="s">
        <v>140</v>
      </c>
      <c r="AU311" s="259" t="s">
        <v>85</v>
      </c>
      <c r="AV311" s="14" t="s">
        <v>138</v>
      </c>
      <c r="AW311" s="14" t="s">
        <v>34</v>
      </c>
      <c r="AX311" s="14" t="s">
        <v>83</v>
      </c>
      <c r="AY311" s="259" t="s">
        <v>131</v>
      </c>
    </row>
    <row r="312" s="2" customFormat="1" ht="24.15" customHeight="1">
      <c r="A312" s="38"/>
      <c r="B312" s="39"/>
      <c r="C312" s="212" t="s">
        <v>287</v>
      </c>
      <c r="D312" s="212" t="s">
        <v>134</v>
      </c>
      <c r="E312" s="213" t="s">
        <v>288</v>
      </c>
      <c r="F312" s="214" t="s">
        <v>289</v>
      </c>
      <c r="G312" s="215" t="s">
        <v>137</v>
      </c>
      <c r="H312" s="216">
        <v>123.264</v>
      </c>
      <c r="I312" s="217"/>
      <c r="J312" s="218">
        <f>ROUND(I312*H312,2)</f>
        <v>0</v>
      </c>
      <c r="K312" s="219"/>
      <c r="L312" s="44"/>
      <c r="M312" s="220" t="s">
        <v>1</v>
      </c>
      <c r="N312" s="221" t="s">
        <v>43</v>
      </c>
      <c r="O312" s="91"/>
      <c r="P312" s="222">
        <f>O312*H312</f>
        <v>0</v>
      </c>
      <c r="Q312" s="222">
        <v>0.0038</v>
      </c>
      <c r="R312" s="222">
        <f>Q312*H312</f>
        <v>0.46840319999999996</v>
      </c>
      <c r="S312" s="222">
        <v>0</v>
      </c>
      <c r="T312" s="223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24" t="s">
        <v>138</v>
      </c>
      <c r="AT312" s="224" t="s">
        <v>134</v>
      </c>
      <c r="AU312" s="224" t="s">
        <v>85</v>
      </c>
      <c r="AY312" s="17" t="s">
        <v>131</v>
      </c>
      <c r="BE312" s="225">
        <f>IF(N312="základní",J312,0)</f>
        <v>0</v>
      </c>
      <c r="BF312" s="225">
        <f>IF(N312="snížená",J312,0)</f>
        <v>0</v>
      </c>
      <c r="BG312" s="225">
        <f>IF(N312="zákl. přenesená",J312,0)</f>
        <v>0</v>
      </c>
      <c r="BH312" s="225">
        <f>IF(N312="sníž. přenesená",J312,0)</f>
        <v>0</v>
      </c>
      <c r="BI312" s="225">
        <f>IF(N312="nulová",J312,0)</f>
        <v>0</v>
      </c>
      <c r="BJ312" s="17" t="s">
        <v>83</v>
      </c>
      <c r="BK312" s="225">
        <f>ROUND(I312*H312,2)</f>
        <v>0</v>
      </c>
      <c r="BL312" s="17" t="s">
        <v>138</v>
      </c>
      <c r="BM312" s="224" t="s">
        <v>290</v>
      </c>
    </row>
    <row r="313" s="13" customFormat="1">
      <c r="A313" s="13"/>
      <c r="B313" s="226"/>
      <c r="C313" s="227"/>
      <c r="D313" s="228" t="s">
        <v>140</v>
      </c>
      <c r="E313" s="229" t="s">
        <v>1</v>
      </c>
      <c r="F313" s="230" t="s">
        <v>171</v>
      </c>
      <c r="G313" s="227"/>
      <c r="H313" s="231">
        <v>35.340000000000003</v>
      </c>
      <c r="I313" s="232"/>
      <c r="J313" s="227"/>
      <c r="K313" s="227"/>
      <c r="L313" s="233"/>
      <c r="M313" s="234"/>
      <c r="N313" s="235"/>
      <c r="O313" s="235"/>
      <c r="P313" s="235"/>
      <c r="Q313" s="235"/>
      <c r="R313" s="235"/>
      <c r="S313" s="235"/>
      <c r="T313" s="23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37" t="s">
        <v>140</v>
      </c>
      <c r="AU313" s="237" t="s">
        <v>85</v>
      </c>
      <c r="AV313" s="13" t="s">
        <v>85</v>
      </c>
      <c r="AW313" s="13" t="s">
        <v>34</v>
      </c>
      <c r="AX313" s="13" t="s">
        <v>78</v>
      </c>
      <c r="AY313" s="237" t="s">
        <v>131</v>
      </c>
    </row>
    <row r="314" s="13" customFormat="1">
      <c r="A314" s="13"/>
      <c r="B314" s="226"/>
      <c r="C314" s="227"/>
      <c r="D314" s="228" t="s">
        <v>140</v>
      </c>
      <c r="E314" s="229" t="s">
        <v>1</v>
      </c>
      <c r="F314" s="230" t="s">
        <v>172</v>
      </c>
      <c r="G314" s="227"/>
      <c r="H314" s="231">
        <v>26.763999999999999</v>
      </c>
      <c r="I314" s="232"/>
      <c r="J314" s="227"/>
      <c r="K314" s="227"/>
      <c r="L314" s="233"/>
      <c r="M314" s="234"/>
      <c r="N314" s="235"/>
      <c r="O314" s="235"/>
      <c r="P314" s="235"/>
      <c r="Q314" s="235"/>
      <c r="R314" s="235"/>
      <c r="S314" s="235"/>
      <c r="T314" s="23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7" t="s">
        <v>140</v>
      </c>
      <c r="AU314" s="237" t="s">
        <v>85</v>
      </c>
      <c r="AV314" s="13" t="s">
        <v>85</v>
      </c>
      <c r="AW314" s="13" t="s">
        <v>34</v>
      </c>
      <c r="AX314" s="13" t="s">
        <v>78</v>
      </c>
      <c r="AY314" s="237" t="s">
        <v>131</v>
      </c>
    </row>
    <row r="315" s="13" customFormat="1">
      <c r="A315" s="13"/>
      <c r="B315" s="226"/>
      <c r="C315" s="227"/>
      <c r="D315" s="228" t="s">
        <v>140</v>
      </c>
      <c r="E315" s="229" t="s">
        <v>1</v>
      </c>
      <c r="F315" s="230" t="s">
        <v>173</v>
      </c>
      <c r="G315" s="227"/>
      <c r="H315" s="231">
        <v>61.619999999999997</v>
      </c>
      <c r="I315" s="232"/>
      <c r="J315" s="227"/>
      <c r="K315" s="227"/>
      <c r="L315" s="233"/>
      <c r="M315" s="234"/>
      <c r="N315" s="235"/>
      <c r="O315" s="235"/>
      <c r="P315" s="235"/>
      <c r="Q315" s="235"/>
      <c r="R315" s="235"/>
      <c r="S315" s="235"/>
      <c r="T315" s="23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37" t="s">
        <v>140</v>
      </c>
      <c r="AU315" s="237" t="s">
        <v>85</v>
      </c>
      <c r="AV315" s="13" t="s">
        <v>85</v>
      </c>
      <c r="AW315" s="13" t="s">
        <v>34</v>
      </c>
      <c r="AX315" s="13" t="s">
        <v>78</v>
      </c>
      <c r="AY315" s="237" t="s">
        <v>131</v>
      </c>
    </row>
    <row r="316" s="13" customFormat="1">
      <c r="A316" s="13"/>
      <c r="B316" s="226"/>
      <c r="C316" s="227"/>
      <c r="D316" s="228" t="s">
        <v>140</v>
      </c>
      <c r="E316" s="229" t="s">
        <v>1</v>
      </c>
      <c r="F316" s="230" t="s">
        <v>244</v>
      </c>
      <c r="G316" s="227"/>
      <c r="H316" s="231">
        <v>-5.4000000000000004</v>
      </c>
      <c r="I316" s="232"/>
      <c r="J316" s="227"/>
      <c r="K316" s="227"/>
      <c r="L316" s="233"/>
      <c r="M316" s="234"/>
      <c r="N316" s="235"/>
      <c r="O316" s="235"/>
      <c r="P316" s="235"/>
      <c r="Q316" s="235"/>
      <c r="R316" s="235"/>
      <c r="S316" s="235"/>
      <c r="T316" s="23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7" t="s">
        <v>140</v>
      </c>
      <c r="AU316" s="237" t="s">
        <v>85</v>
      </c>
      <c r="AV316" s="13" t="s">
        <v>85</v>
      </c>
      <c r="AW316" s="13" t="s">
        <v>34</v>
      </c>
      <c r="AX316" s="13" t="s">
        <v>78</v>
      </c>
      <c r="AY316" s="237" t="s">
        <v>131</v>
      </c>
    </row>
    <row r="317" s="13" customFormat="1">
      <c r="A317" s="13"/>
      <c r="B317" s="226"/>
      <c r="C317" s="227"/>
      <c r="D317" s="228" t="s">
        <v>140</v>
      </c>
      <c r="E317" s="229" t="s">
        <v>1</v>
      </c>
      <c r="F317" s="230" t="s">
        <v>245</v>
      </c>
      <c r="G317" s="227"/>
      <c r="H317" s="231">
        <v>-0.64000000000000001</v>
      </c>
      <c r="I317" s="232"/>
      <c r="J317" s="227"/>
      <c r="K317" s="227"/>
      <c r="L317" s="233"/>
      <c r="M317" s="234"/>
      <c r="N317" s="235"/>
      <c r="O317" s="235"/>
      <c r="P317" s="235"/>
      <c r="Q317" s="235"/>
      <c r="R317" s="235"/>
      <c r="S317" s="235"/>
      <c r="T317" s="23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37" t="s">
        <v>140</v>
      </c>
      <c r="AU317" s="237" t="s">
        <v>85</v>
      </c>
      <c r="AV317" s="13" t="s">
        <v>85</v>
      </c>
      <c r="AW317" s="13" t="s">
        <v>34</v>
      </c>
      <c r="AX317" s="13" t="s">
        <v>78</v>
      </c>
      <c r="AY317" s="237" t="s">
        <v>131</v>
      </c>
    </row>
    <row r="318" s="13" customFormat="1">
      <c r="A318" s="13"/>
      <c r="B318" s="226"/>
      <c r="C318" s="227"/>
      <c r="D318" s="228" t="s">
        <v>140</v>
      </c>
      <c r="E318" s="229" t="s">
        <v>1</v>
      </c>
      <c r="F318" s="230" t="s">
        <v>246</v>
      </c>
      <c r="G318" s="227"/>
      <c r="H318" s="231">
        <v>-1.44</v>
      </c>
      <c r="I318" s="232"/>
      <c r="J318" s="227"/>
      <c r="K318" s="227"/>
      <c r="L318" s="233"/>
      <c r="M318" s="234"/>
      <c r="N318" s="235"/>
      <c r="O318" s="235"/>
      <c r="P318" s="235"/>
      <c r="Q318" s="235"/>
      <c r="R318" s="235"/>
      <c r="S318" s="235"/>
      <c r="T318" s="23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7" t="s">
        <v>140</v>
      </c>
      <c r="AU318" s="237" t="s">
        <v>85</v>
      </c>
      <c r="AV318" s="13" t="s">
        <v>85</v>
      </c>
      <c r="AW318" s="13" t="s">
        <v>34</v>
      </c>
      <c r="AX318" s="13" t="s">
        <v>78</v>
      </c>
      <c r="AY318" s="237" t="s">
        <v>131</v>
      </c>
    </row>
    <row r="319" s="13" customFormat="1">
      <c r="A319" s="13"/>
      <c r="B319" s="226"/>
      <c r="C319" s="227"/>
      <c r="D319" s="228" t="s">
        <v>140</v>
      </c>
      <c r="E319" s="229" t="s">
        <v>1</v>
      </c>
      <c r="F319" s="230" t="s">
        <v>247</v>
      </c>
      <c r="G319" s="227"/>
      <c r="H319" s="231">
        <v>-11.52</v>
      </c>
      <c r="I319" s="232"/>
      <c r="J319" s="227"/>
      <c r="K319" s="227"/>
      <c r="L319" s="233"/>
      <c r="M319" s="234"/>
      <c r="N319" s="235"/>
      <c r="O319" s="235"/>
      <c r="P319" s="235"/>
      <c r="Q319" s="235"/>
      <c r="R319" s="235"/>
      <c r="S319" s="235"/>
      <c r="T319" s="23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7" t="s">
        <v>140</v>
      </c>
      <c r="AU319" s="237" t="s">
        <v>85</v>
      </c>
      <c r="AV319" s="13" t="s">
        <v>85</v>
      </c>
      <c r="AW319" s="13" t="s">
        <v>34</v>
      </c>
      <c r="AX319" s="13" t="s">
        <v>78</v>
      </c>
      <c r="AY319" s="237" t="s">
        <v>131</v>
      </c>
    </row>
    <row r="320" s="15" customFormat="1">
      <c r="A320" s="15"/>
      <c r="B320" s="260"/>
      <c r="C320" s="261"/>
      <c r="D320" s="228" t="s">
        <v>140</v>
      </c>
      <c r="E320" s="262" t="s">
        <v>1</v>
      </c>
      <c r="F320" s="263" t="s">
        <v>291</v>
      </c>
      <c r="G320" s="261"/>
      <c r="H320" s="264">
        <v>104.724</v>
      </c>
      <c r="I320" s="265"/>
      <c r="J320" s="261"/>
      <c r="K320" s="261"/>
      <c r="L320" s="266"/>
      <c r="M320" s="267"/>
      <c r="N320" s="268"/>
      <c r="O320" s="268"/>
      <c r="P320" s="268"/>
      <c r="Q320" s="268"/>
      <c r="R320" s="268"/>
      <c r="S320" s="268"/>
      <c r="T320" s="269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70" t="s">
        <v>140</v>
      </c>
      <c r="AU320" s="270" t="s">
        <v>85</v>
      </c>
      <c r="AV320" s="15" t="s">
        <v>145</v>
      </c>
      <c r="AW320" s="15" t="s">
        <v>34</v>
      </c>
      <c r="AX320" s="15" t="s">
        <v>78</v>
      </c>
      <c r="AY320" s="270" t="s">
        <v>131</v>
      </c>
    </row>
    <row r="321" s="13" customFormat="1">
      <c r="A321" s="13"/>
      <c r="B321" s="226"/>
      <c r="C321" s="227"/>
      <c r="D321" s="228" t="s">
        <v>140</v>
      </c>
      <c r="E321" s="229" t="s">
        <v>1</v>
      </c>
      <c r="F321" s="230" t="s">
        <v>292</v>
      </c>
      <c r="G321" s="227"/>
      <c r="H321" s="231">
        <v>18.539999999999999</v>
      </c>
      <c r="I321" s="232"/>
      <c r="J321" s="227"/>
      <c r="K321" s="227"/>
      <c r="L321" s="233"/>
      <c r="M321" s="234"/>
      <c r="N321" s="235"/>
      <c r="O321" s="235"/>
      <c r="P321" s="235"/>
      <c r="Q321" s="235"/>
      <c r="R321" s="235"/>
      <c r="S321" s="235"/>
      <c r="T321" s="23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37" t="s">
        <v>140</v>
      </c>
      <c r="AU321" s="237" t="s">
        <v>85</v>
      </c>
      <c r="AV321" s="13" t="s">
        <v>85</v>
      </c>
      <c r="AW321" s="13" t="s">
        <v>34</v>
      </c>
      <c r="AX321" s="13" t="s">
        <v>78</v>
      </c>
      <c r="AY321" s="237" t="s">
        <v>131</v>
      </c>
    </row>
    <row r="322" s="14" customFormat="1">
      <c r="A322" s="14"/>
      <c r="B322" s="249"/>
      <c r="C322" s="250"/>
      <c r="D322" s="228" t="s">
        <v>140</v>
      </c>
      <c r="E322" s="251" t="s">
        <v>1</v>
      </c>
      <c r="F322" s="252" t="s">
        <v>175</v>
      </c>
      <c r="G322" s="250"/>
      <c r="H322" s="253">
        <v>123.264</v>
      </c>
      <c r="I322" s="254"/>
      <c r="J322" s="250"/>
      <c r="K322" s="250"/>
      <c r="L322" s="255"/>
      <c r="M322" s="256"/>
      <c r="N322" s="257"/>
      <c r="O322" s="257"/>
      <c r="P322" s="257"/>
      <c r="Q322" s="257"/>
      <c r="R322" s="257"/>
      <c r="S322" s="257"/>
      <c r="T322" s="25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9" t="s">
        <v>140</v>
      </c>
      <c r="AU322" s="259" t="s">
        <v>85</v>
      </c>
      <c r="AV322" s="14" t="s">
        <v>138</v>
      </c>
      <c r="AW322" s="14" t="s">
        <v>34</v>
      </c>
      <c r="AX322" s="14" t="s">
        <v>83</v>
      </c>
      <c r="AY322" s="259" t="s">
        <v>131</v>
      </c>
    </row>
    <row r="323" s="2" customFormat="1" ht="24.15" customHeight="1">
      <c r="A323" s="38"/>
      <c r="B323" s="39"/>
      <c r="C323" s="212" t="s">
        <v>293</v>
      </c>
      <c r="D323" s="212" t="s">
        <v>134</v>
      </c>
      <c r="E323" s="213" t="s">
        <v>294</v>
      </c>
      <c r="F323" s="214" t="s">
        <v>295</v>
      </c>
      <c r="G323" s="215" t="s">
        <v>137</v>
      </c>
      <c r="H323" s="216">
        <v>469.15800000000002</v>
      </c>
      <c r="I323" s="217"/>
      <c r="J323" s="218">
        <f>ROUND(I323*H323,2)</f>
        <v>0</v>
      </c>
      <c r="K323" s="219"/>
      <c r="L323" s="44"/>
      <c r="M323" s="220" t="s">
        <v>1</v>
      </c>
      <c r="N323" s="221" t="s">
        <v>43</v>
      </c>
      <c r="O323" s="91"/>
      <c r="P323" s="222">
        <f>O323*H323</f>
        <v>0</v>
      </c>
      <c r="Q323" s="222">
        <v>0.0034099999999999998</v>
      </c>
      <c r="R323" s="222">
        <f>Q323*H323</f>
        <v>1.59982878</v>
      </c>
      <c r="S323" s="222">
        <v>0</v>
      </c>
      <c r="T323" s="223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24" t="s">
        <v>138</v>
      </c>
      <c r="AT323" s="224" t="s">
        <v>134</v>
      </c>
      <c r="AU323" s="224" t="s">
        <v>85</v>
      </c>
      <c r="AY323" s="17" t="s">
        <v>131</v>
      </c>
      <c r="BE323" s="225">
        <f>IF(N323="základní",J323,0)</f>
        <v>0</v>
      </c>
      <c r="BF323" s="225">
        <f>IF(N323="snížená",J323,0)</f>
        <v>0</v>
      </c>
      <c r="BG323" s="225">
        <f>IF(N323="zákl. přenesená",J323,0)</f>
        <v>0</v>
      </c>
      <c r="BH323" s="225">
        <f>IF(N323="sníž. přenesená",J323,0)</f>
        <v>0</v>
      </c>
      <c r="BI323" s="225">
        <f>IF(N323="nulová",J323,0)</f>
        <v>0</v>
      </c>
      <c r="BJ323" s="17" t="s">
        <v>83</v>
      </c>
      <c r="BK323" s="225">
        <f>ROUND(I323*H323,2)</f>
        <v>0</v>
      </c>
      <c r="BL323" s="17" t="s">
        <v>138</v>
      </c>
      <c r="BM323" s="224" t="s">
        <v>296</v>
      </c>
    </row>
    <row r="324" s="13" customFormat="1">
      <c r="A324" s="13"/>
      <c r="B324" s="226"/>
      <c r="C324" s="227"/>
      <c r="D324" s="228" t="s">
        <v>140</v>
      </c>
      <c r="E324" s="229" t="s">
        <v>1</v>
      </c>
      <c r="F324" s="230" t="s">
        <v>168</v>
      </c>
      <c r="G324" s="227"/>
      <c r="H324" s="231">
        <v>228.43799999999999</v>
      </c>
      <c r="I324" s="232"/>
      <c r="J324" s="227"/>
      <c r="K324" s="227"/>
      <c r="L324" s="233"/>
      <c r="M324" s="234"/>
      <c r="N324" s="235"/>
      <c r="O324" s="235"/>
      <c r="P324" s="235"/>
      <c r="Q324" s="235"/>
      <c r="R324" s="235"/>
      <c r="S324" s="235"/>
      <c r="T324" s="236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37" t="s">
        <v>140</v>
      </c>
      <c r="AU324" s="237" t="s">
        <v>85</v>
      </c>
      <c r="AV324" s="13" t="s">
        <v>85</v>
      </c>
      <c r="AW324" s="13" t="s">
        <v>34</v>
      </c>
      <c r="AX324" s="13" t="s">
        <v>78</v>
      </c>
      <c r="AY324" s="237" t="s">
        <v>131</v>
      </c>
    </row>
    <row r="325" s="13" customFormat="1">
      <c r="A325" s="13"/>
      <c r="B325" s="226"/>
      <c r="C325" s="227"/>
      <c r="D325" s="228" t="s">
        <v>140</v>
      </c>
      <c r="E325" s="229" t="s">
        <v>1</v>
      </c>
      <c r="F325" s="230" t="s">
        <v>169</v>
      </c>
      <c r="G325" s="227"/>
      <c r="H325" s="231">
        <v>86.688000000000002</v>
      </c>
      <c r="I325" s="232"/>
      <c r="J325" s="227"/>
      <c r="K325" s="227"/>
      <c r="L325" s="233"/>
      <c r="M325" s="234"/>
      <c r="N325" s="235"/>
      <c r="O325" s="235"/>
      <c r="P325" s="235"/>
      <c r="Q325" s="235"/>
      <c r="R325" s="235"/>
      <c r="S325" s="235"/>
      <c r="T325" s="23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7" t="s">
        <v>140</v>
      </c>
      <c r="AU325" s="237" t="s">
        <v>85</v>
      </c>
      <c r="AV325" s="13" t="s">
        <v>85</v>
      </c>
      <c r="AW325" s="13" t="s">
        <v>34</v>
      </c>
      <c r="AX325" s="13" t="s">
        <v>78</v>
      </c>
      <c r="AY325" s="237" t="s">
        <v>131</v>
      </c>
    </row>
    <row r="326" s="13" customFormat="1">
      <c r="A326" s="13"/>
      <c r="B326" s="226"/>
      <c r="C326" s="227"/>
      <c r="D326" s="228" t="s">
        <v>140</v>
      </c>
      <c r="E326" s="229" t="s">
        <v>1</v>
      </c>
      <c r="F326" s="230" t="s">
        <v>170</v>
      </c>
      <c r="G326" s="227"/>
      <c r="H326" s="231">
        <v>210.59999999999999</v>
      </c>
      <c r="I326" s="232"/>
      <c r="J326" s="227"/>
      <c r="K326" s="227"/>
      <c r="L326" s="233"/>
      <c r="M326" s="234"/>
      <c r="N326" s="235"/>
      <c r="O326" s="235"/>
      <c r="P326" s="235"/>
      <c r="Q326" s="235"/>
      <c r="R326" s="235"/>
      <c r="S326" s="235"/>
      <c r="T326" s="23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7" t="s">
        <v>140</v>
      </c>
      <c r="AU326" s="237" t="s">
        <v>85</v>
      </c>
      <c r="AV326" s="13" t="s">
        <v>85</v>
      </c>
      <c r="AW326" s="13" t="s">
        <v>34</v>
      </c>
      <c r="AX326" s="13" t="s">
        <v>78</v>
      </c>
      <c r="AY326" s="237" t="s">
        <v>131</v>
      </c>
    </row>
    <row r="327" s="13" customFormat="1">
      <c r="A327" s="13"/>
      <c r="B327" s="226"/>
      <c r="C327" s="227"/>
      <c r="D327" s="228" t="s">
        <v>140</v>
      </c>
      <c r="E327" s="229" t="s">
        <v>1</v>
      </c>
      <c r="F327" s="230" t="s">
        <v>225</v>
      </c>
      <c r="G327" s="227"/>
      <c r="H327" s="231">
        <v>-4.9729999999999999</v>
      </c>
      <c r="I327" s="232"/>
      <c r="J327" s="227"/>
      <c r="K327" s="227"/>
      <c r="L327" s="233"/>
      <c r="M327" s="234"/>
      <c r="N327" s="235"/>
      <c r="O327" s="235"/>
      <c r="P327" s="235"/>
      <c r="Q327" s="235"/>
      <c r="R327" s="235"/>
      <c r="S327" s="235"/>
      <c r="T327" s="23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7" t="s">
        <v>140</v>
      </c>
      <c r="AU327" s="237" t="s">
        <v>85</v>
      </c>
      <c r="AV327" s="13" t="s">
        <v>85</v>
      </c>
      <c r="AW327" s="13" t="s">
        <v>34</v>
      </c>
      <c r="AX327" s="13" t="s">
        <v>78</v>
      </c>
      <c r="AY327" s="237" t="s">
        <v>131</v>
      </c>
    </row>
    <row r="328" s="13" customFormat="1">
      <c r="A328" s="13"/>
      <c r="B328" s="226"/>
      <c r="C328" s="227"/>
      <c r="D328" s="228" t="s">
        <v>140</v>
      </c>
      <c r="E328" s="229" t="s">
        <v>1</v>
      </c>
      <c r="F328" s="230" t="s">
        <v>226</v>
      </c>
      <c r="G328" s="227"/>
      <c r="H328" s="231">
        <v>-16.088000000000001</v>
      </c>
      <c r="I328" s="232"/>
      <c r="J328" s="227"/>
      <c r="K328" s="227"/>
      <c r="L328" s="233"/>
      <c r="M328" s="234"/>
      <c r="N328" s="235"/>
      <c r="O328" s="235"/>
      <c r="P328" s="235"/>
      <c r="Q328" s="235"/>
      <c r="R328" s="235"/>
      <c r="S328" s="235"/>
      <c r="T328" s="23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37" t="s">
        <v>140</v>
      </c>
      <c r="AU328" s="237" t="s">
        <v>85</v>
      </c>
      <c r="AV328" s="13" t="s">
        <v>85</v>
      </c>
      <c r="AW328" s="13" t="s">
        <v>34</v>
      </c>
      <c r="AX328" s="13" t="s">
        <v>78</v>
      </c>
      <c r="AY328" s="237" t="s">
        <v>131</v>
      </c>
    </row>
    <row r="329" s="13" customFormat="1">
      <c r="A329" s="13"/>
      <c r="B329" s="226"/>
      <c r="C329" s="227"/>
      <c r="D329" s="228" t="s">
        <v>140</v>
      </c>
      <c r="E329" s="229" t="s">
        <v>1</v>
      </c>
      <c r="F329" s="230" t="s">
        <v>227</v>
      </c>
      <c r="G329" s="227"/>
      <c r="H329" s="231">
        <v>-1.728</v>
      </c>
      <c r="I329" s="232"/>
      <c r="J329" s="227"/>
      <c r="K329" s="227"/>
      <c r="L329" s="233"/>
      <c r="M329" s="234"/>
      <c r="N329" s="235"/>
      <c r="O329" s="235"/>
      <c r="P329" s="235"/>
      <c r="Q329" s="235"/>
      <c r="R329" s="235"/>
      <c r="S329" s="235"/>
      <c r="T329" s="23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7" t="s">
        <v>140</v>
      </c>
      <c r="AU329" s="237" t="s">
        <v>85</v>
      </c>
      <c r="AV329" s="13" t="s">
        <v>85</v>
      </c>
      <c r="AW329" s="13" t="s">
        <v>34</v>
      </c>
      <c r="AX329" s="13" t="s">
        <v>78</v>
      </c>
      <c r="AY329" s="237" t="s">
        <v>131</v>
      </c>
    </row>
    <row r="330" s="13" customFormat="1">
      <c r="A330" s="13"/>
      <c r="B330" s="226"/>
      <c r="C330" s="227"/>
      <c r="D330" s="228" t="s">
        <v>140</v>
      </c>
      <c r="E330" s="229" t="s">
        <v>1</v>
      </c>
      <c r="F330" s="230" t="s">
        <v>228</v>
      </c>
      <c r="G330" s="227"/>
      <c r="H330" s="231">
        <v>-4.6799999999999997</v>
      </c>
      <c r="I330" s="232"/>
      <c r="J330" s="227"/>
      <c r="K330" s="227"/>
      <c r="L330" s="233"/>
      <c r="M330" s="234"/>
      <c r="N330" s="235"/>
      <c r="O330" s="235"/>
      <c r="P330" s="235"/>
      <c r="Q330" s="235"/>
      <c r="R330" s="235"/>
      <c r="S330" s="235"/>
      <c r="T330" s="23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7" t="s">
        <v>140</v>
      </c>
      <c r="AU330" s="237" t="s">
        <v>85</v>
      </c>
      <c r="AV330" s="13" t="s">
        <v>85</v>
      </c>
      <c r="AW330" s="13" t="s">
        <v>34</v>
      </c>
      <c r="AX330" s="13" t="s">
        <v>78</v>
      </c>
      <c r="AY330" s="237" t="s">
        <v>131</v>
      </c>
    </row>
    <row r="331" s="13" customFormat="1">
      <c r="A331" s="13"/>
      <c r="B331" s="226"/>
      <c r="C331" s="227"/>
      <c r="D331" s="228" t="s">
        <v>140</v>
      </c>
      <c r="E331" s="229" t="s">
        <v>1</v>
      </c>
      <c r="F331" s="230" t="s">
        <v>229</v>
      </c>
      <c r="G331" s="227"/>
      <c r="H331" s="231">
        <v>-0.32000000000000001</v>
      </c>
      <c r="I331" s="232"/>
      <c r="J331" s="227"/>
      <c r="K331" s="227"/>
      <c r="L331" s="233"/>
      <c r="M331" s="234"/>
      <c r="N331" s="235"/>
      <c r="O331" s="235"/>
      <c r="P331" s="235"/>
      <c r="Q331" s="235"/>
      <c r="R331" s="235"/>
      <c r="S331" s="235"/>
      <c r="T331" s="23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7" t="s">
        <v>140</v>
      </c>
      <c r="AU331" s="237" t="s">
        <v>85</v>
      </c>
      <c r="AV331" s="13" t="s">
        <v>85</v>
      </c>
      <c r="AW331" s="13" t="s">
        <v>34</v>
      </c>
      <c r="AX331" s="13" t="s">
        <v>78</v>
      </c>
      <c r="AY331" s="237" t="s">
        <v>131</v>
      </c>
    </row>
    <row r="332" s="13" customFormat="1">
      <c r="A332" s="13"/>
      <c r="B332" s="226"/>
      <c r="C332" s="227"/>
      <c r="D332" s="228" t="s">
        <v>140</v>
      </c>
      <c r="E332" s="229" t="s">
        <v>1</v>
      </c>
      <c r="F332" s="230" t="s">
        <v>230</v>
      </c>
      <c r="G332" s="227"/>
      <c r="H332" s="231">
        <v>-2.3650000000000002</v>
      </c>
      <c r="I332" s="232"/>
      <c r="J332" s="227"/>
      <c r="K332" s="227"/>
      <c r="L332" s="233"/>
      <c r="M332" s="234"/>
      <c r="N332" s="235"/>
      <c r="O332" s="235"/>
      <c r="P332" s="235"/>
      <c r="Q332" s="235"/>
      <c r="R332" s="235"/>
      <c r="S332" s="235"/>
      <c r="T332" s="23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7" t="s">
        <v>140</v>
      </c>
      <c r="AU332" s="237" t="s">
        <v>85</v>
      </c>
      <c r="AV332" s="13" t="s">
        <v>85</v>
      </c>
      <c r="AW332" s="13" t="s">
        <v>34</v>
      </c>
      <c r="AX332" s="13" t="s">
        <v>78</v>
      </c>
      <c r="AY332" s="237" t="s">
        <v>131</v>
      </c>
    </row>
    <row r="333" s="13" customFormat="1">
      <c r="A333" s="13"/>
      <c r="B333" s="226"/>
      <c r="C333" s="227"/>
      <c r="D333" s="228" t="s">
        <v>140</v>
      </c>
      <c r="E333" s="229" t="s">
        <v>1</v>
      </c>
      <c r="F333" s="230" t="s">
        <v>231</v>
      </c>
      <c r="G333" s="227"/>
      <c r="H333" s="231">
        <v>-1.8</v>
      </c>
      <c r="I333" s="232"/>
      <c r="J333" s="227"/>
      <c r="K333" s="227"/>
      <c r="L333" s="233"/>
      <c r="M333" s="234"/>
      <c r="N333" s="235"/>
      <c r="O333" s="235"/>
      <c r="P333" s="235"/>
      <c r="Q333" s="235"/>
      <c r="R333" s="235"/>
      <c r="S333" s="235"/>
      <c r="T333" s="23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7" t="s">
        <v>140</v>
      </c>
      <c r="AU333" s="237" t="s">
        <v>85</v>
      </c>
      <c r="AV333" s="13" t="s">
        <v>85</v>
      </c>
      <c r="AW333" s="13" t="s">
        <v>34</v>
      </c>
      <c r="AX333" s="13" t="s">
        <v>78</v>
      </c>
      <c r="AY333" s="237" t="s">
        <v>131</v>
      </c>
    </row>
    <row r="334" s="13" customFormat="1">
      <c r="A334" s="13"/>
      <c r="B334" s="226"/>
      <c r="C334" s="227"/>
      <c r="D334" s="228" t="s">
        <v>140</v>
      </c>
      <c r="E334" s="229" t="s">
        <v>1</v>
      </c>
      <c r="F334" s="230" t="s">
        <v>232</v>
      </c>
      <c r="G334" s="227"/>
      <c r="H334" s="231">
        <v>-4.5899999999999999</v>
      </c>
      <c r="I334" s="232"/>
      <c r="J334" s="227"/>
      <c r="K334" s="227"/>
      <c r="L334" s="233"/>
      <c r="M334" s="234"/>
      <c r="N334" s="235"/>
      <c r="O334" s="235"/>
      <c r="P334" s="235"/>
      <c r="Q334" s="235"/>
      <c r="R334" s="235"/>
      <c r="S334" s="235"/>
      <c r="T334" s="23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7" t="s">
        <v>140</v>
      </c>
      <c r="AU334" s="237" t="s">
        <v>85</v>
      </c>
      <c r="AV334" s="13" t="s">
        <v>85</v>
      </c>
      <c r="AW334" s="13" t="s">
        <v>34</v>
      </c>
      <c r="AX334" s="13" t="s">
        <v>78</v>
      </c>
      <c r="AY334" s="237" t="s">
        <v>131</v>
      </c>
    </row>
    <row r="335" s="13" customFormat="1">
      <c r="A335" s="13"/>
      <c r="B335" s="226"/>
      <c r="C335" s="227"/>
      <c r="D335" s="228" t="s">
        <v>140</v>
      </c>
      <c r="E335" s="229" t="s">
        <v>1</v>
      </c>
      <c r="F335" s="230" t="s">
        <v>233</v>
      </c>
      <c r="G335" s="227"/>
      <c r="H335" s="231">
        <v>-2.1499999999999999</v>
      </c>
      <c r="I335" s="232"/>
      <c r="J335" s="227"/>
      <c r="K335" s="227"/>
      <c r="L335" s="233"/>
      <c r="M335" s="234"/>
      <c r="N335" s="235"/>
      <c r="O335" s="235"/>
      <c r="P335" s="235"/>
      <c r="Q335" s="235"/>
      <c r="R335" s="235"/>
      <c r="S335" s="235"/>
      <c r="T335" s="23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7" t="s">
        <v>140</v>
      </c>
      <c r="AU335" s="237" t="s">
        <v>85</v>
      </c>
      <c r="AV335" s="13" t="s">
        <v>85</v>
      </c>
      <c r="AW335" s="13" t="s">
        <v>34</v>
      </c>
      <c r="AX335" s="13" t="s">
        <v>78</v>
      </c>
      <c r="AY335" s="237" t="s">
        <v>131</v>
      </c>
    </row>
    <row r="336" s="13" customFormat="1">
      <c r="A336" s="13"/>
      <c r="B336" s="226"/>
      <c r="C336" s="227"/>
      <c r="D336" s="228" t="s">
        <v>140</v>
      </c>
      <c r="E336" s="229" t="s">
        <v>1</v>
      </c>
      <c r="F336" s="230" t="s">
        <v>234</v>
      </c>
      <c r="G336" s="227"/>
      <c r="H336" s="231">
        <v>-12.24</v>
      </c>
      <c r="I336" s="232"/>
      <c r="J336" s="227"/>
      <c r="K336" s="227"/>
      <c r="L336" s="233"/>
      <c r="M336" s="234"/>
      <c r="N336" s="235"/>
      <c r="O336" s="235"/>
      <c r="P336" s="235"/>
      <c r="Q336" s="235"/>
      <c r="R336" s="235"/>
      <c r="S336" s="235"/>
      <c r="T336" s="23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37" t="s">
        <v>140</v>
      </c>
      <c r="AU336" s="237" t="s">
        <v>85</v>
      </c>
      <c r="AV336" s="13" t="s">
        <v>85</v>
      </c>
      <c r="AW336" s="13" t="s">
        <v>34</v>
      </c>
      <c r="AX336" s="13" t="s">
        <v>78</v>
      </c>
      <c r="AY336" s="237" t="s">
        <v>131</v>
      </c>
    </row>
    <row r="337" s="13" customFormat="1">
      <c r="A337" s="13"/>
      <c r="B337" s="226"/>
      <c r="C337" s="227"/>
      <c r="D337" s="228" t="s">
        <v>140</v>
      </c>
      <c r="E337" s="229" t="s">
        <v>1</v>
      </c>
      <c r="F337" s="230" t="s">
        <v>235</v>
      </c>
      <c r="G337" s="227"/>
      <c r="H337" s="231">
        <v>-88.560000000000002</v>
      </c>
      <c r="I337" s="232"/>
      <c r="J337" s="227"/>
      <c r="K337" s="227"/>
      <c r="L337" s="233"/>
      <c r="M337" s="234"/>
      <c r="N337" s="235"/>
      <c r="O337" s="235"/>
      <c r="P337" s="235"/>
      <c r="Q337" s="235"/>
      <c r="R337" s="235"/>
      <c r="S337" s="235"/>
      <c r="T337" s="23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7" t="s">
        <v>140</v>
      </c>
      <c r="AU337" s="237" t="s">
        <v>85</v>
      </c>
      <c r="AV337" s="13" t="s">
        <v>85</v>
      </c>
      <c r="AW337" s="13" t="s">
        <v>34</v>
      </c>
      <c r="AX337" s="13" t="s">
        <v>78</v>
      </c>
      <c r="AY337" s="237" t="s">
        <v>131</v>
      </c>
    </row>
    <row r="338" s="13" customFormat="1">
      <c r="A338" s="13"/>
      <c r="B338" s="226"/>
      <c r="C338" s="227"/>
      <c r="D338" s="228" t="s">
        <v>140</v>
      </c>
      <c r="E338" s="229" t="s">
        <v>1</v>
      </c>
      <c r="F338" s="230" t="s">
        <v>236</v>
      </c>
      <c r="G338" s="227"/>
      <c r="H338" s="231">
        <v>-0.71999999999999997</v>
      </c>
      <c r="I338" s="232"/>
      <c r="J338" s="227"/>
      <c r="K338" s="227"/>
      <c r="L338" s="233"/>
      <c r="M338" s="234"/>
      <c r="N338" s="235"/>
      <c r="O338" s="235"/>
      <c r="P338" s="235"/>
      <c r="Q338" s="235"/>
      <c r="R338" s="235"/>
      <c r="S338" s="235"/>
      <c r="T338" s="23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7" t="s">
        <v>140</v>
      </c>
      <c r="AU338" s="237" t="s">
        <v>85</v>
      </c>
      <c r="AV338" s="13" t="s">
        <v>85</v>
      </c>
      <c r="AW338" s="13" t="s">
        <v>34</v>
      </c>
      <c r="AX338" s="13" t="s">
        <v>78</v>
      </c>
      <c r="AY338" s="237" t="s">
        <v>131</v>
      </c>
    </row>
    <row r="339" s="13" customFormat="1">
      <c r="A339" s="13"/>
      <c r="B339" s="226"/>
      <c r="C339" s="227"/>
      <c r="D339" s="228" t="s">
        <v>140</v>
      </c>
      <c r="E339" s="229" t="s">
        <v>1</v>
      </c>
      <c r="F339" s="230" t="s">
        <v>237</v>
      </c>
      <c r="G339" s="227"/>
      <c r="H339" s="231">
        <v>-2.8050000000000002</v>
      </c>
      <c r="I339" s="232"/>
      <c r="J339" s="227"/>
      <c r="K339" s="227"/>
      <c r="L339" s="233"/>
      <c r="M339" s="234"/>
      <c r="N339" s="235"/>
      <c r="O339" s="235"/>
      <c r="P339" s="235"/>
      <c r="Q339" s="235"/>
      <c r="R339" s="235"/>
      <c r="S339" s="235"/>
      <c r="T339" s="23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7" t="s">
        <v>140</v>
      </c>
      <c r="AU339" s="237" t="s">
        <v>85</v>
      </c>
      <c r="AV339" s="13" t="s">
        <v>85</v>
      </c>
      <c r="AW339" s="13" t="s">
        <v>34</v>
      </c>
      <c r="AX339" s="13" t="s">
        <v>78</v>
      </c>
      <c r="AY339" s="237" t="s">
        <v>131</v>
      </c>
    </row>
    <row r="340" s="13" customFormat="1">
      <c r="A340" s="13"/>
      <c r="B340" s="226"/>
      <c r="C340" s="227"/>
      <c r="D340" s="228" t="s">
        <v>140</v>
      </c>
      <c r="E340" s="229" t="s">
        <v>1</v>
      </c>
      <c r="F340" s="230" t="s">
        <v>238</v>
      </c>
      <c r="G340" s="227"/>
      <c r="H340" s="231">
        <v>-5.3550000000000004</v>
      </c>
      <c r="I340" s="232"/>
      <c r="J340" s="227"/>
      <c r="K340" s="227"/>
      <c r="L340" s="233"/>
      <c r="M340" s="234"/>
      <c r="N340" s="235"/>
      <c r="O340" s="235"/>
      <c r="P340" s="235"/>
      <c r="Q340" s="235"/>
      <c r="R340" s="235"/>
      <c r="S340" s="235"/>
      <c r="T340" s="23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37" t="s">
        <v>140</v>
      </c>
      <c r="AU340" s="237" t="s">
        <v>85</v>
      </c>
      <c r="AV340" s="13" t="s">
        <v>85</v>
      </c>
      <c r="AW340" s="13" t="s">
        <v>34</v>
      </c>
      <c r="AX340" s="13" t="s">
        <v>78</v>
      </c>
      <c r="AY340" s="237" t="s">
        <v>131</v>
      </c>
    </row>
    <row r="341" s="15" customFormat="1">
      <c r="A341" s="15"/>
      <c r="B341" s="260"/>
      <c r="C341" s="261"/>
      <c r="D341" s="228" t="s">
        <v>140</v>
      </c>
      <c r="E341" s="262" t="s">
        <v>1</v>
      </c>
      <c r="F341" s="263" t="s">
        <v>291</v>
      </c>
      <c r="G341" s="261"/>
      <c r="H341" s="264">
        <v>377.35199999999998</v>
      </c>
      <c r="I341" s="265"/>
      <c r="J341" s="261"/>
      <c r="K341" s="261"/>
      <c r="L341" s="266"/>
      <c r="M341" s="267"/>
      <c r="N341" s="268"/>
      <c r="O341" s="268"/>
      <c r="P341" s="268"/>
      <c r="Q341" s="268"/>
      <c r="R341" s="268"/>
      <c r="S341" s="268"/>
      <c r="T341" s="269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70" t="s">
        <v>140</v>
      </c>
      <c r="AU341" s="270" t="s">
        <v>85</v>
      </c>
      <c r="AV341" s="15" t="s">
        <v>145</v>
      </c>
      <c r="AW341" s="15" t="s">
        <v>34</v>
      </c>
      <c r="AX341" s="15" t="s">
        <v>78</v>
      </c>
      <c r="AY341" s="270" t="s">
        <v>131</v>
      </c>
    </row>
    <row r="342" s="13" customFormat="1">
      <c r="A342" s="13"/>
      <c r="B342" s="226"/>
      <c r="C342" s="227"/>
      <c r="D342" s="228" t="s">
        <v>140</v>
      </c>
      <c r="E342" s="229" t="s">
        <v>1</v>
      </c>
      <c r="F342" s="230" t="s">
        <v>297</v>
      </c>
      <c r="G342" s="227"/>
      <c r="H342" s="231">
        <v>91.805999999999997</v>
      </c>
      <c r="I342" s="232"/>
      <c r="J342" s="227"/>
      <c r="K342" s="227"/>
      <c r="L342" s="233"/>
      <c r="M342" s="234"/>
      <c r="N342" s="235"/>
      <c r="O342" s="235"/>
      <c r="P342" s="235"/>
      <c r="Q342" s="235"/>
      <c r="R342" s="235"/>
      <c r="S342" s="235"/>
      <c r="T342" s="23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7" t="s">
        <v>140</v>
      </c>
      <c r="AU342" s="237" t="s">
        <v>85</v>
      </c>
      <c r="AV342" s="13" t="s">
        <v>85</v>
      </c>
      <c r="AW342" s="13" t="s">
        <v>34</v>
      </c>
      <c r="AX342" s="13" t="s">
        <v>78</v>
      </c>
      <c r="AY342" s="237" t="s">
        <v>131</v>
      </c>
    </row>
    <row r="343" s="14" customFormat="1">
      <c r="A343" s="14"/>
      <c r="B343" s="249"/>
      <c r="C343" s="250"/>
      <c r="D343" s="228" t="s">
        <v>140</v>
      </c>
      <c r="E343" s="251" t="s">
        <v>1</v>
      </c>
      <c r="F343" s="252" t="s">
        <v>175</v>
      </c>
      <c r="G343" s="250"/>
      <c r="H343" s="253">
        <v>469.15799999999996</v>
      </c>
      <c r="I343" s="254"/>
      <c r="J343" s="250"/>
      <c r="K343" s="250"/>
      <c r="L343" s="255"/>
      <c r="M343" s="256"/>
      <c r="N343" s="257"/>
      <c r="O343" s="257"/>
      <c r="P343" s="257"/>
      <c r="Q343" s="257"/>
      <c r="R343" s="257"/>
      <c r="S343" s="257"/>
      <c r="T343" s="25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9" t="s">
        <v>140</v>
      </c>
      <c r="AU343" s="259" t="s">
        <v>85</v>
      </c>
      <c r="AV343" s="14" t="s">
        <v>138</v>
      </c>
      <c r="AW343" s="14" t="s">
        <v>34</v>
      </c>
      <c r="AX343" s="14" t="s">
        <v>83</v>
      </c>
      <c r="AY343" s="259" t="s">
        <v>131</v>
      </c>
    </row>
    <row r="344" s="2" customFormat="1" ht="16.5" customHeight="1">
      <c r="A344" s="38"/>
      <c r="B344" s="39"/>
      <c r="C344" s="212" t="s">
        <v>298</v>
      </c>
      <c r="D344" s="212" t="s">
        <v>134</v>
      </c>
      <c r="E344" s="213" t="s">
        <v>299</v>
      </c>
      <c r="F344" s="214" t="s">
        <v>300</v>
      </c>
      <c r="G344" s="215" t="s">
        <v>137</v>
      </c>
      <c r="H344" s="216">
        <v>145.34999999999999</v>
      </c>
      <c r="I344" s="217"/>
      <c r="J344" s="218">
        <f>ROUND(I344*H344,2)</f>
        <v>0</v>
      </c>
      <c r="K344" s="219"/>
      <c r="L344" s="44"/>
      <c r="M344" s="220" t="s">
        <v>1</v>
      </c>
      <c r="N344" s="221" t="s">
        <v>43</v>
      </c>
      <c r="O344" s="91"/>
      <c r="P344" s="222">
        <f>O344*H344</f>
        <v>0</v>
      </c>
      <c r="Q344" s="222">
        <v>0.00052999999999999998</v>
      </c>
      <c r="R344" s="222">
        <f>Q344*H344</f>
        <v>0.077035499999999993</v>
      </c>
      <c r="S344" s="222">
        <v>0.00052999999999999998</v>
      </c>
      <c r="T344" s="223">
        <f>S344*H344</f>
        <v>0.077035499999999993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24" t="s">
        <v>138</v>
      </c>
      <c r="AT344" s="224" t="s">
        <v>134</v>
      </c>
      <c r="AU344" s="224" t="s">
        <v>85</v>
      </c>
      <c r="AY344" s="17" t="s">
        <v>131</v>
      </c>
      <c r="BE344" s="225">
        <f>IF(N344="základní",J344,0)</f>
        <v>0</v>
      </c>
      <c r="BF344" s="225">
        <f>IF(N344="snížená",J344,0)</f>
        <v>0</v>
      </c>
      <c r="BG344" s="225">
        <f>IF(N344="zákl. přenesená",J344,0)</f>
        <v>0</v>
      </c>
      <c r="BH344" s="225">
        <f>IF(N344="sníž. přenesená",J344,0)</f>
        <v>0</v>
      </c>
      <c r="BI344" s="225">
        <f>IF(N344="nulová",J344,0)</f>
        <v>0</v>
      </c>
      <c r="BJ344" s="17" t="s">
        <v>83</v>
      </c>
      <c r="BK344" s="225">
        <f>ROUND(I344*H344,2)</f>
        <v>0</v>
      </c>
      <c r="BL344" s="17" t="s">
        <v>138</v>
      </c>
      <c r="BM344" s="224" t="s">
        <v>301</v>
      </c>
    </row>
    <row r="345" s="13" customFormat="1">
      <c r="A345" s="13"/>
      <c r="B345" s="226"/>
      <c r="C345" s="227"/>
      <c r="D345" s="228" t="s">
        <v>140</v>
      </c>
      <c r="E345" s="229" t="s">
        <v>1</v>
      </c>
      <c r="F345" s="230" t="s">
        <v>302</v>
      </c>
      <c r="G345" s="227"/>
      <c r="H345" s="231">
        <v>145.34999999999999</v>
      </c>
      <c r="I345" s="232"/>
      <c r="J345" s="227"/>
      <c r="K345" s="227"/>
      <c r="L345" s="233"/>
      <c r="M345" s="234"/>
      <c r="N345" s="235"/>
      <c r="O345" s="235"/>
      <c r="P345" s="235"/>
      <c r="Q345" s="235"/>
      <c r="R345" s="235"/>
      <c r="S345" s="235"/>
      <c r="T345" s="23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7" t="s">
        <v>140</v>
      </c>
      <c r="AU345" s="237" t="s">
        <v>85</v>
      </c>
      <c r="AV345" s="13" t="s">
        <v>85</v>
      </c>
      <c r="AW345" s="13" t="s">
        <v>34</v>
      </c>
      <c r="AX345" s="13" t="s">
        <v>83</v>
      </c>
      <c r="AY345" s="237" t="s">
        <v>131</v>
      </c>
    </row>
    <row r="346" s="2" customFormat="1" ht="24.15" customHeight="1">
      <c r="A346" s="38"/>
      <c r="B346" s="39"/>
      <c r="C346" s="212" t="s">
        <v>303</v>
      </c>
      <c r="D346" s="212" t="s">
        <v>134</v>
      </c>
      <c r="E346" s="213" t="s">
        <v>304</v>
      </c>
      <c r="F346" s="214" t="s">
        <v>305</v>
      </c>
      <c r="G346" s="215" t="s">
        <v>137</v>
      </c>
      <c r="H346" s="216">
        <v>167.374</v>
      </c>
      <c r="I346" s="217"/>
      <c r="J346" s="218">
        <f>ROUND(I346*H346,2)</f>
        <v>0</v>
      </c>
      <c r="K346" s="219"/>
      <c r="L346" s="44"/>
      <c r="M346" s="220" t="s">
        <v>1</v>
      </c>
      <c r="N346" s="221" t="s">
        <v>43</v>
      </c>
      <c r="O346" s="91"/>
      <c r="P346" s="222">
        <f>O346*H346</f>
        <v>0</v>
      </c>
      <c r="Q346" s="222">
        <v>0</v>
      </c>
      <c r="R346" s="222">
        <f>Q346*H346</f>
        <v>0</v>
      </c>
      <c r="S346" s="222">
        <v>0</v>
      </c>
      <c r="T346" s="223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24" t="s">
        <v>138</v>
      </c>
      <c r="AT346" s="224" t="s">
        <v>134</v>
      </c>
      <c r="AU346" s="224" t="s">
        <v>85</v>
      </c>
      <c r="AY346" s="17" t="s">
        <v>131</v>
      </c>
      <c r="BE346" s="225">
        <f>IF(N346="základní",J346,0)</f>
        <v>0</v>
      </c>
      <c r="BF346" s="225">
        <f>IF(N346="snížená",J346,0)</f>
        <v>0</v>
      </c>
      <c r="BG346" s="225">
        <f>IF(N346="zákl. přenesená",J346,0)</f>
        <v>0</v>
      </c>
      <c r="BH346" s="225">
        <f>IF(N346="sníž. přenesená",J346,0)</f>
        <v>0</v>
      </c>
      <c r="BI346" s="225">
        <f>IF(N346="nulová",J346,0)</f>
        <v>0</v>
      </c>
      <c r="BJ346" s="17" t="s">
        <v>83</v>
      </c>
      <c r="BK346" s="225">
        <f>ROUND(I346*H346,2)</f>
        <v>0</v>
      </c>
      <c r="BL346" s="17" t="s">
        <v>138</v>
      </c>
      <c r="BM346" s="224" t="s">
        <v>306</v>
      </c>
    </row>
    <row r="347" s="13" customFormat="1">
      <c r="A347" s="13"/>
      <c r="B347" s="226"/>
      <c r="C347" s="227"/>
      <c r="D347" s="228" t="s">
        <v>140</v>
      </c>
      <c r="E347" s="229" t="s">
        <v>1</v>
      </c>
      <c r="F347" s="230" t="s">
        <v>307</v>
      </c>
      <c r="G347" s="227"/>
      <c r="H347" s="231">
        <v>5.4000000000000004</v>
      </c>
      <c r="I347" s="232"/>
      <c r="J347" s="227"/>
      <c r="K347" s="227"/>
      <c r="L347" s="233"/>
      <c r="M347" s="234"/>
      <c r="N347" s="235"/>
      <c r="O347" s="235"/>
      <c r="P347" s="235"/>
      <c r="Q347" s="235"/>
      <c r="R347" s="235"/>
      <c r="S347" s="235"/>
      <c r="T347" s="23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37" t="s">
        <v>140</v>
      </c>
      <c r="AU347" s="237" t="s">
        <v>85</v>
      </c>
      <c r="AV347" s="13" t="s">
        <v>85</v>
      </c>
      <c r="AW347" s="13" t="s">
        <v>34</v>
      </c>
      <c r="AX347" s="13" t="s">
        <v>78</v>
      </c>
      <c r="AY347" s="237" t="s">
        <v>131</v>
      </c>
    </row>
    <row r="348" s="13" customFormat="1">
      <c r="A348" s="13"/>
      <c r="B348" s="226"/>
      <c r="C348" s="227"/>
      <c r="D348" s="228" t="s">
        <v>140</v>
      </c>
      <c r="E348" s="229" t="s">
        <v>1</v>
      </c>
      <c r="F348" s="230" t="s">
        <v>308</v>
      </c>
      <c r="G348" s="227"/>
      <c r="H348" s="231">
        <v>0.64000000000000001</v>
      </c>
      <c r="I348" s="232"/>
      <c r="J348" s="227"/>
      <c r="K348" s="227"/>
      <c r="L348" s="233"/>
      <c r="M348" s="234"/>
      <c r="N348" s="235"/>
      <c r="O348" s="235"/>
      <c r="P348" s="235"/>
      <c r="Q348" s="235"/>
      <c r="R348" s="235"/>
      <c r="S348" s="235"/>
      <c r="T348" s="23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37" t="s">
        <v>140</v>
      </c>
      <c r="AU348" s="237" t="s">
        <v>85</v>
      </c>
      <c r="AV348" s="13" t="s">
        <v>85</v>
      </c>
      <c r="AW348" s="13" t="s">
        <v>34</v>
      </c>
      <c r="AX348" s="13" t="s">
        <v>78</v>
      </c>
      <c r="AY348" s="237" t="s">
        <v>131</v>
      </c>
    </row>
    <row r="349" s="13" customFormat="1">
      <c r="A349" s="13"/>
      <c r="B349" s="226"/>
      <c r="C349" s="227"/>
      <c r="D349" s="228" t="s">
        <v>140</v>
      </c>
      <c r="E349" s="229" t="s">
        <v>1</v>
      </c>
      <c r="F349" s="230" t="s">
        <v>309</v>
      </c>
      <c r="G349" s="227"/>
      <c r="H349" s="231">
        <v>1.44</v>
      </c>
      <c r="I349" s="232"/>
      <c r="J349" s="227"/>
      <c r="K349" s="227"/>
      <c r="L349" s="233"/>
      <c r="M349" s="234"/>
      <c r="N349" s="235"/>
      <c r="O349" s="235"/>
      <c r="P349" s="235"/>
      <c r="Q349" s="235"/>
      <c r="R349" s="235"/>
      <c r="S349" s="235"/>
      <c r="T349" s="23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7" t="s">
        <v>140</v>
      </c>
      <c r="AU349" s="237" t="s">
        <v>85</v>
      </c>
      <c r="AV349" s="13" t="s">
        <v>85</v>
      </c>
      <c r="AW349" s="13" t="s">
        <v>34</v>
      </c>
      <c r="AX349" s="13" t="s">
        <v>78</v>
      </c>
      <c r="AY349" s="237" t="s">
        <v>131</v>
      </c>
    </row>
    <row r="350" s="13" customFormat="1">
      <c r="A350" s="13"/>
      <c r="B350" s="226"/>
      <c r="C350" s="227"/>
      <c r="D350" s="228" t="s">
        <v>140</v>
      </c>
      <c r="E350" s="229" t="s">
        <v>1</v>
      </c>
      <c r="F350" s="230" t="s">
        <v>310</v>
      </c>
      <c r="G350" s="227"/>
      <c r="H350" s="231">
        <v>11.52</v>
      </c>
      <c r="I350" s="232"/>
      <c r="J350" s="227"/>
      <c r="K350" s="227"/>
      <c r="L350" s="233"/>
      <c r="M350" s="234"/>
      <c r="N350" s="235"/>
      <c r="O350" s="235"/>
      <c r="P350" s="235"/>
      <c r="Q350" s="235"/>
      <c r="R350" s="235"/>
      <c r="S350" s="235"/>
      <c r="T350" s="23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7" t="s">
        <v>140</v>
      </c>
      <c r="AU350" s="237" t="s">
        <v>85</v>
      </c>
      <c r="AV350" s="13" t="s">
        <v>85</v>
      </c>
      <c r="AW350" s="13" t="s">
        <v>34</v>
      </c>
      <c r="AX350" s="13" t="s">
        <v>78</v>
      </c>
      <c r="AY350" s="237" t="s">
        <v>131</v>
      </c>
    </row>
    <row r="351" s="13" customFormat="1">
      <c r="A351" s="13"/>
      <c r="B351" s="226"/>
      <c r="C351" s="227"/>
      <c r="D351" s="228" t="s">
        <v>140</v>
      </c>
      <c r="E351" s="229" t="s">
        <v>1</v>
      </c>
      <c r="F351" s="230" t="s">
        <v>311</v>
      </c>
      <c r="G351" s="227"/>
      <c r="H351" s="231">
        <v>4.9729999999999999</v>
      </c>
      <c r="I351" s="232"/>
      <c r="J351" s="227"/>
      <c r="K351" s="227"/>
      <c r="L351" s="233"/>
      <c r="M351" s="234"/>
      <c r="N351" s="235"/>
      <c r="O351" s="235"/>
      <c r="P351" s="235"/>
      <c r="Q351" s="235"/>
      <c r="R351" s="235"/>
      <c r="S351" s="235"/>
      <c r="T351" s="23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7" t="s">
        <v>140</v>
      </c>
      <c r="AU351" s="237" t="s">
        <v>85</v>
      </c>
      <c r="AV351" s="13" t="s">
        <v>85</v>
      </c>
      <c r="AW351" s="13" t="s">
        <v>34</v>
      </c>
      <c r="AX351" s="13" t="s">
        <v>78</v>
      </c>
      <c r="AY351" s="237" t="s">
        <v>131</v>
      </c>
    </row>
    <row r="352" s="13" customFormat="1">
      <c r="A352" s="13"/>
      <c r="B352" s="226"/>
      <c r="C352" s="227"/>
      <c r="D352" s="228" t="s">
        <v>140</v>
      </c>
      <c r="E352" s="229" t="s">
        <v>1</v>
      </c>
      <c r="F352" s="230" t="s">
        <v>312</v>
      </c>
      <c r="G352" s="227"/>
      <c r="H352" s="231">
        <v>16.088000000000001</v>
      </c>
      <c r="I352" s="232"/>
      <c r="J352" s="227"/>
      <c r="K352" s="227"/>
      <c r="L352" s="233"/>
      <c r="M352" s="234"/>
      <c r="N352" s="235"/>
      <c r="O352" s="235"/>
      <c r="P352" s="235"/>
      <c r="Q352" s="235"/>
      <c r="R352" s="235"/>
      <c r="S352" s="235"/>
      <c r="T352" s="23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7" t="s">
        <v>140</v>
      </c>
      <c r="AU352" s="237" t="s">
        <v>85</v>
      </c>
      <c r="AV352" s="13" t="s">
        <v>85</v>
      </c>
      <c r="AW352" s="13" t="s">
        <v>34</v>
      </c>
      <c r="AX352" s="13" t="s">
        <v>78</v>
      </c>
      <c r="AY352" s="237" t="s">
        <v>131</v>
      </c>
    </row>
    <row r="353" s="13" customFormat="1">
      <c r="A353" s="13"/>
      <c r="B353" s="226"/>
      <c r="C353" s="227"/>
      <c r="D353" s="228" t="s">
        <v>140</v>
      </c>
      <c r="E353" s="229" t="s">
        <v>1</v>
      </c>
      <c r="F353" s="230" t="s">
        <v>313</v>
      </c>
      <c r="G353" s="227"/>
      <c r="H353" s="231">
        <v>1.728</v>
      </c>
      <c r="I353" s="232"/>
      <c r="J353" s="227"/>
      <c r="K353" s="227"/>
      <c r="L353" s="233"/>
      <c r="M353" s="234"/>
      <c r="N353" s="235"/>
      <c r="O353" s="235"/>
      <c r="P353" s="235"/>
      <c r="Q353" s="235"/>
      <c r="R353" s="235"/>
      <c r="S353" s="235"/>
      <c r="T353" s="23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7" t="s">
        <v>140</v>
      </c>
      <c r="AU353" s="237" t="s">
        <v>85</v>
      </c>
      <c r="AV353" s="13" t="s">
        <v>85</v>
      </c>
      <c r="AW353" s="13" t="s">
        <v>34</v>
      </c>
      <c r="AX353" s="13" t="s">
        <v>78</v>
      </c>
      <c r="AY353" s="237" t="s">
        <v>131</v>
      </c>
    </row>
    <row r="354" s="13" customFormat="1">
      <c r="A354" s="13"/>
      <c r="B354" s="226"/>
      <c r="C354" s="227"/>
      <c r="D354" s="228" t="s">
        <v>140</v>
      </c>
      <c r="E354" s="229" t="s">
        <v>1</v>
      </c>
      <c r="F354" s="230" t="s">
        <v>314</v>
      </c>
      <c r="G354" s="227"/>
      <c r="H354" s="231">
        <v>4.6799999999999997</v>
      </c>
      <c r="I354" s="232"/>
      <c r="J354" s="227"/>
      <c r="K354" s="227"/>
      <c r="L354" s="233"/>
      <c r="M354" s="234"/>
      <c r="N354" s="235"/>
      <c r="O354" s="235"/>
      <c r="P354" s="235"/>
      <c r="Q354" s="235"/>
      <c r="R354" s="235"/>
      <c r="S354" s="235"/>
      <c r="T354" s="236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37" t="s">
        <v>140</v>
      </c>
      <c r="AU354" s="237" t="s">
        <v>85</v>
      </c>
      <c r="AV354" s="13" t="s">
        <v>85</v>
      </c>
      <c r="AW354" s="13" t="s">
        <v>34</v>
      </c>
      <c r="AX354" s="13" t="s">
        <v>78</v>
      </c>
      <c r="AY354" s="237" t="s">
        <v>131</v>
      </c>
    </row>
    <row r="355" s="13" customFormat="1">
      <c r="A355" s="13"/>
      <c r="B355" s="226"/>
      <c r="C355" s="227"/>
      <c r="D355" s="228" t="s">
        <v>140</v>
      </c>
      <c r="E355" s="229" t="s">
        <v>1</v>
      </c>
      <c r="F355" s="230" t="s">
        <v>315</v>
      </c>
      <c r="G355" s="227"/>
      <c r="H355" s="231">
        <v>0.32000000000000001</v>
      </c>
      <c r="I355" s="232"/>
      <c r="J355" s="227"/>
      <c r="K355" s="227"/>
      <c r="L355" s="233"/>
      <c r="M355" s="234"/>
      <c r="N355" s="235"/>
      <c r="O355" s="235"/>
      <c r="P355" s="235"/>
      <c r="Q355" s="235"/>
      <c r="R355" s="235"/>
      <c r="S355" s="235"/>
      <c r="T355" s="23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7" t="s">
        <v>140</v>
      </c>
      <c r="AU355" s="237" t="s">
        <v>85</v>
      </c>
      <c r="AV355" s="13" t="s">
        <v>85</v>
      </c>
      <c r="AW355" s="13" t="s">
        <v>34</v>
      </c>
      <c r="AX355" s="13" t="s">
        <v>78</v>
      </c>
      <c r="AY355" s="237" t="s">
        <v>131</v>
      </c>
    </row>
    <row r="356" s="13" customFormat="1">
      <c r="A356" s="13"/>
      <c r="B356" s="226"/>
      <c r="C356" s="227"/>
      <c r="D356" s="228" t="s">
        <v>140</v>
      </c>
      <c r="E356" s="229" t="s">
        <v>1</v>
      </c>
      <c r="F356" s="230" t="s">
        <v>316</v>
      </c>
      <c r="G356" s="227"/>
      <c r="H356" s="231">
        <v>2.3650000000000002</v>
      </c>
      <c r="I356" s="232"/>
      <c r="J356" s="227"/>
      <c r="K356" s="227"/>
      <c r="L356" s="233"/>
      <c r="M356" s="234"/>
      <c r="N356" s="235"/>
      <c r="O356" s="235"/>
      <c r="P356" s="235"/>
      <c r="Q356" s="235"/>
      <c r="R356" s="235"/>
      <c r="S356" s="235"/>
      <c r="T356" s="23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37" t="s">
        <v>140</v>
      </c>
      <c r="AU356" s="237" t="s">
        <v>85</v>
      </c>
      <c r="AV356" s="13" t="s">
        <v>85</v>
      </c>
      <c r="AW356" s="13" t="s">
        <v>34</v>
      </c>
      <c r="AX356" s="13" t="s">
        <v>78</v>
      </c>
      <c r="AY356" s="237" t="s">
        <v>131</v>
      </c>
    </row>
    <row r="357" s="13" customFormat="1">
      <c r="A357" s="13"/>
      <c r="B357" s="226"/>
      <c r="C357" s="227"/>
      <c r="D357" s="228" t="s">
        <v>140</v>
      </c>
      <c r="E357" s="229" t="s">
        <v>1</v>
      </c>
      <c r="F357" s="230" t="s">
        <v>317</v>
      </c>
      <c r="G357" s="227"/>
      <c r="H357" s="231">
        <v>1.8</v>
      </c>
      <c r="I357" s="232"/>
      <c r="J357" s="227"/>
      <c r="K357" s="227"/>
      <c r="L357" s="233"/>
      <c r="M357" s="234"/>
      <c r="N357" s="235"/>
      <c r="O357" s="235"/>
      <c r="P357" s="235"/>
      <c r="Q357" s="235"/>
      <c r="R357" s="235"/>
      <c r="S357" s="235"/>
      <c r="T357" s="236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7" t="s">
        <v>140</v>
      </c>
      <c r="AU357" s="237" t="s">
        <v>85</v>
      </c>
      <c r="AV357" s="13" t="s">
        <v>85</v>
      </c>
      <c r="AW357" s="13" t="s">
        <v>34</v>
      </c>
      <c r="AX357" s="13" t="s">
        <v>78</v>
      </c>
      <c r="AY357" s="237" t="s">
        <v>131</v>
      </c>
    </row>
    <row r="358" s="13" customFormat="1">
      <c r="A358" s="13"/>
      <c r="B358" s="226"/>
      <c r="C358" s="227"/>
      <c r="D358" s="228" t="s">
        <v>140</v>
      </c>
      <c r="E358" s="229" t="s">
        <v>1</v>
      </c>
      <c r="F358" s="230" t="s">
        <v>318</v>
      </c>
      <c r="G358" s="227"/>
      <c r="H358" s="231">
        <v>4.5899999999999999</v>
      </c>
      <c r="I358" s="232"/>
      <c r="J358" s="227"/>
      <c r="K358" s="227"/>
      <c r="L358" s="233"/>
      <c r="M358" s="234"/>
      <c r="N358" s="235"/>
      <c r="O358" s="235"/>
      <c r="P358" s="235"/>
      <c r="Q358" s="235"/>
      <c r="R358" s="235"/>
      <c r="S358" s="235"/>
      <c r="T358" s="23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7" t="s">
        <v>140</v>
      </c>
      <c r="AU358" s="237" t="s">
        <v>85</v>
      </c>
      <c r="AV358" s="13" t="s">
        <v>85</v>
      </c>
      <c r="AW358" s="13" t="s">
        <v>34</v>
      </c>
      <c r="AX358" s="13" t="s">
        <v>78</v>
      </c>
      <c r="AY358" s="237" t="s">
        <v>131</v>
      </c>
    </row>
    <row r="359" s="13" customFormat="1">
      <c r="A359" s="13"/>
      <c r="B359" s="226"/>
      <c r="C359" s="227"/>
      <c r="D359" s="228" t="s">
        <v>140</v>
      </c>
      <c r="E359" s="229" t="s">
        <v>1</v>
      </c>
      <c r="F359" s="230" t="s">
        <v>319</v>
      </c>
      <c r="G359" s="227"/>
      <c r="H359" s="231">
        <v>2.1499999999999999</v>
      </c>
      <c r="I359" s="232"/>
      <c r="J359" s="227"/>
      <c r="K359" s="227"/>
      <c r="L359" s="233"/>
      <c r="M359" s="234"/>
      <c r="N359" s="235"/>
      <c r="O359" s="235"/>
      <c r="P359" s="235"/>
      <c r="Q359" s="235"/>
      <c r="R359" s="235"/>
      <c r="S359" s="235"/>
      <c r="T359" s="23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37" t="s">
        <v>140</v>
      </c>
      <c r="AU359" s="237" t="s">
        <v>85</v>
      </c>
      <c r="AV359" s="13" t="s">
        <v>85</v>
      </c>
      <c r="AW359" s="13" t="s">
        <v>34</v>
      </c>
      <c r="AX359" s="13" t="s">
        <v>78</v>
      </c>
      <c r="AY359" s="237" t="s">
        <v>131</v>
      </c>
    </row>
    <row r="360" s="13" customFormat="1">
      <c r="A360" s="13"/>
      <c r="B360" s="226"/>
      <c r="C360" s="227"/>
      <c r="D360" s="228" t="s">
        <v>140</v>
      </c>
      <c r="E360" s="229" t="s">
        <v>1</v>
      </c>
      <c r="F360" s="230" t="s">
        <v>320</v>
      </c>
      <c r="G360" s="227"/>
      <c r="H360" s="231">
        <v>12.24</v>
      </c>
      <c r="I360" s="232"/>
      <c r="J360" s="227"/>
      <c r="K360" s="227"/>
      <c r="L360" s="233"/>
      <c r="M360" s="234"/>
      <c r="N360" s="235"/>
      <c r="O360" s="235"/>
      <c r="P360" s="235"/>
      <c r="Q360" s="235"/>
      <c r="R360" s="235"/>
      <c r="S360" s="235"/>
      <c r="T360" s="23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7" t="s">
        <v>140</v>
      </c>
      <c r="AU360" s="237" t="s">
        <v>85</v>
      </c>
      <c r="AV360" s="13" t="s">
        <v>85</v>
      </c>
      <c r="AW360" s="13" t="s">
        <v>34</v>
      </c>
      <c r="AX360" s="13" t="s">
        <v>78</v>
      </c>
      <c r="AY360" s="237" t="s">
        <v>131</v>
      </c>
    </row>
    <row r="361" s="13" customFormat="1">
      <c r="A361" s="13"/>
      <c r="B361" s="226"/>
      <c r="C361" s="227"/>
      <c r="D361" s="228" t="s">
        <v>140</v>
      </c>
      <c r="E361" s="229" t="s">
        <v>1</v>
      </c>
      <c r="F361" s="230" t="s">
        <v>321</v>
      </c>
      <c r="G361" s="227"/>
      <c r="H361" s="231">
        <v>88.560000000000002</v>
      </c>
      <c r="I361" s="232"/>
      <c r="J361" s="227"/>
      <c r="K361" s="227"/>
      <c r="L361" s="233"/>
      <c r="M361" s="234"/>
      <c r="N361" s="235"/>
      <c r="O361" s="235"/>
      <c r="P361" s="235"/>
      <c r="Q361" s="235"/>
      <c r="R361" s="235"/>
      <c r="S361" s="235"/>
      <c r="T361" s="23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7" t="s">
        <v>140</v>
      </c>
      <c r="AU361" s="237" t="s">
        <v>85</v>
      </c>
      <c r="AV361" s="13" t="s">
        <v>85</v>
      </c>
      <c r="AW361" s="13" t="s">
        <v>34</v>
      </c>
      <c r="AX361" s="13" t="s">
        <v>78</v>
      </c>
      <c r="AY361" s="237" t="s">
        <v>131</v>
      </c>
    </row>
    <row r="362" s="13" customFormat="1">
      <c r="A362" s="13"/>
      <c r="B362" s="226"/>
      <c r="C362" s="227"/>
      <c r="D362" s="228" t="s">
        <v>140</v>
      </c>
      <c r="E362" s="229" t="s">
        <v>1</v>
      </c>
      <c r="F362" s="230" t="s">
        <v>322</v>
      </c>
      <c r="G362" s="227"/>
      <c r="H362" s="231">
        <v>0.71999999999999997</v>
      </c>
      <c r="I362" s="232"/>
      <c r="J362" s="227"/>
      <c r="K362" s="227"/>
      <c r="L362" s="233"/>
      <c r="M362" s="234"/>
      <c r="N362" s="235"/>
      <c r="O362" s="235"/>
      <c r="P362" s="235"/>
      <c r="Q362" s="235"/>
      <c r="R362" s="235"/>
      <c r="S362" s="235"/>
      <c r="T362" s="23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7" t="s">
        <v>140</v>
      </c>
      <c r="AU362" s="237" t="s">
        <v>85</v>
      </c>
      <c r="AV362" s="13" t="s">
        <v>85</v>
      </c>
      <c r="AW362" s="13" t="s">
        <v>34</v>
      </c>
      <c r="AX362" s="13" t="s">
        <v>78</v>
      </c>
      <c r="AY362" s="237" t="s">
        <v>131</v>
      </c>
    </row>
    <row r="363" s="13" customFormat="1">
      <c r="A363" s="13"/>
      <c r="B363" s="226"/>
      <c r="C363" s="227"/>
      <c r="D363" s="228" t="s">
        <v>140</v>
      </c>
      <c r="E363" s="229" t="s">
        <v>1</v>
      </c>
      <c r="F363" s="230" t="s">
        <v>323</v>
      </c>
      <c r="G363" s="227"/>
      <c r="H363" s="231">
        <v>2.8050000000000002</v>
      </c>
      <c r="I363" s="232"/>
      <c r="J363" s="227"/>
      <c r="K363" s="227"/>
      <c r="L363" s="233"/>
      <c r="M363" s="234"/>
      <c r="N363" s="235"/>
      <c r="O363" s="235"/>
      <c r="P363" s="235"/>
      <c r="Q363" s="235"/>
      <c r="R363" s="235"/>
      <c r="S363" s="235"/>
      <c r="T363" s="23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37" t="s">
        <v>140</v>
      </c>
      <c r="AU363" s="237" t="s">
        <v>85</v>
      </c>
      <c r="AV363" s="13" t="s">
        <v>85</v>
      </c>
      <c r="AW363" s="13" t="s">
        <v>34</v>
      </c>
      <c r="AX363" s="13" t="s">
        <v>78</v>
      </c>
      <c r="AY363" s="237" t="s">
        <v>131</v>
      </c>
    </row>
    <row r="364" s="13" customFormat="1">
      <c r="A364" s="13"/>
      <c r="B364" s="226"/>
      <c r="C364" s="227"/>
      <c r="D364" s="228" t="s">
        <v>140</v>
      </c>
      <c r="E364" s="229" t="s">
        <v>1</v>
      </c>
      <c r="F364" s="230" t="s">
        <v>324</v>
      </c>
      <c r="G364" s="227"/>
      <c r="H364" s="231">
        <v>5.3550000000000004</v>
      </c>
      <c r="I364" s="232"/>
      <c r="J364" s="227"/>
      <c r="K364" s="227"/>
      <c r="L364" s="233"/>
      <c r="M364" s="234"/>
      <c r="N364" s="235"/>
      <c r="O364" s="235"/>
      <c r="P364" s="235"/>
      <c r="Q364" s="235"/>
      <c r="R364" s="235"/>
      <c r="S364" s="235"/>
      <c r="T364" s="23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7" t="s">
        <v>140</v>
      </c>
      <c r="AU364" s="237" t="s">
        <v>85</v>
      </c>
      <c r="AV364" s="13" t="s">
        <v>85</v>
      </c>
      <c r="AW364" s="13" t="s">
        <v>34</v>
      </c>
      <c r="AX364" s="13" t="s">
        <v>78</v>
      </c>
      <c r="AY364" s="237" t="s">
        <v>131</v>
      </c>
    </row>
    <row r="365" s="14" customFormat="1">
      <c r="A365" s="14"/>
      <c r="B365" s="249"/>
      <c r="C365" s="250"/>
      <c r="D365" s="228" t="s">
        <v>140</v>
      </c>
      <c r="E365" s="251" t="s">
        <v>1</v>
      </c>
      <c r="F365" s="252" t="s">
        <v>175</v>
      </c>
      <c r="G365" s="250"/>
      <c r="H365" s="253">
        <v>167.374</v>
      </c>
      <c r="I365" s="254"/>
      <c r="J365" s="250"/>
      <c r="K365" s="250"/>
      <c r="L365" s="255"/>
      <c r="M365" s="256"/>
      <c r="N365" s="257"/>
      <c r="O365" s="257"/>
      <c r="P365" s="257"/>
      <c r="Q365" s="257"/>
      <c r="R365" s="257"/>
      <c r="S365" s="257"/>
      <c r="T365" s="258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9" t="s">
        <v>140</v>
      </c>
      <c r="AU365" s="259" t="s">
        <v>85</v>
      </c>
      <c r="AV365" s="14" t="s">
        <v>138</v>
      </c>
      <c r="AW365" s="14" t="s">
        <v>34</v>
      </c>
      <c r="AX365" s="14" t="s">
        <v>83</v>
      </c>
      <c r="AY365" s="259" t="s">
        <v>131</v>
      </c>
    </row>
    <row r="366" s="2" customFormat="1" ht="16.5" customHeight="1">
      <c r="A366" s="38"/>
      <c r="B366" s="39"/>
      <c r="C366" s="212" t="s">
        <v>325</v>
      </c>
      <c r="D366" s="212" t="s">
        <v>134</v>
      </c>
      <c r="E366" s="213" t="s">
        <v>326</v>
      </c>
      <c r="F366" s="214" t="s">
        <v>327</v>
      </c>
      <c r="G366" s="215" t="s">
        <v>137</v>
      </c>
      <c r="H366" s="216">
        <v>482.07600000000002</v>
      </c>
      <c r="I366" s="217"/>
      <c r="J366" s="218">
        <f>ROUND(I366*H366,2)</f>
        <v>0</v>
      </c>
      <c r="K366" s="219"/>
      <c r="L366" s="44"/>
      <c r="M366" s="220" t="s">
        <v>1</v>
      </c>
      <c r="N366" s="221" t="s">
        <v>43</v>
      </c>
      <c r="O366" s="91"/>
      <c r="P366" s="222">
        <f>O366*H366</f>
        <v>0</v>
      </c>
      <c r="Q366" s="222">
        <v>0</v>
      </c>
      <c r="R366" s="222">
        <f>Q366*H366</f>
        <v>0</v>
      </c>
      <c r="S366" s="222">
        <v>0</v>
      </c>
      <c r="T366" s="223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24" t="s">
        <v>138</v>
      </c>
      <c r="AT366" s="224" t="s">
        <v>134</v>
      </c>
      <c r="AU366" s="224" t="s">
        <v>85</v>
      </c>
      <c r="AY366" s="17" t="s">
        <v>131</v>
      </c>
      <c r="BE366" s="225">
        <f>IF(N366="základní",J366,0)</f>
        <v>0</v>
      </c>
      <c r="BF366" s="225">
        <f>IF(N366="snížená",J366,0)</f>
        <v>0</v>
      </c>
      <c r="BG366" s="225">
        <f>IF(N366="zákl. přenesená",J366,0)</f>
        <v>0</v>
      </c>
      <c r="BH366" s="225">
        <f>IF(N366="sníž. přenesená",J366,0)</f>
        <v>0</v>
      </c>
      <c r="BI366" s="225">
        <f>IF(N366="nulová",J366,0)</f>
        <v>0</v>
      </c>
      <c r="BJ366" s="17" t="s">
        <v>83</v>
      </c>
      <c r="BK366" s="225">
        <f>ROUND(I366*H366,2)</f>
        <v>0</v>
      </c>
      <c r="BL366" s="17" t="s">
        <v>138</v>
      </c>
      <c r="BM366" s="224" t="s">
        <v>328</v>
      </c>
    </row>
    <row r="367" s="13" customFormat="1">
      <c r="A367" s="13"/>
      <c r="B367" s="226"/>
      <c r="C367" s="227"/>
      <c r="D367" s="228" t="s">
        <v>140</v>
      </c>
      <c r="E367" s="229" t="s">
        <v>1</v>
      </c>
      <c r="F367" s="230" t="s">
        <v>168</v>
      </c>
      <c r="G367" s="227"/>
      <c r="H367" s="231">
        <v>228.43799999999999</v>
      </c>
      <c r="I367" s="232"/>
      <c r="J367" s="227"/>
      <c r="K367" s="227"/>
      <c r="L367" s="233"/>
      <c r="M367" s="234"/>
      <c r="N367" s="235"/>
      <c r="O367" s="235"/>
      <c r="P367" s="235"/>
      <c r="Q367" s="235"/>
      <c r="R367" s="235"/>
      <c r="S367" s="235"/>
      <c r="T367" s="23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7" t="s">
        <v>140</v>
      </c>
      <c r="AU367" s="237" t="s">
        <v>85</v>
      </c>
      <c r="AV367" s="13" t="s">
        <v>85</v>
      </c>
      <c r="AW367" s="13" t="s">
        <v>34</v>
      </c>
      <c r="AX367" s="13" t="s">
        <v>78</v>
      </c>
      <c r="AY367" s="237" t="s">
        <v>131</v>
      </c>
    </row>
    <row r="368" s="13" customFormat="1">
      <c r="A368" s="13"/>
      <c r="B368" s="226"/>
      <c r="C368" s="227"/>
      <c r="D368" s="228" t="s">
        <v>140</v>
      </c>
      <c r="E368" s="229" t="s">
        <v>1</v>
      </c>
      <c r="F368" s="230" t="s">
        <v>169</v>
      </c>
      <c r="G368" s="227"/>
      <c r="H368" s="231">
        <v>86.688000000000002</v>
      </c>
      <c r="I368" s="232"/>
      <c r="J368" s="227"/>
      <c r="K368" s="227"/>
      <c r="L368" s="233"/>
      <c r="M368" s="234"/>
      <c r="N368" s="235"/>
      <c r="O368" s="235"/>
      <c r="P368" s="235"/>
      <c r="Q368" s="235"/>
      <c r="R368" s="235"/>
      <c r="S368" s="235"/>
      <c r="T368" s="23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37" t="s">
        <v>140</v>
      </c>
      <c r="AU368" s="237" t="s">
        <v>85</v>
      </c>
      <c r="AV368" s="13" t="s">
        <v>85</v>
      </c>
      <c r="AW368" s="13" t="s">
        <v>34</v>
      </c>
      <c r="AX368" s="13" t="s">
        <v>78</v>
      </c>
      <c r="AY368" s="237" t="s">
        <v>131</v>
      </c>
    </row>
    <row r="369" s="13" customFormat="1">
      <c r="A369" s="13"/>
      <c r="B369" s="226"/>
      <c r="C369" s="227"/>
      <c r="D369" s="228" t="s">
        <v>140</v>
      </c>
      <c r="E369" s="229" t="s">
        <v>1</v>
      </c>
      <c r="F369" s="230" t="s">
        <v>170</v>
      </c>
      <c r="G369" s="227"/>
      <c r="H369" s="231">
        <v>210.59999999999999</v>
      </c>
      <c r="I369" s="232"/>
      <c r="J369" s="227"/>
      <c r="K369" s="227"/>
      <c r="L369" s="233"/>
      <c r="M369" s="234"/>
      <c r="N369" s="235"/>
      <c r="O369" s="235"/>
      <c r="P369" s="235"/>
      <c r="Q369" s="235"/>
      <c r="R369" s="235"/>
      <c r="S369" s="235"/>
      <c r="T369" s="23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7" t="s">
        <v>140</v>
      </c>
      <c r="AU369" s="237" t="s">
        <v>85</v>
      </c>
      <c r="AV369" s="13" t="s">
        <v>85</v>
      </c>
      <c r="AW369" s="13" t="s">
        <v>34</v>
      </c>
      <c r="AX369" s="13" t="s">
        <v>78</v>
      </c>
      <c r="AY369" s="237" t="s">
        <v>131</v>
      </c>
    </row>
    <row r="370" s="13" customFormat="1">
      <c r="A370" s="13"/>
      <c r="B370" s="226"/>
      <c r="C370" s="227"/>
      <c r="D370" s="228" t="s">
        <v>140</v>
      </c>
      <c r="E370" s="229" t="s">
        <v>1</v>
      </c>
      <c r="F370" s="230" t="s">
        <v>171</v>
      </c>
      <c r="G370" s="227"/>
      <c r="H370" s="231">
        <v>35.340000000000003</v>
      </c>
      <c r="I370" s="232"/>
      <c r="J370" s="227"/>
      <c r="K370" s="227"/>
      <c r="L370" s="233"/>
      <c r="M370" s="234"/>
      <c r="N370" s="235"/>
      <c r="O370" s="235"/>
      <c r="P370" s="235"/>
      <c r="Q370" s="235"/>
      <c r="R370" s="235"/>
      <c r="S370" s="235"/>
      <c r="T370" s="236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37" t="s">
        <v>140</v>
      </c>
      <c r="AU370" s="237" t="s">
        <v>85</v>
      </c>
      <c r="AV370" s="13" t="s">
        <v>85</v>
      </c>
      <c r="AW370" s="13" t="s">
        <v>34</v>
      </c>
      <c r="AX370" s="13" t="s">
        <v>78</v>
      </c>
      <c r="AY370" s="237" t="s">
        <v>131</v>
      </c>
    </row>
    <row r="371" s="13" customFormat="1">
      <c r="A371" s="13"/>
      <c r="B371" s="226"/>
      <c r="C371" s="227"/>
      <c r="D371" s="228" t="s">
        <v>140</v>
      </c>
      <c r="E371" s="229" t="s">
        <v>1</v>
      </c>
      <c r="F371" s="230" t="s">
        <v>172</v>
      </c>
      <c r="G371" s="227"/>
      <c r="H371" s="231">
        <v>26.763999999999999</v>
      </c>
      <c r="I371" s="232"/>
      <c r="J371" s="227"/>
      <c r="K371" s="227"/>
      <c r="L371" s="233"/>
      <c r="M371" s="234"/>
      <c r="N371" s="235"/>
      <c r="O371" s="235"/>
      <c r="P371" s="235"/>
      <c r="Q371" s="235"/>
      <c r="R371" s="235"/>
      <c r="S371" s="235"/>
      <c r="T371" s="23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7" t="s">
        <v>140</v>
      </c>
      <c r="AU371" s="237" t="s">
        <v>85</v>
      </c>
      <c r="AV371" s="13" t="s">
        <v>85</v>
      </c>
      <c r="AW371" s="13" t="s">
        <v>34</v>
      </c>
      <c r="AX371" s="13" t="s">
        <v>78</v>
      </c>
      <c r="AY371" s="237" t="s">
        <v>131</v>
      </c>
    </row>
    <row r="372" s="13" customFormat="1">
      <c r="A372" s="13"/>
      <c r="B372" s="226"/>
      <c r="C372" s="227"/>
      <c r="D372" s="228" t="s">
        <v>140</v>
      </c>
      <c r="E372" s="229" t="s">
        <v>1</v>
      </c>
      <c r="F372" s="230" t="s">
        <v>173</v>
      </c>
      <c r="G372" s="227"/>
      <c r="H372" s="231">
        <v>61.619999999999997</v>
      </c>
      <c r="I372" s="232"/>
      <c r="J372" s="227"/>
      <c r="K372" s="227"/>
      <c r="L372" s="233"/>
      <c r="M372" s="234"/>
      <c r="N372" s="235"/>
      <c r="O372" s="235"/>
      <c r="P372" s="235"/>
      <c r="Q372" s="235"/>
      <c r="R372" s="235"/>
      <c r="S372" s="235"/>
      <c r="T372" s="23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7" t="s">
        <v>140</v>
      </c>
      <c r="AU372" s="237" t="s">
        <v>85</v>
      </c>
      <c r="AV372" s="13" t="s">
        <v>85</v>
      </c>
      <c r="AW372" s="13" t="s">
        <v>34</v>
      </c>
      <c r="AX372" s="13" t="s">
        <v>78</v>
      </c>
      <c r="AY372" s="237" t="s">
        <v>131</v>
      </c>
    </row>
    <row r="373" s="13" customFormat="1">
      <c r="A373" s="13"/>
      <c r="B373" s="226"/>
      <c r="C373" s="227"/>
      <c r="D373" s="228" t="s">
        <v>140</v>
      </c>
      <c r="E373" s="229" t="s">
        <v>1</v>
      </c>
      <c r="F373" s="230" t="s">
        <v>174</v>
      </c>
      <c r="G373" s="227"/>
      <c r="H373" s="231">
        <v>-167.374</v>
      </c>
      <c r="I373" s="232"/>
      <c r="J373" s="227"/>
      <c r="K373" s="227"/>
      <c r="L373" s="233"/>
      <c r="M373" s="234"/>
      <c r="N373" s="235"/>
      <c r="O373" s="235"/>
      <c r="P373" s="235"/>
      <c r="Q373" s="235"/>
      <c r="R373" s="235"/>
      <c r="S373" s="235"/>
      <c r="T373" s="236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37" t="s">
        <v>140</v>
      </c>
      <c r="AU373" s="237" t="s">
        <v>85</v>
      </c>
      <c r="AV373" s="13" t="s">
        <v>85</v>
      </c>
      <c r="AW373" s="13" t="s">
        <v>34</v>
      </c>
      <c r="AX373" s="13" t="s">
        <v>78</v>
      </c>
      <c r="AY373" s="237" t="s">
        <v>131</v>
      </c>
    </row>
    <row r="374" s="14" customFormat="1">
      <c r="A374" s="14"/>
      <c r="B374" s="249"/>
      <c r="C374" s="250"/>
      <c r="D374" s="228" t="s">
        <v>140</v>
      </c>
      <c r="E374" s="251" t="s">
        <v>1</v>
      </c>
      <c r="F374" s="252" t="s">
        <v>175</v>
      </c>
      <c r="G374" s="250"/>
      <c r="H374" s="253">
        <v>482.07600000000002</v>
      </c>
      <c r="I374" s="254"/>
      <c r="J374" s="250"/>
      <c r="K374" s="250"/>
      <c r="L374" s="255"/>
      <c r="M374" s="256"/>
      <c r="N374" s="257"/>
      <c r="O374" s="257"/>
      <c r="P374" s="257"/>
      <c r="Q374" s="257"/>
      <c r="R374" s="257"/>
      <c r="S374" s="257"/>
      <c r="T374" s="25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9" t="s">
        <v>140</v>
      </c>
      <c r="AU374" s="259" t="s">
        <v>85</v>
      </c>
      <c r="AV374" s="14" t="s">
        <v>138</v>
      </c>
      <c r="AW374" s="14" t="s">
        <v>34</v>
      </c>
      <c r="AX374" s="14" t="s">
        <v>83</v>
      </c>
      <c r="AY374" s="259" t="s">
        <v>131</v>
      </c>
    </row>
    <row r="375" s="2" customFormat="1" ht="24.15" customHeight="1">
      <c r="A375" s="38"/>
      <c r="B375" s="39"/>
      <c r="C375" s="212" t="s">
        <v>329</v>
      </c>
      <c r="D375" s="212" t="s">
        <v>134</v>
      </c>
      <c r="E375" s="213" t="s">
        <v>330</v>
      </c>
      <c r="F375" s="214" t="s">
        <v>331</v>
      </c>
      <c r="G375" s="215" t="s">
        <v>178</v>
      </c>
      <c r="H375" s="216">
        <v>150</v>
      </c>
      <c r="I375" s="217"/>
      <c r="J375" s="218">
        <f>ROUND(I375*H375,2)</f>
        <v>0</v>
      </c>
      <c r="K375" s="219"/>
      <c r="L375" s="44"/>
      <c r="M375" s="220" t="s">
        <v>1</v>
      </c>
      <c r="N375" s="221" t="s">
        <v>43</v>
      </c>
      <c r="O375" s="91"/>
      <c r="P375" s="222">
        <f>O375*H375</f>
        <v>0</v>
      </c>
      <c r="Q375" s="222">
        <v>0</v>
      </c>
      <c r="R375" s="222">
        <f>Q375*H375</f>
        <v>0</v>
      </c>
      <c r="S375" s="222">
        <v>0</v>
      </c>
      <c r="T375" s="223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24" t="s">
        <v>138</v>
      </c>
      <c r="AT375" s="224" t="s">
        <v>134</v>
      </c>
      <c r="AU375" s="224" t="s">
        <v>85</v>
      </c>
      <c r="AY375" s="17" t="s">
        <v>131</v>
      </c>
      <c r="BE375" s="225">
        <f>IF(N375="základní",J375,0)</f>
        <v>0</v>
      </c>
      <c r="BF375" s="225">
        <f>IF(N375="snížená",J375,0)</f>
        <v>0</v>
      </c>
      <c r="BG375" s="225">
        <f>IF(N375="zákl. přenesená",J375,0)</f>
        <v>0</v>
      </c>
      <c r="BH375" s="225">
        <f>IF(N375="sníž. přenesená",J375,0)</f>
        <v>0</v>
      </c>
      <c r="BI375" s="225">
        <f>IF(N375="nulová",J375,0)</f>
        <v>0</v>
      </c>
      <c r="BJ375" s="17" t="s">
        <v>83</v>
      </c>
      <c r="BK375" s="225">
        <f>ROUND(I375*H375,2)</f>
        <v>0</v>
      </c>
      <c r="BL375" s="17" t="s">
        <v>138</v>
      </c>
      <c r="BM375" s="224" t="s">
        <v>332</v>
      </c>
    </row>
    <row r="376" s="13" customFormat="1">
      <c r="A376" s="13"/>
      <c r="B376" s="226"/>
      <c r="C376" s="227"/>
      <c r="D376" s="228" t="s">
        <v>140</v>
      </c>
      <c r="E376" s="229" t="s">
        <v>1</v>
      </c>
      <c r="F376" s="230" t="s">
        <v>333</v>
      </c>
      <c r="G376" s="227"/>
      <c r="H376" s="231">
        <v>150</v>
      </c>
      <c r="I376" s="232"/>
      <c r="J376" s="227"/>
      <c r="K376" s="227"/>
      <c r="L376" s="233"/>
      <c r="M376" s="234"/>
      <c r="N376" s="235"/>
      <c r="O376" s="235"/>
      <c r="P376" s="235"/>
      <c r="Q376" s="235"/>
      <c r="R376" s="235"/>
      <c r="S376" s="235"/>
      <c r="T376" s="23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7" t="s">
        <v>140</v>
      </c>
      <c r="AU376" s="237" t="s">
        <v>85</v>
      </c>
      <c r="AV376" s="13" t="s">
        <v>85</v>
      </c>
      <c r="AW376" s="13" t="s">
        <v>34</v>
      </c>
      <c r="AX376" s="13" t="s">
        <v>83</v>
      </c>
      <c r="AY376" s="237" t="s">
        <v>131</v>
      </c>
    </row>
    <row r="377" s="2" customFormat="1" ht="33" customHeight="1">
      <c r="A377" s="38"/>
      <c r="B377" s="39"/>
      <c r="C377" s="212" t="s">
        <v>334</v>
      </c>
      <c r="D377" s="212" t="s">
        <v>134</v>
      </c>
      <c r="E377" s="213" t="s">
        <v>335</v>
      </c>
      <c r="F377" s="214" t="s">
        <v>336</v>
      </c>
      <c r="G377" s="215" t="s">
        <v>337</v>
      </c>
      <c r="H377" s="216">
        <v>13.913</v>
      </c>
      <c r="I377" s="217"/>
      <c r="J377" s="218">
        <f>ROUND(I377*H377,2)</f>
        <v>0</v>
      </c>
      <c r="K377" s="219"/>
      <c r="L377" s="44"/>
      <c r="M377" s="220" t="s">
        <v>1</v>
      </c>
      <c r="N377" s="221" t="s">
        <v>43</v>
      </c>
      <c r="O377" s="91"/>
      <c r="P377" s="222">
        <f>O377*H377</f>
        <v>0</v>
      </c>
      <c r="Q377" s="222">
        <v>2.3010199999999998</v>
      </c>
      <c r="R377" s="222">
        <f>Q377*H377</f>
        <v>32.014091260000001</v>
      </c>
      <c r="S377" s="222">
        <v>0</v>
      </c>
      <c r="T377" s="223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24" t="s">
        <v>138</v>
      </c>
      <c r="AT377" s="224" t="s">
        <v>134</v>
      </c>
      <c r="AU377" s="224" t="s">
        <v>85</v>
      </c>
      <c r="AY377" s="17" t="s">
        <v>131</v>
      </c>
      <c r="BE377" s="225">
        <f>IF(N377="základní",J377,0)</f>
        <v>0</v>
      </c>
      <c r="BF377" s="225">
        <f>IF(N377="snížená",J377,0)</f>
        <v>0</v>
      </c>
      <c r="BG377" s="225">
        <f>IF(N377="zákl. přenesená",J377,0)</f>
        <v>0</v>
      </c>
      <c r="BH377" s="225">
        <f>IF(N377="sníž. přenesená",J377,0)</f>
        <v>0</v>
      </c>
      <c r="BI377" s="225">
        <f>IF(N377="nulová",J377,0)</f>
        <v>0</v>
      </c>
      <c r="BJ377" s="17" t="s">
        <v>83</v>
      </c>
      <c r="BK377" s="225">
        <f>ROUND(I377*H377,2)</f>
        <v>0</v>
      </c>
      <c r="BL377" s="17" t="s">
        <v>138</v>
      </c>
      <c r="BM377" s="224" t="s">
        <v>338</v>
      </c>
    </row>
    <row r="378" s="13" customFormat="1">
      <c r="A378" s="13"/>
      <c r="B378" s="226"/>
      <c r="C378" s="227"/>
      <c r="D378" s="228" t="s">
        <v>140</v>
      </c>
      <c r="E378" s="229" t="s">
        <v>1</v>
      </c>
      <c r="F378" s="230" t="s">
        <v>339</v>
      </c>
      <c r="G378" s="227"/>
      <c r="H378" s="231">
        <v>9.8740000000000006</v>
      </c>
      <c r="I378" s="232"/>
      <c r="J378" s="227"/>
      <c r="K378" s="227"/>
      <c r="L378" s="233"/>
      <c r="M378" s="234"/>
      <c r="N378" s="235"/>
      <c r="O378" s="235"/>
      <c r="P378" s="235"/>
      <c r="Q378" s="235"/>
      <c r="R378" s="235"/>
      <c r="S378" s="235"/>
      <c r="T378" s="23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7" t="s">
        <v>140</v>
      </c>
      <c r="AU378" s="237" t="s">
        <v>85</v>
      </c>
      <c r="AV378" s="13" t="s">
        <v>85</v>
      </c>
      <c r="AW378" s="13" t="s">
        <v>34</v>
      </c>
      <c r="AX378" s="13" t="s">
        <v>78</v>
      </c>
      <c r="AY378" s="237" t="s">
        <v>131</v>
      </c>
    </row>
    <row r="379" s="13" customFormat="1">
      <c r="A379" s="13"/>
      <c r="B379" s="226"/>
      <c r="C379" s="227"/>
      <c r="D379" s="228" t="s">
        <v>140</v>
      </c>
      <c r="E379" s="229" t="s">
        <v>1</v>
      </c>
      <c r="F379" s="230" t="s">
        <v>340</v>
      </c>
      <c r="G379" s="227"/>
      <c r="H379" s="231">
        <v>4.0389999999999997</v>
      </c>
      <c r="I379" s="232"/>
      <c r="J379" s="227"/>
      <c r="K379" s="227"/>
      <c r="L379" s="233"/>
      <c r="M379" s="234"/>
      <c r="N379" s="235"/>
      <c r="O379" s="235"/>
      <c r="P379" s="235"/>
      <c r="Q379" s="235"/>
      <c r="R379" s="235"/>
      <c r="S379" s="235"/>
      <c r="T379" s="23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7" t="s">
        <v>140</v>
      </c>
      <c r="AU379" s="237" t="s">
        <v>85</v>
      </c>
      <c r="AV379" s="13" t="s">
        <v>85</v>
      </c>
      <c r="AW379" s="13" t="s">
        <v>34</v>
      </c>
      <c r="AX379" s="13" t="s">
        <v>78</v>
      </c>
      <c r="AY379" s="237" t="s">
        <v>131</v>
      </c>
    </row>
    <row r="380" s="14" customFormat="1">
      <c r="A380" s="14"/>
      <c r="B380" s="249"/>
      <c r="C380" s="250"/>
      <c r="D380" s="228" t="s">
        <v>140</v>
      </c>
      <c r="E380" s="251" t="s">
        <v>1</v>
      </c>
      <c r="F380" s="252" t="s">
        <v>175</v>
      </c>
      <c r="G380" s="250"/>
      <c r="H380" s="253">
        <v>13.913</v>
      </c>
      <c r="I380" s="254"/>
      <c r="J380" s="250"/>
      <c r="K380" s="250"/>
      <c r="L380" s="255"/>
      <c r="M380" s="256"/>
      <c r="N380" s="257"/>
      <c r="O380" s="257"/>
      <c r="P380" s="257"/>
      <c r="Q380" s="257"/>
      <c r="R380" s="257"/>
      <c r="S380" s="257"/>
      <c r="T380" s="258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9" t="s">
        <v>140</v>
      </c>
      <c r="AU380" s="259" t="s">
        <v>85</v>
      </c>
      <c r="AV380" s="14" t="s">
        <v>138</v>
      </c>
      <c r="AW380" s="14" t="s">
        <v>34</v>
      </c>
      <c r="AX380" s="14" t="s">
        <v>83</v>
      </c>
      <c r="AY380" s="259" t="s">
        <v>131</v>
      </c>
    </row>
    <row r="381" s="2" customFormat="1" ht="33" customHeight="1">
      <c r="A381" s="38"/>
      <c r="B381" s="39"/>
      <c r="C381" s="212" t="s">
        <v>341</v>
      </c>
      <c r="D381" s="212" t="s">
        <v>134</v>
      </c>
      <c r="E381" s="213" t="s">
        <v>335</v>
      </c>
      <c r="F381" s="214" t="s">
        <v>336</v>
      </c>
      <c r="G381" s="215" t="s">
        <v>337</v>
      </c>
      <c r="H381" s="216">
        <v>5.7969999999999997</v>
      </c>
      <c r="I381" s="217"/>
      <c r="J381" s="218">
        <f>ROUND(I381*H381,2)</f>
        <v>0</v>
      </c>
      <c r="K381" s="219"/>
      <c r="L381" s="44"/>
      <c r="M381" s="220" t="s">
        <v>1</v>
      </c>
      <c r="N381" s="221" t="s">
        <v>43</v>
      </c>
      <c r="O381" s="91"/>
      <c r="P381" s="222">
        <f>O381*H381</f>
        <v>0</v>
      </c>
      <c r="Q381" s="222">
        <v>2.3010199999999998</v>
      </c>
      <c r="R381" s="222">
        <f>Q381*H381</f>
        <v>13.339012939999998</v>
      </c>
      <c r="S381" s="222">
        <v>0</v>
      </c>
      <c r="T381" s="223">
        <f>S381*H381</f>
        <v>0</v>
      </c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R381" s="224" t="s">
        <v>138</v>
      </c>
      <c r="AT381" s="224" t="s">
        <v>134</v>
      </c>
      <c r="AU381" s="224" t="s">
        <v>85</v>
      </c>
      <c r="AY381" s="17" t="s">
        <v>131</v>
      </c>
      <c r="BE381" s="225">
        <f>IF(N381="základní",J381,0)</f>
        <v>0</v>
      </c>
      <c r="BF381" s="225">
        <f>IF(N381="snížená",J381,0)</f>
        <v>0</v>
      </c>
      <c r="BG381" s="225">
        <f>IF(N381="zákl. přenesená",J381,0)</f>
        <v>0</v>
      </c>
      <c r="BH381" s="225">
        <f>IF(N381="sníž. přenesená",J381,0)</f>
        <v>0</v>
      </c>
      <c r="BI381" s="225">
        <f>IF(N381="nulová",J381,0)</f>
        <v>0</v>
      </c>
      <c r="BJ381" s="17" t="s">
        <v>83</v>
      </c>
      <c r="BK381" s="225">
        <f>ROUND(I381*H381,2)</f>
        <v>0</v>
      </c>
      <c r="BL381" s="17" t="s">
        <v>138</v>
      </c>
      <c r="BM381" s="224" t="s">
        <v>342</v>
      </c>
    </row>
    <row r="382" s="13" customFormat="1">
      <c r="A382" s="13"/>
      <c r="B382" s="226"/>
      <c r="C382" s="227"/>
      <c r="D382" s="228" t="s">
        <v>140</v>
      </c>
      <c r="E382" s="229" t="s">
        <v>1</v>
      </c>
      <c r="F382" s="230" t="s">
        <v>343</v>
      </c>
      <c r="G382" s="227"/>
      <c r="H382" s="231">
        <v>4.1139999999999999</v>
      </c>
      <c r="I382" s="232"/>
      <c r="J382" s="227"/>
      <c r="K382" s="227"/>
      <c r="L382" s="233"/>
      <c r="M382" s="234"/>
      <c r="N382" s="235"/>
      <c r="O382" s="235"/>
      <c r="P382" s="235"/>
      <c r="Q382" s="235"/>
      <c r="R382" s="235"/>
      <c r="S382" s="235"/>
      <c r="T382" s="23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37" t="s">
        <v>140</v>
      </c>
      <c r="AU382" s="237" t="s">
        <v>85</v>
      </c>
      <c r="AV382" s="13" t="s">
        <v>85</v>
      </c>
      <c r="AW382" s="13" t="s">
        <v>34</v>
      </c>
      <c r="AX382" s="13" t="s">
        <v>78</v>
      </c>
      <c r="AY382" s="237" t="s">
        <v>131</v>
      </c>
    </row>
    <row r="383" s="13" customFormat="1">
      <c r="A383" s="13"/>
      <c r="B383" s="226"/>
      <c r="C383" s="227"/>
      <c r="D383" s="228" t="s">
        <v>140</v>
      </c>
      <c r="E383" s="229" t="s">
        <v>1</v>
      </c>
      <c r="F383" s="230" t="s">
        <v>344</v>
      </c>
      <c r="G383" s="227"/>
      <c r="H383" s="231">
        <v>1.6830000000000001</v>
      </c>
      <c r="I383" s="232"/>
      <c r="J383" s="227"/>
      <c r="K383" s="227"/>
      <c r="L383" s="233"/>
      <c r="M383" s="234"/>
      <c r="N383" s="235"/>
      <c r="O383" s="235"/>
      <c r="P383" s="235"/>
      <c r="Q383" s="235"/>
      <c r="R383" s="235"/>
      <c r="S383" s="235"/>
      <c r="T383" s="23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7" t="s">
        <v>140</v>
      </c>
      <c r="AU383" s="237" t="s">
        <v>85</v>
      </c>
      <c r="AV383" s="13" t="s">
        <v>85</v>
      </c>
      <c r="AW383" s="13" t="s">
        <v>34</v>
      </c>
      <c r="AX383" s="13" t="s">
        <v>78</v>
      </c>
      <c r="AY383" s="237" t="s">
        <v>131</v>
      </c>
    </row>
    <row r="384" s="14" customFormat="1">
      <c r="A384" s="14"/>
      <c r="B384" s="249"/>
      <c r="C384" s="250"/>
      <c r="D384" s="228" t="s">
        <v>140</v>
      </c>
      <c r="E384" s="251" t="s">
        <v>1</v>
      </c>
      <c r="F384" s="252" t="s">
        <v>175</v>
      </c>
      <c r="G384" s="250"/>
      <c r="H384" s="253">
        <v>5.7969999999999997</v>
      </c>
      <c r="I384" s="254"/>
      <c r="J384" s="250"/>
      <c r="K384" s="250"/>
      <c r="L384" s="255"/>
      <c r="M384" s="256"/>
      <c r="N384" s="257"/>
      <c r="O384" s="257"/>
      <c r="P384" s="257"/>
      <c r="Q384" s="257"/>
      <c r="R384" s="257"/>
      <c r="S384" s="257"/>
      <c r="T384" s="25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9" t="s">
        <v>140</v>
      </c>
      <c r="AU384" s="259" t="s">
        <v>85</v>
      </c>
      <c r="AV384" s="14" t="s">
        <v>138</v>
      </c>
      <c r="AW384" s="14" t="s">
        <v>34</v>
      </c>
      <c r="AX384" s="14" t="s">
        <v>83</v>
      </c>
      <c r="AY384" s="259" t="s">
        <v>131</v>
      </c>
    </row>
    <row r="385" s="2" customFormat="1" ht="24.15" customHeight="1">
      <c r="A385" s="38"/>
      <c r="B385" s="39"/>
      <c r="C385" s="212" t="s">
        <v>345</v>
      </c>
      <c r="D385" s="212" t="s">
        <v>134</v>
      </c>
      <c r="E385" s="213" t="s">
        <v>346</v>
      </c>
      <c r="F385" s="214" t="s">
        <v>347</v>
      </c>
      <c r="G385" s="215" t="s">
        <v>337</v>
      </c>
      <c r="H385" s="216">
        <v>13.913</v>
      </c>
      <c r="I385" s="217"/>
      <c r="J385" s="218">
        <f>ROUND(I385*H385,2)</f>
        <v>0</v>
      </c>
      <c r="K385" s="219"/>
      <c r="L385" s="44"/>
      <c r="M385" s="220" t="s">
        <v>1</v>
      </c>
      <c r="N385" s="221" t="s">
        <v>43</v>
      </c>
      <c r="O385" s="91"/>
      <c r="P385" s="222">
        <f>O385*H385</f>
        <v>0</v>
      </c>
      <c r="Q385" s="222">
        <v>0</v>
      </c>
      <c r="R385" s="222">
        <f>Q385*H385</f>
        <v>0</v>
      </c>
      <c r="S385" s="222">
        <v>0</v>
      </c>
      <c r="T385" s="223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24" t="s">
        <v>138</v>
      </c>
      <c r="AT385" s="224" t="s">
        <v>134</v>
      </c>
      <c r="AU385" s="224" t="s">
        <v>85</v>
      </c>
      <c r="AY385" s="17" t="s">
        <v>131</v>
      </c>
      <c r="BE385" s="225">
        <f>IF(N385="základní",J385,0)</f>
        <v>0</v>
      </c>
      <c r="BF385" s="225">
        <f>IF(N385="snížená",J385,0)</f>
        <v>0</v>
      </c>
      <c r="BG385" s="225">
        <f>IF(N385="zákl. přenesená",J385,0)</f>
        <v>0</v>
      </c>
      <c r="BH385" s="225">
        <f>IF(N385="sníž. přenesená",J385,0)</f>
        <v>0</v>
      </c>
      <c r="BI385" s="225">
        <f>IF(N385="nulová",J385,0)</f>
        <v>0</v>
      </c>
      <c r="BJ385" s="17" t="s">
        <v>83</v>
      </c>
      <c r="BK385" s="225">
        <f>ROUND(I385*H385,2)</f>
        <v>0</v>
      </c>
      <c r="BL385" s="17" t="s">
        <v>138</v>
      </c>
      <c r="BM385" s="224" t="s">
        <v>348</v>
      </c>
    </row>
    <row r="386" s="13" customFormat="1">
      <c r="A386" s="13"/>
      <c r="B386" s="226"/>
      <c r="C386" s="227"/>
      <c r="D386" s="228" t="s">
        <v>140</v>
      </c>
      <c r="E386" s="229" t="s">
        <v>1</v>
      </c>
      <c r="F386" s="230" t="s">
        <v>349</v>
      </c>
      <c r="G386" s="227"/>
      <c r="H386" s="231">
        <v>13.913</v>
      </c>
      <c r="I386" s="232"/>
      <c r="J386" s="227"/>
      <c r="K386" s="227"/>
      <c r="L386" s="233"/>
      <c r="M386" s="234"/>
      <c r="N386" s="235"/>
      <c r="O386" s="235"/>
      <c r="P386" s="235"/>
      <c r="Q386" s="235"/>
      <c r="R386" s="235"/>
      <c r="S386" s="235"/>
      <c r="T386" s="236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37" t="s">
        <v>140</v>
      </c>
      <c r="AU386" s="237" t="s">
        <v>85</v>
      </c>
      <c r="AV386" s="13" t="s">
        <v>85</v>
      </c>
      <c r="AW386" s="13" t="s">
        <v>34</v>
      </c>
      <c r="AX386" s="13" t="s">
        <v>83</v>
      </c>
      <c r="AY386" s="237" t="s">
        <v>131</v>
      </c>
    </row>
    <row r="387" s="2" customFormat="1" ht="21.75" customHeight="1">
      <c r="A387" s="38"/>
      <c r="B387" s="39"/>
      <c r="C387" s="212" t="s">
        <v>350</v>
      </c>
      <c r="D387" s="212" t="s">
        <v>134</v>
      </c>
      <c r="E387" s="213" t="s">
        <v>351</v>
      </c>
      <c r="F387" s="214" t="s">
        <v>352</v>
      </c>
      <c r="G387" s="215" t="s">
        <v>337</v>
      </c>
      <c r="H387" s="216">
        <v>13.913</v>
      </c>
      <c r="I387" s="217"/>
      <c r="J387" s="218">
        <f>ROUND(I387*H387,2)</f>
        <v>0</v>
      </c>
      <c r="K387" s="219"/>
      <c r="L387" s="44"/>
      <c r="M387" s="220" t="s">
        <v>1</v>
      </c>
      <c r="N387" s="221" t="s">
        <v>43</v>
      </c>
      <c r="O387" s="91"/>
      <c r="P387" s="222">
        <f>O387*H387</f>
        <v>0</v>
      </c>
      <c r="Q387" s="222">
        <v>0</v>
      </c>
      <c r="R387" s="222">
        <f>Q387*H387</f>
        <v>0</v>
      </c>
      <c r="S387" s="222">
        <v>0</v>
      </c>
      <c r="T387" s="223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224" t="s">
        <v>138</v>
      </c>
      <c r="AT387" s="224" t="s">
        <v>134</v>
      </c>
      <c r="AU387" s="224" t="s">
        <v>85</v>
      </c>
      <c r="AY387" s="17" t="s">
        <v>131</v>
      </c>
      <c r="BE387" s="225">
        <f>IF(N387="základní",J387,0)</f>
        <v>0</v>
      </c>
      <c r="BF387" s="225">
        <f>IF(N387="snížená",J387,0)</f>
        <v>0</v>
      </c>
      <c r="BG387" s="225">
        <f>IF(N387="zákl. přenesená",J387,0)</f>
        <v>0</v>
      </c>
      <c r="BH387" s="225">
        <f>IF(N387="sníž. přenesená",J387,0)</f>
        <v>0</v>
      </c>
      <c r="BI387" s="225">
        <f>IF(N387="nulová",J387,0)</f>
        <v>0</v>
      </c>
      <c r="BJ387" s="17" t="s">
        <v>83</v>
      </c>
      <c r="BK387" s="225">
        <f>ROUND(I387*H387,2)</f>
        <v>0</v>
      </c>
      <c r="BL387" s="17" t="s">
        <v>138</v>
      </c>
      <c r="BM387" s="224" t="s">
        <v>353</v>
      </c>
    </row>
    <row r="388" s="13" customFormat="1">
      <c r="A388" s="13"/>
      <c r="B388" s="226"/>
      <c r="C388" s="227"/>
      <c r="D388" s="228" t="s">
        <v>140</v>
      </c>
      <c r="E388" s="229" t="s">
        <v>1</v>
      </c>
      <c r="F388" s="230" t="s">
        <v>349</v>
      </c>
      <c r="G388" s="227"/>
      <c r="H388" s="231">
        <v>13.913</v>
      </c>
      <c r="I388" s="232"/>
      <c r="J388" s="227"/>
      <c r="K388" s="227"/>
      <c r="L388" s="233"/>
      <c r="M388" s="234"/>
      <c r="N388" s="235"/>
      <c r="O388" s="235"/>
      <c r="P388" s="235"/>
      <c r="Q388" s="235"/>
      <c r="R388" s="235"/>
      <c r="S388" s="235"/>
      <c r="T388" s="23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7" t="s">
        <v>140</v>
      </c>
      <c r="AU388" s="237" t="s">
        <v>85</v>
      </c>
      <c r="AV388" s="13" t="s">
        <v>85</v>
      </c>
      <c r="AW388" s="13" t="s">
        <v>34</v>
      </c>
      <c r="AX388" s="13" t="s">
        <v>83</v>
      </c>
      <c r="AY388" s="237" t="s">
        <v>131</v>
      </c>
    </row>
    <row r="389" s="12" customFormat="1" ht="22.8" customHeight="1">
      <c r="A389" s="12"/>
      <c r="B389" s="196"/>
      <c r="C389" s="197"/>
      <c r="D389" s="198" t="s">
        <v>77</v>
      </c>
      <c r="E389" s="210" t="s">
        <v>199</v>
      </c>
      <c r="F389" s="210" t="s">
        <v>354</v>
      </c>
      <c r="G389" s="197"/>
      <c r="H389" s="197"/>
      <c r="I389" s="200"/>
      <c r="J389" s="211">
        <f>BK389</f>
        <v>0</v>
      </c>
      <c r="K389" s="197"/>
      <c r="L389" s="202"/>
      <c r="M389" s="203"/>
      <c r="N389" s="204"/>
      <c r="O389" s="204"/>
      <c r="P389" s="205">
        <f>SUM(P390:P458)</f>
        <v>0</v>
      </c>
      <c r="Q389" s="204"/>
      <c r="R389" s="205">
        <f>SUM(R390:R458)</f>
        <v>0</v>
      </c>
      <c r="S389" s="204"/>
      <c r="T389" s="206">
        <f>SUM(T390:T458)</f>
        <v>107.327111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07" t="s">
        <v>83</v>
      </c>
      <c r="AT389" s="208" t="s">
        <v>77</v>
      </c>
      <c r="AU389" s="208" t="s">
        <v>83</v>
      </c>
      <c r="AY389" s="207" t="s">
        <v>131</v>
      </c>
      <c r="BK389" s="209">
        <f>SUM(BK390:BK458)</f>
        <v>0</v>
      </c>
    </row>
    <row r="390" s="2" customFormat="1" ht="33" customHeight="1">
      <c r="A390" s="38"/>
      <c r="B390" s="39"/>
      <c r="C390" s="212" t="s">
        <v>355</v>
      </c>
      <c r="D390" s="212" t="s">
        <v>134</v>
      </c>
      <c r="E390" s="213" t="s">
        <v>356</v>
      </c>
      <c r="F390" s="214" t="s">
        <v>357</v>
      </c>
      <c r="G390" s="215" t="s">
        <v>137</v>
      </c>
      <c r="H390" s="216">
        <v>903.70000000000005</v>
      </c>
      <c r="I390" s="217"/>
      <c r="J390" s="218">
        <f>ROUND(I390*H390,2)</f>
        <v>0</v>
      </c>
      <c r="K390" s="219"/>
      <c r="L390" s="44"/>
      <c r="M390" s="220" t="s">
        <v>1</v>
      </c>
      <c r="N390" s="221" t="s">
        <v>43</v>
      </c>
      <c r="O390" s="91"/>
      <c r="P390" s="222">
        <f>O390*H390</f>
        <v>0</v>
      </c>
      <c r="Q390" s="222">
        <v>0</v>
      </c>
      <c r="R390" s="222">
        <f>Q390*H390</f>
        <v>0</v>
      </c>
      <c r="S390" s="222">
        <v>0</v>
      </c>
      <c r="T390" s="223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24" t="s">
        <v>138</v>
      </c>
      <c r="AT390" s="224" t="s">
        <v>134</v>
      </c>
      <c r="AU390" s="224" t="s">
        <v>85</v>
      </c>
      <c r="AY390" s="17" t="s">
        <v>131</v>
      </c>
      <c r="BE390" s="225">
        <f>IF(N390="základní",J390,0)</f>
        <v>0</v>
      </c>
      <c r="BF390" s="225">
        <f>IF(N390="snížená",J390,0)</f>
        <v>0</v>
      </c>
      <c r="BG390" s="225">
        <f>IF(N390="zákl. přenesená",J390,0)</f>
        <v>0</v>
      </c>
      <c r="BH390" s="225">
        <f>IF(N390="sníž. přenesená",J390,0)</f>
        <v>0</v>
      </c>
      <c r="BI390" s="225">
        <f>IF(N390="nulová",J390,0)</f>
        <v>0</v>
      </c>
      <c r="BJ390" s="17" t="s">
        <v>83</v>
      </c>
      <c r="BK390" s="225">
        <f>ROUND(I390*H390,2)</f>
        <v>0</v>
      </c>
      <c r="BL390" s="17" t="s">
        <v>138</v>
      </c>
      <c r="BM390" s="224" t="s">
        <v>358</v>
      </c>
    </row>
    <row r="391" s="13" customFormat="1">
      <c r="A391" s="13"/>
      <c r="B391" s="226"/>
      <c r="C391" s="227"/>
      <c r="D391" s="228" t="s">
        <v>140</v>
      </c>
      <c r="E391" s="229" t="s">
        <v>1</v>
      </c>
      <c r="F391" s="230" t="s">
        <v>359</v>
      </c>
      <c r="G391" s="227"/>
      <c r="H391" s="231">
        <v>266.39999999999998</v>
      </c>
      <c r="I391" s="232"/>
      <c r="J391" s="227"/>
      <c r="K391" s="227"/>
      <c r="L391" s="233"/>
      <c r="M391" s="234"/>
      <c r="N391" s="235"/>
      <c r="O391" s="235"/>
      <c r="P391" s="235"/>
      <c r="Q391" s="235"/>
      <c r="R391" s="235"/>
      <c r="S391" s="235"/>
      <c r="T391" s="23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7" t="s">
        <v>140</v>
      </c>
      <c r="AU391" s="237" t="s">
        <v>85</v>
      </c>
      <c r="AV391" s="13" t="s">
        <v>85</v>
      </c>
      <c r="AW391" s="13" t="s">
        <v>34</v>
      </c>
      <c r="AX391" s="13" t="s">
        <v>78</v>
      </c>
      <c r="AY391" s="237" t="s">
        <v>131</v>
      </c>
    </row>
    <row r="392" s="13" customFormat="1">
      <c r="A392" s="13"/>
      <c r="B392" s="226"/>
      <c r="C392" s="227"/>
      <c r="D392" s="228" t="s">
        <v>140</v>
      </c>
      <c r="E392" s="229" t="s">
        <v>1</v>
      </c>
      <c r="F392" s="230" t="s">
        <v>360</v>
      </c>
      <c r="G392" s="227"/>
      <c r="H392" s="231">
        <v>100.8</v>
      </c>
      <c r="I392" s="232"/>
      <c r="J392" s="227"/>
      <c r="K392" s="227"/>
      <c r="L392" s="233"/>
      <c r="M392" s="234"/>
      <c r="N392" s="235"/>
      <c r="O392" s="235"/>
      <c r="P392" s="235"/>
      <c r="Q392" s="235"/>
      <c r="R392" s="235"/>
      <c r="S392" s="235"/>
      <c r="T392" s="236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7" t="s">
        <v>140</v>
      </c>
      <c r="AU392" s="237" t="s">
        <v>85</v>
      </c>
      <c r="AV392" s="13" t="s">
        <v>85</v>
      </c>
      <c r="AW392" s="13" t="s">
        <v>34</v>
      </c>
      <c r="AX392" s="13" t="s">
        <v>78</v>
      </c>
      <c r="AY392" s="237" t="s">
        <v>131</v>
      </c>
    </row>
    <row r="393" s="13" customFormat="1">
      <c r="A393" s="13"/>
      <c r="B393" s="226"/>
      <c r="C393" s="227"/>
      <c r="D393" s="228" t="s">
        <v>140</v>
      </c>
      <c r="E393" s="229" t="s">
        <v>1</v>
      </c>
      <c r="F393" s="230" t="s">
        <v>361</v>
      </c>
      <c r="G393" s="227"/>
      <c r="H393" s="231">
        <v>280.80000000000001</v>
      </c>
      <c r="I393" s="232"/>
      <c r="J393" s="227"/>
      <c r="K393" s="227"/>
      <c r="L393" s="233"/>
      <c r="M393" s="234"/>
      <c r="N393" s="235"/>
      <c r="O393" s="235"/>
      <c r="P393" s="235"/>
      <c r="Q393" s="235"/>
      <c r="R393" s="235"/>
      <c r="S393" s="235"/>
      <c r="T393" s="23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7" t="s">
        <v>140</v>
      </c>
      <c r="AU393" s="237" t="s">
        <v>85</v>
      </c>
      <c r="AV393" s="13" t="s">
        <v>85</v>
      </c>
      <c r="AW393" s="13" t="s">
        <v>34</v>
      </c>
      <c r="AX393" s="13" t="s">
        <v>78</v>
      </c>
      <c r="AY393" s="237" t="s">
        <v>131</v>
      </c>
    </row>
    <row r="394" s="13" customFormat="1">
      <c r="A394" s="13"/>
      <c r="B394" s="226"/>
      <c r="C394" s="227"/>
      <c r="D394" s="228" t="s">
        <v>140</v>
      </c>
      <c r="E394" s="229" t="s">
        <v>1</v>
      </c>
      <c r="F394" s="230" t="s">
        <v>362</v>
      </c>
      <c r="G394" s="227"/>
      <c r="H394" s="231">
        <v>74.400000000000006</v>
      </c>
      <c r="I394" s="232"/>
      <c r="J394" s="227"/>
      <c r="K394" s="227"/>
      <c r="L394" s="233"/>
      <c r="M394" s="234"/>
      <c r="N394" s="235"/>
      <c r="O394" s="235"/>
      <c r="P394" s="235"/>
      <c r="Q394" s="235"/>
      <c r="R394" s="235"/>
      <c r="S394" s="235"/>
      <c r="T394" s="23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37" t="s">
        <v>140</v>
      </c>
      <c r="AU394" s="237" t="s">
        <v>85</v>
      </c>
      <c r="AV394" s="13" t="s">
        <v>85</v>
      </c>
      <c r="AW394" s="13" t="s">
        <v>34</v>
      </c>
      <c r="AX394" s="13" t="s">
        <v>78</v>
      </c>
      <c r="AY394" s="237" t="s">
        <v>131</v>
      </c>
    </row>
    <row r="395" s="13" customFormat="1">
      <c r="A395" s="13"/>
      <c r="B395" s="226"/>
      <c r="C395" s="227"/>
      <c r="D395" s="228" t="s">
        <v>140</v>
      </c>
      <c r="E395" s="229" t="s">
        <v>1</v>
      </c>
      <c r="F395" s="230" t="s">
        <v>363</v>
      </c>
      <c r="G395" s="227"/>
      <c r="H395" s="231">
        <v>54.899999999999999</v>
      </c>
      <c r="I395" s="232"/>
      <c r="J395" s="227"/>
      <c r="K395" s="227"/>
      <c r="L395" s="233"/>
      <c r="M395" s="234"/>
      <c r="N395" s="235"/>
      <c r="O395" s="235"/>
      <c r="P395" s="235"/>
      <c r="Q395" s="235"/>
      <c r="R395" s="235"/>
      <c r="S395" s="235"/>
      <c r="T395" s="23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37" t="s">
        <v>140</v>
      </c>
      <c r="AU395" s="237" t="s">
        <v>85</v>
      </c>
      <c r="AV395" s="13" t="s">
        <v>85</v>
      </c>
      <c r="AW395" s="13" t="s">
        <v>34</v>
      </c>
      <c r="AX395" s="13" t="s">
        <v>78</v>
      </c>
      <c r="AY395" s="237" t="s">
        <v>131</v>
      </c>
    </row>
    <row r="396" s="13" customFormat="1">
      <c r="A396" s="13"/>
      <c r="B396" s="226"/>
      <c r="C396" s="227"/>
      <c r="D396" s="228" t="s">
        <v>140</v>
      </c>
      <c r="E396" s="229" t="s">
        <v>1</v>
      </c>
      <c r="F396" s="230" t="s">
        <v>364</v>
      </c>
      <c r="G396" s="227"/>
      <c r="H396" s="231">
        <v>126.40000000000001</v>
      </c>
      <c r="I396" s="232"/>
      <c r="J396" s="227"/>
      <c r="K396" s="227"/>
      <c r="L396" s="233"/>
      <c r="M396" s="234"/>
      <c r="N396" s="235"/>
      <c r="O396" s="235"/>
      <c r="P396" s="235"/>
      <c r="Q396" s="235"/>
      <c r="R396" s="235"/>
      <c r="S396" s="235"/>
      <c r="T396" s="23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37" t="s">
        <v>140</v>
      </c>
      <c r="AU396" s="237" t="s">
        <v>85</v>
      </c>
      <c r="AV396" s="13" t="s">
        <v>85</v>
      </c>
      <c r="AW396" s="13" t="s">
        <v>34</v>
      </c>
      <c r="AX396" s="13" t="s">
        <v>78</v>
      </c>
      <c r="AY396" s="237" t="s">
        <v>131</v>
      </c>
    </row>
    <row r="397" s="14" customFormat="1">
      <c r="A397" s="14"/>
      <c r="B397" s="249"/>
      <c r="C397" s="250"/>
      <c r="D397" s="228" t="s">
        <v>140</v>
      </c>
      <c r="E397" s="251" t="s">
        <v>1</v>
      </c>
      <c r="F397" s="252" t="s">
        <v>175</v>
      </c>
      <c r="G397" s="250"/>
      <c r="H397" s="253">
        <v>903.70000000000005</v>
      </c>
      <c r="I397" s="254"/>
      <c r="J397" s="250"/>
      <c r="K397" s="250"/>
      <c r="L397" s="255"/>
      <c r="M397" s="256"/>
      <c r="N397" s="257"/>
      <c r="O397" s="257"/>
      <c r="P397" s="257"/>
      <c r="Q397" s="257"/>
      <c r="R397" s="257"/>
      <c r="S397" s="257"/>
      <c r="T397" s="25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9" t="s">
        <v>140</v>
      </c>
      <c r="AU397" s="259" t="s">
        <v>85</v>
      </c>
      <c r="AV397" s="14" t="s">
        <v>138</v>
      </c>
      <c r="AW397" s="14" t="s">
        <v>34</v>
      </c>
      <c r="AX397" s="14" t="s">
        <v>83</v>
      </c>
      <c r="AY397" s="259" t="s">
        <v>131</v>
      </c>
    </row>
    <row r="398" s="2" customFormat="1" ht="37.8" customHeight="1">
      <c r="A398" s="38"/>
      <c r="B398" s="39"/>
      <c r="C398" s="212" t="s">
        <v>365</v>
      </c>
      <c r="D398" s="212" t="s">
        <v>134</v>
      </c>
      <c r="E398" s="213" t="s">
        <v>366</v>
      </c>
      <c r="F398" s="214" t="s">
        <v>367</v>
      </c>
      <c r="G398" s="215" t="s">
        <v>137</v>
      </c>
      <c r="H398" s="216">
        <v>54222</v>
      </c>
      <c r="I398" s="217"/>
      <c r="J398" s="218">
        <f>ROUND(I398*H398,2)</f>
        <v>0</v>
      </c>
      <c r="K398" s="219"/>
      <c r="L398" s="44"/>
      <c r="M398" s="220" t="s">
        <v>1</v>
      </c>
      <c r="N398" s="221" t="s">
        <v>43</v>
      </c>
      <c r="O398" s="91"/>
      <c r="P398" s="222">
        <f>O398*H398</f>
        <v>0</v>
      </c>
      <c r="Q398" s="222">
        <v>0</v>
      </c>
      <c r="R398" s="222">
        <f>Q398*H398</f>
        <v>0</v>
      </c>
      <c r="S398" s="222">
        <v>0</v>
      </c>
      <c r="T398" s="223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24" t="s">
        <v>138</v>
      </c>
      <c r="AT398" s="224" t="s">
        <v>134</v>
      </c>
      <c r="AU398" s="224" t="s">
        <v>85</v>
      </c>
      <c r="AY398" s="17" t="s">
        <v>131</v>
      </c>
      <c r="BE398" s="225">
        <f>IF(N398="základní",J398,0)</f>
        <v>0</v>
      </c>
      <c r="BF398" s="225">
        <f>IF(N398="snížená",J398,0)</f>
        <v>0</v>
      </c>
      <c r="BG398" s="225">
        <f>IF(N398="zákl. přenesená",J398,0)</f>
        <v>0</v>
      </c>
      <c r="BH398" s="225">
        <f>IF(N398="sníž. přenesená",J398,0)</f>
        <v>0</v>
      </c>
      <c r="BI398" s="225">
        <f>IF(N398="nulová",J398,0)</f>
        <v>0</v>
      </c>
      <c r="BJ398" s="17" t="s">
        <v>83</v>
      </c>
      <c r="BK398" s="225">
        <f>ROUND(I398*H398,2)</f>
        <v>0</v>
      </c>
      <c r="BL398" s="17" t="s">
        <v>138</v>
      </c>
      <c r="BM398" s="224" t="s">
        <v>368</v>
      </c>
    </row>
    <row r="399" s="13" customFormat="1">
      <c r="A399" s="13"/>
      <c r="B399" s="226"/>
      <c r="C399" s="227"/>
      <c r="D399" s="228" t="s">
        <v>140</v>
      </c>
      <c r="E399" s="229" t="s">
        <v>1</v>
      </c>
      <c r="F399" s="230" t="s">
        <v>369</v>
      </c>
      <c r="G399" s="227"/>
      <c r="H399" s="231">
        <v>54222</v>
      </c>
      <c r="I399" s="232"/>
      <c r="J399" s="227"/>
      <c r="K399" s="227"/>
      <c r="L399" s="233"/>
      <c r="M399" s="234"/>
      <c r="N399" s="235"/>
      <c r="O399" s="235"/>
      <c r="P399" s="235"/>
      <c r="Q399" s="235"/>
      <c r="R399" s="235"/>
      <c r="S399" s="235"/>
      <c r="T399" s="23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37" t="s">
        <v>140</v>
      </c>
      <c r="AU399" s="237" t="s">
        <v>85</v>
      </c>
      <c r="AV399" s="13" t="s">
        <v>85</v>
      </c>
      <c r="AW399" s="13" t="s">
        <v>34</v>
      </c>
      <c r="AX399" s="13" t="s">
        <v>83</v>
      </c>
      <c r="AY399" s="237" t="s">
        <v>131</v>
      </c>
    </row>
    <row r="400" s="2" customFormat="1" ht="33" customHeight="1">
      <c r="A400" s="38"/>
      <c r="B400" s="39"/>
      <c r="C400" s="212" t="s">
        <v>370</v>
      </c>
      <c r="D400" s="212" t="s">
        <v>134</v>
      </c>
      <c r="E400" s="213" t="s">
        <v>371</v>
      </c>
      <c r="F400" s="214" t="s">
        <v>372</v>
      </c>
      <c r="G400" s="215" t="s">
        <v>137</v>
      </c>
      <c r="H400" s="216">
        <v>903.70000000000005</v>
      </c>
      <c r="I400" s="217"/>
      <c r="J400" s="218">
        <f>ROUND(I400*H400,2)</f>
        <v>0</v>
      </c>
      <c r="K400" s="219"/>
      <c r="L400" s="44"/>
      <c r="M400" s="220" t="s">
        <v>1</v>
      </c>
      <c r="N400" s="221" t="s">
        <v>43</v>
      </c>
      <c r="O400" s="91"/>
      <c r="P400" s="222">
        <f>O400*H400</f>
        <v>0</v>
      </c>
      <c r="Q400" s="222">
        <v>0</v>
      </c>
      <c r="R400" s="222">
        <f>Q400*H400</f>
        <v>0</v>
      </c>
      <c r="S400" s="222">
        <v>0</v>
      </c>
      <c r="T400" s="223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24" t="s">
        <v>138</v>
      </c>
      <c r="AT400" s="224" t="s">
        <v>134</v>
      </c>
      <c r="AU400" s="224" t="s">
        <v>85</v>
      </c>
      <c r="AY400" s="17" t="s">
        <v>131</v>
      </c>
      <c r="BE400" s="225">
        <f>IF(N400="základní",J400,0)</f>
        <v>0</v>
      </c>
      <c r="BF400" s="225">
        <f>IF(N400="snížená",J400,0)</f>
        <v>0</v>
      </c>
      <c r="BG400" s="225">
        <f>IF(N400="zákl. přenesená",J400,0)</f>
        <v>0</v>
      </c>
      <c r="BH400" s="225">
        <f>IF(N400="sníž. přenesená",J400,0)</f>
        <v>0</v>
      </c>
      <c r="BI400" s="225">
        <f>IF(N400="nulová",J400,0)</f>
        <v>0</v>
      </c>
      <c r="BJ400" s="17" t="s">
        <v>83</v>
      </c>
      <c r="BK400" s="225">
        <f>ROUND(I400*H400,2)</f>
        <v>0</v>
      </c>
      <c r="BL400" s="17" t="s">
        <v>138</v>
      </c>
      <c r="BM400" s="224" t="s">
        <v>373</v>
      </c>
    </row>
    <row r="401" s="13" customFormat="1">
      <c r="A401" s="13"/>
      <c r="B401" s="226"/>
      <c r="C401" s="227"/>
      <c r="D401" s="228" t="s">
        <v>140</v>
      </c>
      <c r="E401" s="229" t="s">
        <v>1</v>
      </c>
      <c r="F401" s="230" t="s">
        <v>374</v>
      </c>
      <c r="G401" s="227"/>
      <c r="H401" s="231">
        <v>903.70000000000005</v>
      </c>
      <c r="I401" s="232"/>
      <c r="J401" s="227"/>
      <c r="K401" s="227"/>
      <c r="L401" s="233"/>
      <c r="M401" s="234"/>
      <c r="N401" s="235"/>
      <c r="O401" s="235"/>
      <c r="P401" s="235"/>
      <c r="Q401" s="235"/>
      <c r="R401" s="235"/>
      <c r="S401" s="235"/>
      <c r="T401" s="23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7" t="s">
        <v>140</v>
      </c>
      <c r="AU401" s="237" t="s">
        <v>85</v>
      </c>
      <c r="AV401" s="13" t="s">
        <v>85</v>
      </c>
      <c r="AW401" s="13" t="s">
        <v>34</v>
      </c>
      <c r="AX401" s="13" t="s">
        <v>83</v>
      </c>
      <c r="AY401" s="237" t="s">
        <v>131</v>
      </c>
    </row>
    <row r="402" s="2" customFormat="1" ht="16.5" customHeight="1">
      <c r="A402" s="38"/>
      <c r="B402" s="39"/>
      <c r="C402" s="212" t="s">
        <v>375</v>
      </c>
      <c r="D402" s="212" t="s">
        <v>134</v>
      </c>
      <c r="E402" s="213" t="s">
        <v>376</v>
      </c>
      <c r="F402" s="214" t="s">
        <v>377</v>
      </c>
      <c r="G402" s="215" t="s">
        <v>137</v>
      </c>
      <c r="H402" s="216">
        <v>903.70000000000005</v>
      </c>
      <c r="I402" s="217"/>
      <c r="J402" s="218">
        <f>ROUND(I402*H402,2)</f>
        <v>0</v>
      </c>
      <c r="K402" s="219"/>
      <c r="L402" s="44"/>
      <c r="M402" s="220" t="s">
        <v>1</v>
      </c>
      <c r="N402" s="221" t="s">
        <v>43</v>
      </c>
      <c r="O402" s="91"/>
      <c r="P402" s="222">
        <f>O402*H402</f>
        <v>0</v>
      </c>
      <c r="Q402" s="222">
        <v>0</v>
      </c>
      <c r="R402" s="222">
        <f>Q402*H402</f>
        <v>0</v>
      </c>
      <c r="S402" s="222">
        <v>0</v>
      </c>
      <c r="T402" s="223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224" t="s">
        <v>138</v>
      </c>
      <c r="AT402" s="224" t="s">
        <v>134</v>
      </c>
      <c r="AU402" s="224" t="s">
        <v>85</v>
      </c>
      <c r="AY402" s="17" t="s">
        <v>131</v>
      </c>
      <c r="BE402" s="225">
        <f>IF(N402="základní",J402,0)</f>
        <v>0</v>
      </c>
      <c r="BF402" s="225">
        <f>IF(N402="snížená",J402,0)</f>
        <v>0</v>
      </c>
      <c r="BG402" s="225">
        <f>IF(N402="zákl. přenesená",J402,0)</f>
        <v>0</v>
      </c>
      <c r="BH402" s="225">
        <f>IF(N402="sníž. přenesená",J402,0)</f>
        <v>0</v>
      </c>
      <c r="BI402" s="225">
        <f>IF(N402="nulová",J402,0)</f>
        <v>0</v>
      </c>
      <c r="BJ402" s="17" t="s">
        <v>83</v>
      </c>
      <c r="BK402" s="225">
        <f>ROUND(I402*H402,2)</f>
        <v>0</v>
      </c>
      <c r="BL402" s="17" t="s">
        <v>138</v>
      </c>
      <c r="BM402" s="224" t="s">
        <v>378</v>
      </c>
    </row>
    <row r="403" s="13" customFormat="1">
      <c r="A403" s="13"/>
      <c r="B403" s="226"/>
      <c r="C403" s="227"/>
      <c r="D403" s="228" t="s">
        <v>140</v>
      </c>
      <c r="E403" s="229" t="s">
        <v>1</v>
      </c>
      <c r="F403" s="230" t="s">
        <v>374</v>
      </c>
      <c r="G403" s="227"/>
      <c r="H403" s="231">
        <v>903.70000000000005</v>
      </c>
      <c r="I403" s="232"/>
      <c r="J403" s="227"/>
      <c r="K403" s="227"/>
      <c r="L403" s="233"/>
      <c r="M403" s="234"/>
      <c r="N403" s="235"/>
      <c r="O403" s="235"/>
      <c r="P403" s="235"/>
      <c r="Q403" s="235"/>
      <c r="R403" s="235"/>
      <c r="S403" s="235"/>
      <c r="T403" s="23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7" t="s">
        <v>140</v>
      </c>
      <c r="AU403" s="237" t="s">
        <v>85</v>
      </c>
      <c r="AV403" s="13" t="s">
        <v>85</v>
      </c>
      <c r="AW403" s="13" t="s">
        <v>34</v>
      </c>
      <c r="AX403" s="13" t="s">
        <v>83</v>
      </c>
      <c r="AY403" s="237" t="s">
        <v>131</v>
      </c>
    </row>
    <row r="404" s="2" customFormat="1" ht="16.5" customHeight="1">
      <c r="A404" s="38"/>
      <c r="B404" s="39"/>
      <c r="C404" s="212" t="s">
        <v>379</v>
      </c>
      <c r="D404" s="212" t="s">
        <v>134</v>
      </c>
      <c r="E404" s="213" t="s">
        <v>380</v>
      </c>
      <c r="F404" s="214" t="s">
        <v>381</v>
      </c>
      <c r="G404" s="215" t="s">
        <v>137</v>
      </c>
      <c r="H404" s="216">
        <v>54222</v>
      </c>
      <c r="I404" s="217"/>
      <c r="J404" s="218">
        <f>ROUND(I404*H404,2)</f>
        <v>0</v>
      </c>
      <c r="K404" s="219"/>
      <c r="L404" s="44"/>
      <c r="M404" s="220" t="s">
        <v>1</v>
      </c>
      <c r="N404" s="221" t="s">
        <v>43</v>
      </c>
      <c r="O404" s="91"/>
      <c r="P404" s="222">
        <f>O404*H404</f>
        <v>0</v>
      </c>
      <c r="Q404" s="222">
        <v>0</v>
      </c>
      <c r="R404" s="222">
        <f>Q404*H404</f>
        <v>0</v>
      </c>
      <c r="S404" s="222">
        <v>0</v>
      </c>
      <c r="T404" s="223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24" t="s">
        <v>138</v>
      </c>
      <c r="AT404" s="224" t="s">
        <v>134</v>
      </c>
      <c r="AU404" s="224" t="s">
        <v>85</v>
      </c>
      <c r="AY404" s="17" t="s">
        <v>131</v>
      </c>
      <c r="BE404" s="225">
        <f>IF(N404="základní",J404,0)</f>
        <v>0</v>
      </c>
      <c r="BF404" s="225">
        <f>IF(N404="snížená",J404,0)</f>
        <v>0</v>
      </c>
      <c r="BG404" s="225">
        <f>IF(N404="zákl. přenesená",J404,0)</f>
        <v>0</v>
      </c>
      <c r="BH404" s="225">
        <f>IF(N404="sníž. přenesená",J404,0)</f>
        <v>0</v>
      </c>
      <c r="BI404" s="225">
        <f>IF(N404="nulová",J404,0)</f>
        <v>0</v>
      </c>
      <c r="BJ404" s="17" t="s">
        <v>83</v>
      </c>
      <c r="BK404" s="225">
        <f>ROUND(I404*H404,2)</f>
        <v>0</v>
      </c>
      <c r="BL404" s="17" t="s">
        <v>138</v>
      </c>
      <c r="BM404" s="224" t="s">
        <v>382</v>
      </c>
    </row>
    <row r="405" s="13" customFormat="1">
      <c r="A405" s="13"/>
      <c r="B405" s="226"/>
      <c r="C405" s="227"/>
      <c r="D405" s="228" t="s">
        <v>140</v>
      </c>
      <c r="E405" s="229" t="s">
        <v>1</v>
      </c>
      <c r="F405" s="230" t="s">
        <v>369</v>
      </c>
      <c r="G405" s="227"/>
      <c r="H405" s="231">
        <v>54222</v>
      </c>
      <c r="I405" s="232"/>
      <c r="J405" s="227"/>
      <c r="K405" s="227"/>
      <c r="L405" s="233"/>
      <c r="M405" s="234"/>
      <c r="N405" s="235"/>
      <c r="O405" s="235"/>
      <c r="P405" s="235"/>
      <c r="Q405" s="235"/>
      <c r="R405" s="235"/>
      <c r="S405" s="235"/>
      <c r="T405" s="23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7" t="s">
        <v>140</v>
      </c>
      <c r="AU405" s="237" t="s">
        <v>85</v>
      </c>
      <c r="AV405" s="13" t="s">
        <v>85</v>
      </c>
      <c r="AW405" s="13" t="s">
        <v>34</v>
      </c>
      <c r="AX405" s="13" t="s">
        <v>83</v>
      </c>
      <c r="AY405" s="237" t="s">
        <v>131</v>
      </c>
    </row>
    <row r="406" s="2" customFormat="1" ht="21.75" customHeight="1">
      <c r="A406" s="38"/>
      <c r="B406" s="39"/>
      <c r="C406" s="212" t="s">
        <v>383</v>
      </c>
      <c r="D406" s="212" t="s">
        <v>134</v>
      </c>
      <c r="E406" s="213" t="s">
        <v>384</v>
      </c>
      <c r="F406" s="214" t="s">
        <v>385</v>
      </c>
      <c r="G406" s="215" t="s">
        <v>137</v>
      </c>
      <c r="H406" s="216">
        <v>903.70000000000005</v>
      </c>
      <c r="I406" s="217"/>
      <c r="J406" s="218">
        <f>ROUND(I406*H406,2)</f>
        <v>0</v>
      </c>
      <c r="K406" s="219"/>
      <c r="L406" s="44"/>
      <c r="M406" s="220" t="s">
        <v>1</v>
      </c>
      <c r="N406" s="221" t="s">
        <v>43</v>
      </c>
      <c r="O406" s="91"/>
      <c r="P406" s="222">
        <f>O406*H406</f>
        <v>0</v>
      </c>
      <c r="Q406" s="222">
        <v>0</v>
      </c>
      <c r="R406" s="222">
        <f>Q406*H406</f>
        <v>0</v>
      </c>
      <c r="S406" s="222">
        <v>0</v>
      </c>
      <c r="T406" s="223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24" t="s">
        <v>138</v>
      </c>
      <c r="AT406" s="224" t="s">
        <v>134</v>
      </c>
      <c r="AU406" s="224" t="s">
        <v>85</v>
      </c>
      <c r="AY406" s="17" t="s">
        <v>131</v>
      </c>
      <c r="BE406" s="225">
        <f>IF(N406="základní",J406,0)</f>
        <v>0</v>
      </c>
      <c r="BF406" s="225">
        <f>IF(N406="snížená",J406,0)</f>
        <v>0</v>
      </c>
      <c r="BG406" s="225">
        <f>IF(N406="zákl. přenesená",J406,0)</f>
        <v>0</v>
      </c>
      <c r="BH406" s="225">
        <f>IF(N406="sníž. přenesená",J406,0)</f>
        <v>0</v>
      </c>
      <c r="BI406" s="225">
        <f>IF(N406="nulová",J406,0)</f>
        <v>0</v>
      </c>
      <c r="BJ406" s="17" t="s">
        <v>83</v>
      </c>
      <c r="BK406" s="225">
        <f>ROUND(I406*H406,2)</f>
        <v>0</v>
      </c>
      <c r="BL406" s="17" t="s">
        <v>138</v>
      </c>
      <c r="BM406" s="224" t="s">
        <v>386</v>
      </c>
    </row>
    <row r="407" s="13" customFormat="1">
      <c r="A407" s="13"/>
      <c r="B407" s="226"/>
      <c r="C407" s="227"/>
      <c r="D407" s="228" t="s">
        <v>140</v>
      </c>
      <c r="E407" s="229" t="s">
        <v>1</v>
      </c>
      <c r="F407" s="230" t="s">
        <v>374</v>
      </c>
      <c r="G407" s="227"/>
      <c r="H407" s="231">
        <v>903.70000000000005</v>
      </c>
      <c r="I407" s="232"/>
      <c r="J407" s="227"/>
      <c r="K407" s="227"/>
      <c r="L407" s="233"/>
      <c r="M407" s="234"/>
      <c r="N407" s="235"/>
      <c r="O407" s="235"/>
      <c r="P407" s="235"/>
      <c r="Q407" s="235"/>
      <c r="R407" s="235"/>
      <c r="S407" s="235"/>
      <c r="T407" s="23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37" t="s">
        <v>140</v>
      </c>
      <c r="AU407" s="237" t="s">
        <v>85</v>
      </c>
      <c r="AV407" s="13" t="s">
        <v>85</v>
      </c>
      <c r="AW407" s="13" t="s">
        <v>34</v>
      </c>
      <c r="AX407" s="13" t="s">
        <v>83</v>
      </c>
      <c r="AY407" s="237" t="s">
        <v>131</v>
      </c>
    </row>
    <row r="408" s="2" customFormat="1" ht="16.5" customHeight="1">
      <c r="A408" s="38"/>
      <c r="B408" s="39"/>
      <c r="C408" s="212" t="s">
        <v>387</v>
      </c>
      <c r="D408" s="212" t="s">
        <v>134</v>
      </c>
      <c r="E408" s="213" t="s">
        <v>388</v>
      </c>
      <c r="F408" s="214" t="s">
        <v>389</v>
      </c>
      <c r="G408" s="215" t="s">
        <v>178</v>
      </c>
      <c r="H408" s="216">
        <v>15</v>
      </c>
      <c r="I408" s="217"/>
      <c r="J408" s="218">
        <f>ROUND(I408*H408,2)</f>
        <v>0</v>
      </c>
      <c r="K408" s="219"/>
      <c r="L408" s="44"/>
      <c r="M408" s="220" t="s">
        <v>1</v>
      </c>
      <c r="N408" s="221" t="s">
        <v>43</v>
      </c>
      <c r="O408" s="91"/>
      <c r="P408" s="222">
        <f>O408*H408</f>
        <v>0</v>
      </c>
      <c r="Q408" s="222">
        <v>0</v>
      </c>
      <c r="R408" s="222">
        <f>Q408*H408</f>
        <v>0</v>
      </c>
      <c r="S408" s="222">
        <v>0</v>
      </c>
      <c r="T408" s="223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24" t="s">
        <v>138</v>
      </c>
      <c r="AT408" s="224" t="s">
        <v>134</v>
      </c>
      <c r="AU408" s="224" t="s">
        <v>85</v>
      </c>
      <c r="AY408" s="17" t="s">
        <v>131</v>
      </c>
      <c r="BE408" s="225">
        <f>IF(N408="základní",J408,0)</f>
        <v>0</v>
      </c>
      <c r="BF408" s="225">
        <f>IF(N408="snížená",J408,0)</f>
        <v>0</v>
      </c>
      <c r="BG408" s="225">
        <f>IF(N408="zákl. přenesená",J408,0)</f>
        <v>0</v>
      </c>
      <c r="BH408" s="225">
        <f>IF(N408="sníž. přenesená",J408,0)</f>
        <v>0</v>
      </c>
      <c r="BI408" s="225">
        <f>IF(N408="nulová",J408,0)</f>
        <v>0</v>
      </c>
      <c r="BJ408" s="17" t="s">
        <v>83</v>
      </c>
      <c r="BK408" s="225">
        <f>ROUND(I408*H408,2)</f>
        <v>0</v>
      </c>
      <c r="BL408" s="17" t="s">
        <v>138</v>
      </c>
      <c r="BM408" s="224" t="s">
        <v>390</v>
      </c>
    </row>
    <row r="409" s="13" customFormat="1">
      <c r="A409" s="13"/>
      <c r="B409" s="226"/>
      <c r="C409" s="227"/>
      <c r="D409" s="228" t="s">
        <v>140</v>
      </c>
      <c r="E409" s="229" t="s">
        <v>1</v>
      </c>
      <c r="F409" s="230" t="s">
        <v>391</v>
      </c>
      <c r="G409" s="227"/>
      <c r="H409" s="231">
        <v>15</v>
      </c>
      <c r="I409" s="232"/>
      <c r="J409" s="227"/>
      <c r="K409" s="227"/>
      <c r="L409" s="233"/>
      <c r="M409" s="234"/>
      <c r="N409" s="235"/>
      <c r="O409" s="235"/>
      <c r="P409" s="235"/>
      <c r="Q409" s="235"/>
      <c r="R409" s="235"/>
      <c r="S409" s="235"/>
      <c r="T409" s="23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37" t="s">
        <v>140</v>
      </c>
      <c r="AU409" s="237" t="s">
        <v>85</v>
      </c>
      <c r="AV409" s="13" t="s">
        <v>85</v>
      </c>
      <c r="AW409" s="13" t="s">
        <v>34</v>
      </c>
      <c r="AX409" s="13" t="s">
        <v>83</v>
      </c>
      <c r="AY409" s="237" t="s">
        <v>131</v>
      </c>
    </row>
    <row r="410" s="2" customFormat="1" ht="24.15" customHeight="1">
      <c r="A410" s="38"/>
      <c r="B410" s="39"/>
      <c r="C410" s="212" t="s">
        <v>392</v>
      </c>
      <c r="D410" s="212" t="s">
        <v>134</v>
      </c>
      <c r="E410" s="213" t="s">
        <v>393</v>
      </c>
      <c r="F410" s="214" t="s">
        <v>394</v>
      </c>
      <c r="G410" s="215" t="s">
        <v>178</v>
      </c>
      <c r="H410" s="216">
        <v>900</v>
      </c>
      <c r="I410" s="217"/>
      <c r="J410" s="218">
        <f>ROUND(I410*H410,2)</f>
        <v>0</v>
      </c>
      <c r="K410" s="219"/>
      <c r="L410" s="44"/>
      <c r="M410" s="220" t="s">
        <v>1</v>
      </c>
      <c r="N410" s="221" t="s">
        <v>43</v>
      </c>
      <c r="O410" s="91"/>
      <c r="P410" s="222">
        <f>O410*H410</f>
        <v>0</v>
      </c>
      <c r="Q410" s="222">
        <v>0</v>
      </c>
      <c r="R410" s="222">
        <f>Q410*H410</f>
        <v>0</v>
      </c>
      <c r="S410" s="222">
        <v>0</v>
      </c>
      <c r="T410" s="223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24" t="s">
        <v>138</v>
      </c>
      <c r="AT410" s="224" t="s">
        <v>134</v>
      </c>
      <c r="AU410" s="224" t="s">
        <v>85</v>
      </c>
      <c r="AY410" s="17" t="s">
        <v>131</v>
      </c>
      <c r="BE410" s="225">
        <f>IF(N410="základní",J410,0)</f>
        <v>0</v>
      </c>
      <c r="BF410" s="225">
        <f>IF(N410="snížená",J410,0)</f>
        <v>0</v>
      </c>
      <c r="BG410" s="225">
        <f>IF(N410="zákl. přenesená",J410,0)</f>
        <v>0</v>
      </c>
      <c r="BH410" s="225">
        <f>IF(N410="sníž. přenesená",J410,0)</f>
        <v>0</v>
      </c>
      <c r="BI410" s="225">
        <f>IF(N410="nulová",J410,0)</f>
        <v>0</v>
      </c>
      <c r="BJ410" s="17" t="s">
        <v>83</v>
      </c>
      <c r="BK410" s="225">
        <f>ROUND(I410*H410,2)</f>
        <v>0</v>
      </c>
      <c r="BL410" s="17" t="s">
        <v>138</v>
      </c>
      <c r="BM410" s="224" t="s">
        <v>395</v>
      </c>
    </row>
    <row r="411" s="13" customFormat="1">
      <c r="A411" s="13"/>
      <c r="B411" s="226"/>
      <c r="C411" s="227"/>
      <c r="D411" s="228" t="s">
        <v>140</v>
      </c>
      <c r="E411" s="229" t="s">
        <v>1</v>
      </c>
      <c r="F411" s="230" t="s">
        <v>396</v>
      </c>
      <c r="G411" s="227"/>
      <c r="H411" s="231">
        <v>900</v>
      </c>
      <c r="I411" s="232"/>
      <c r="J411" s="227"/>
      <c r="K411" s="227"/>
      <c r="L411" s="233"/>
      <c r="M411" s="234"/>
      <c r="N411" s="235"/>
      <c r="O411" s="235"/>
      <c r="P411" s="235"/>
      <c r="Q411" s="235"/>
      <c r="R411" s="235"/>
      <c r="S411" s="235"/>
      <c r="T411" s="236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7" t="s">
        <v>140</v>
      </c>
      <c r="AU411" s="237" t="s">
        <v>85</v>
      </c>
      <c r="AV411" s="13" t="s">
        <v>85</v>
      </c>
      <c r="AW411" s="13" t="s">
        <v>34</v>
      </c>
      <c r="AX411" s="13" t="s">
        <v>83</v>
      </c>
      <c r="AY411" s="237" t="s">
        <v>131</v>
      </c>
    </row>
    <row r="412" s="2" customFormat="1" ht="16.5" customHeight="1">
      <c r="A412" s="38"/>
      <c r="B412" s="39"/>
      <c r="C412" s="212" t="s">
        <v>397</v>
      </c>
      <c r="D412" s="212" t="s">
        <v>134</v>
      </c>
      <c r="E412" s="213" t="s">
        <v>398</v>
      </c>
      <c r="F412" s="214" t="s">
        <v>399</v>
      </c>
      <c r="G412" s="215" t="s">
        <v>178</v>
      </c>
      <c r="H412" s="216">
        <v>15</v>
      </c>
      <c r="I412" s="217"/>
      <c r="J412" s="218">
        <f>ROUND(I412*H412,2)</f>
        <v>0</v>
      </c>
      <c r="K412" s="219"/>
      <c r="L412" s="44"/>
      <c r="M412" s="220" t="s">
        <v>1</v>
      </c>
      <c r="N412" s="221" t="s">
        <v>43</v>
      </c>
      <c r="O412" s="91"/>
      <c r="P412" s="222">
        <f>O412*H412</f>
        <v>0</v>
      </c>
      <c r="Q412" s="222">
        <v>0</v>
      </c>
      <c r="R412" s="222">
        <f>Q412*H412</f>
        <v>0</v>
      </c>
      <c r="S412" s="222">
        <v>0</v>
      </c>
      <c r="T412" s="223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24" t="s">
        <v>138</v>
      </c>
      <c r="AT412" s="224" t="s">
        <v>134</v>
      </c>
      <c r="AU412" s="224" t="s">
        <v>85</v>
      </c>
      <c r="AY412" s="17" t="s">
        <v>131</v>
      </c>
      <c r="BE412" s="225">
        <f>IF(N412="základní",J412,0)</f>
        <v>0</v>
      </c>
      <c r="BF412" s="225">
        <f>IF(N412="snížená",J412,0)</f>
        <v>0</v>
      </c>
      <c r="BG412" s="225">
        <f>IF(N412="zákl. přenesená",J412,0)</f>
        <v>0</v>
      </c>
      <c r="BH412" s="225">
        <f>IF(N412="sníž. přenesená",J412,0)</f>
        <v>0</v>
      </c>
      <c r="BI412" s="225">
        <f>IF(N412="nulová",J412,0)</f>
        <v>0</v>
      </c>
      <c r="BJ412" s="17" t="s">
        <v>83</v>
      </c>
      <c r="BK412" s="225">
        <f>ROUND(I412*H412,2)</f>
        <v>0</v>
      </c>
      <c r="BL412" s="17" t="s">
        <v>138</v>
      </c>
      <c r="BM412" s="224" t="s">
        <v>400</v>
      </c>
    </row>
    <row r="413" s="13" customFormat="1">
      <c r="A413" s="13"/>
      <c r="B413" s="226"/>
      <c r="C413" s="227"/>
      <c r="D413" s="228" t="s">
        <v>140</v>
      </c>
      <c r="E413" s="229" t="s">
        <v>1</v>
      </c>
      <c r="F413" s="230" t="s">
        <v>240</v>
      </c>
      <c r="G413" s="227"/>
      <c r="H413" s="231">
        <v>15</v>
      </c>
      <c r="I413" s="232"/>
      <c r="J413" s="227"/>
      <c r="K413" s="227"/>
      <c r="L413" s="233"/>
      <c r="M413" s="234"/>
      <c r="N413" s="235"/>
      <c r="O413" s="235"/>
      <c r="P413" s="235"/>
      <c r="Q413" s="235"/>
      <c r="R413" s="235"/>
      <c r="S413" s="235"/>
      <c r="T413" s="23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37" t="s">
        <v>140</v>
      </c>
      <c r="AU413" s="237" t="s">
        <v>85</v>
      </c>
      <c r="AV413" s="13" t="s">
        <v>85</v>
      </c>
      <c r="AW413" s="13" t="s">
        <v>34</v>
      </c>
      <c r="AX413" s="13" t="s">
        <v>83</v>
      </c>
      <c r="AY413" s="237" t="s">
        <v>131</v>
      </c>
    </row>
    <row r="414" s="2" customFormat="1" ht="24.15" customHeight="1">
      <c r="A414" s="38"/>
      <c r="B414" s="39"/>
      <c r="C414" s="212" t="s">
        <v>401</v>
      </c>
      <c r="D414" s="212" t="s">
        <v>134</v>
      </c>
      <c r="E414" s="213" t="s">
        <v>402</v>
      </c>
      <c r="F414" s="214" t="s">
        <v>403</v>
      </c>
      <c r="G414" s="215" t="s">
        <v>337</v>
      </c>
      <c r="H414" s="216">
        <v>1.3500000000000001</v>
      </c>
      <c r="I414" s="217"/>
      <c r="J414" s="218">
        <f>ROUND(I414*H414,2)</f>
        <v>0</v>
      </c>
      <c r="K414" s="219"/>
      <c r="L414" s="44"/>
      <c r="M414" s="220" t="s">
        <v>1</v>
      </c>
      <c r="N414" s="221" t="s">
        <v>43</v>
      </c>
      <c r="O414" s="91"/>
      <c r="P414" s="222">
        <f>O414*H414</f>
        <v>0</v>
      </c>
      <c r="Q414" s="222">
        <v>0</v>
      </c>
      <c r="R414" s="222">
        <f>Q414*H414</f>
        <v>0</v>
      </c>
      <c r="S414" s="222">
        <v>1.8</v>
      </c>
      <c r="T414" s="223">
        <f>S414*H414</f>
        <v>2.4300000000000002</v>
      </c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R414" s="224" t="s">
        <v>138</v>
      </c>
      <c r="AT414" s="224" t="s">
        <v>134</v>
      </c>
      <c r="AU414" s="224" t="s">
        <v>85</v>
      </c>
      <c r="AY414" s="17" t="s">
        <v>131</v>
      </c>
      <c r="BE414" s="225">
        <f>IF(N414="základní",J414,0)</f>
        <v>0</v>
      </c>
      <c r="BF414" s="225">
        <f>IF(N414="snížená",J414,0)</f>
        <v>0</v>
      </c>
      <c r="BG414" s="225">
        <f>IF(N414="zákl. přenesená",J414,0)</f>
        <v>0</v>
      </c>
      <c r="BH414" s="225">
        <f>IF(N414="sníž. přenesená",J414,0)</f>
        <v>0</v>
      </c>
      <c r="BI414" s="225">
        <f>IF(N414="nulová",J414,0)</f>
        <v>0</v>
      </c>
      <c r="BJ414" s="17" t="s">
        <v>83</v>
      </c>
      <c r="BK414" s="225">
        <f>ROUND(I414*H414,2)</f>
        <v>0</v>
      </c>
      <c r="BL414" s="17" t="s">
        <v>138</v>
      </c>
      <c r="BM414" s="224" t="s">
        <v>404</v>
      </c>
    </row>
    <row r="415" s="13" customFormat="1">
      <c r="A415" s="13"/>
      <c r="B415" s="226"/>
      <c r="C415" s="227"/>
      <c r="D415" s="228" t="s">
        <v>140</v>
      </c>
      <c r="E415" s="229" t="s">
        <v>1</v>
      </c>
      <c r="F415" s="230" t="s">
        <v>405</v>
      </c>
      <c r="G415" s="227"/>
      <c r="H415" s="231">
        <v>1.3500000000000001</v>
      </c>
      <c r="I415" s="232"/>
      <c r="J415" s="227"/>
      <c r="K415" s="227"/>
      <c r="L415" s="233"/>
      <c r="M415" s="234"/>
      <c r="N415" s="235"/>
      <c r="O415" s="235"/>
      <c r="P415" s="235"/>
      <c r="Q415" s="235"/>
      <c r="R415" s="235"/>
      <c r="S415" s="235"/>
      <c r="T415" s="23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37" t="s">
        <v>140</v>
      </c>
      <c r="AU415" s="237" t="s">
        <v>85</v>
      </c>
      <c r="AV415" s="13" t="s">
        <v>85</v>
      </c>
      <c r="AW415" s="13" t="s">
        <v>34</v>
      </c>
      <c r="AX415" s="13" t="s">
        <v>83</v>
      </c>
      <c r="AY415" s="237" t="s">
        <v>131</v>
      </c>
    </row>
    <row r="416" s="2" customFormat="1" ht="24.15" customHeight="1">
      <c r="A416" s="38"/>
      <c r="B416" s="39"/>
      <c r="C416" s="212" t="s">
        <v>406</v>
      </c>
      <c r="D416" s="212" t="s">
        <v>134</v>
      </c>
      <c r="E416" s="213" t="s">
        <v>407</v>
      </c>
      <c r="F416" s="214" t="s">
        <v>408</v>
      </c>
      <c r="G416" s="215" t="s">
        <v>137</v>
      </c>
      <c r="H416" s="216">
        <v>4.6799999999999997</v>
      </c>
      <c r="I416" s="217"/>
      <c r="J416" s="218">
        <f>ROUND(I416*H416,2)</f>
        <v>0</v>
      </c>
      <c r="K416" s="219"/>
      <c r="L416" s="44"/>
      <c r="M416" s="220" t="s">
        <v>1</v>
      </c>
      <c r="N416" s="221" t="s">
        <v>43</v>
      </c>
      <c r="O416" s="91"/>
      <c r="P416" s="222">
        <f>O416*H416</f>
        <v>0</v>
      </c>
      <c r="Q416" s="222">
        <v>0</v>
      </c>
      <c r="R416" s="222">
        <f>Q416*H416</f>
        <v>0</v>
      </c>
      <c r="S416" s="222">
        <v>0.14999999999999999</v>
      </c>
      <c r="T416" s="223">
        <f>S416*H416</f>
        <v>0.70199999999999996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24" t="s">
        <v>138</v>
      </c>
      <c r="AT416" s="224" t="s">
        <v>134</v>
      </c>
      <c r="AU416" s="224" t="s">
        <v>85</v>
      </c>
      <c r="AY416" s="17" t="s">
        <v>131</v>
      </c>
      <c r="BE416" s="225">
        <f>IF(N416="základní",J416,0)</f>
        <v>0</v>
      </c>
      <c r="BF416" s="225">
        <f>IF(N416="snížená",J416,0)</f>
        <v>0</v>
      </c>
      <c r="BG416" s="225">
        <f>IF(N416="zákl. přenesená",J416,0)</f>
        <v>0</v>
      </c>
      <c r="BH416" s="225">
        <f>IF(N416="sníž. přenesená",J416,0)</f>
        <v>0</v>
      </c>
      <c r="BI416" s="225">
        <f>IF(N416="nulová",J416,0)</f>
        <v>0</v>
      </c>
      <c r="BJ416" s="17" t="s">
        <v>83</v>
      </c>
      <c r="BK416" s="225">
        <f>ROUND(I416*H416,2)</f>
        <v>0</v>
      </c>
      <c r="BL416" s="17" t="s">
        <v>138</v>
      </c>
      <c r="BM416" s="224" t="s">
        <v>409</v>
      </c>
    </row>
    <row r="417" s="13" customFormat="1">
      <c r="A417" s="13"/>
      <c r="B417" s="226"/>
      <c r="C417" s="227"/>
      <c r="D417" s="228" t="s">
        <v>140</v>
      </c>
      <c r="E417" s="229" t="s">
        <v>1</v>
      </c>
      <c r="F417" s="230" t="s">
        <v>410</v>
      </c>
      <c r="G417" s="227"/>
      <c r="H417" s="231">
        <v>1.0800000000000001</v>
      </c>
      <c r="I417" s="232"/>
      <c r="J417" s="227"/>
      <c r="K417" s="227"/>
      <c r="L417" s="233"/>
      <c r="M417" s="234"/>
      <c r="N417" s="235"/>
      <c r="O417" s="235"/>
      <c r="P417" s="235"/>
      <c r="Q417" s="235"/>
      <c r="R417" s="235"/>
      <c r="S417" s="235"/>
      <c r="T417" s="23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37" t="s">
        <v>140</v>
      </c>
      <c r="AU417" s="237" t="s">
        <v>85</v>
      </c>
      <c r="AV417" s="13" t="s">
        <v>85</v>
      </c>
      <c r="AW417" s="13" t="s">
        <v>34</v>
      </c>
      <c r="AX417" s="13" t="s">
        <v>78</v>
      </c>
      <c r="AY417" s="237" t="s">
        <v>131</v>
      </c>
    </row>
    <row r="418" s="13" customFormat="1">
      <c r="A418" s="13"/>
      <c r="B418" s="226"/>
      <c r="C418" s="227"/>
      <c r="D418" s="228" t="s">
        <v>140</v>
      </c>
      <c r="E418" s="229" t="s">
        <v>1</v>
      </c>
      <c r="F418" s="230" t="s">
        <v>411</v>
      </c>
      <c r="G418" s="227"/>
      <c r="H418" s="231">
        <v>3.6000000000000001</v>
      </c>
      <c r="I418" s="232"/>
      <c r="J418" s="227"/>
      <c r="K418" s="227"/>
      <c r="L418" s="233"/>
      <c r="M418" s="234"/>
      <c r="N418" s="235"/>
      <c r="O418" s="235"/>
      <c r="P418" s="235"/>
      <c r="Q418" s="235"/>
      <c r="R418" s="235"/>
      <c r="S418" s="235"/>
      <c r="T418" s="23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37" t="s">
        <v>140</v>
      </c>
      <c r="AU418" s="237" t="s">
        <v>85</v>
      </c>
      <c r="AV418" s="13" t="s">
        <v>85</v>
      </c>
      <c r="AW418" s="13" t="s">
        <v>34</v>
      </c>
      <c r="AX418" s="13" t="s">
        <v>78</v>
      </c>
      <c r="AY418" s="237" t="s">
        <v>131</v>
      </c>
    </row>
    <row r="419" s="14" customFormat="1">
      <c r="A419" s="14"/>
      <c r="B419" s="249"/>
      <c r="C419" s="250"/>
      <c r="D419" s="228" t="s">
        <v>140</v>
      </c>
      <c r="E419" s="251" t="s">
        <v>1</v>
      </c>
      <c r="F419" s="252" t="s">
        <v>175</v>
      </c>
      <c r="G419" s="250"/>
      <c r="H419" s="253">
        <v>4.6799999999999997</v>
      </c>
      <c r="I419" s="254"/>
      <c r="J419" s="250"/>
      <c r="K419" s="250"/>
      <c r="L419" s="255"/>
      <c r="M419" s="256"/>
      <c r="N419" s="257"/>
      <c r="O419" s="257"/>
      <c r="P419" s="257"/>
      <c r="Q419" s="257"/>
      <c r="R419" s="257"/>
      <c r="S419" s="257"/>
      <c r="T419" s="25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9" t="s">
        <v>140</v>
      </c>
      <c r="AU419" s="259" t="s">
        <v>85</v>
      </c>
      <c r="AV419" s="14" t="s">
        <v>138</v>
      </c>
      <c r="AW419" s="14" t="s">
        <v>34</v>
      </c>
      <c r="AX419" s="14" t="s">
        <v>83</v>
      </c>
      <c r="AY419" s="259" t="s">
        <v>131</v>
      </c>
    </row>
    <row r="420" s="2" customFormat="1" ht="21.75" customHeight="1">
      <c r="A420" s="38"/>
      <c r="B420" s="39"/>
      <c r="C420" s="212" t="s">
        <v>412</v>
      </c>
      <c r="D420" s="212" t="s">
        <v>134</v>
      </c>
      <c r="E420" s="213" t="s">
        <v>413</v>
      </c>
      <c r="F420" s="214" t="s">
        <v>414</v>
      </c>
      <c r="G420" s="215" t="s">
        <v>137</v>
      </c>
      <c r="H420" s="216">
        <v>231.88499999999999</v>
      </c>
      <c r="I420" s="217"/>
      <c r="J420" s="218">
        <f>ROUND(I420*H420,2)</f>
        <v>0</v>
      </c>
      <c r="K420" s="219"/>
      <c r="L420" s="44"/>
      <c r="M420" s="220" t="s">
        <v>1</v>
      </c>
      <c r="N420" s="221" t="s">
        <v>43</v>
      </c>
      <c r="O420" s="91"/>
      <c r="P420" s="222">
        <f>O420*H420</f>
        <v>0</v>
      </c>
      <c r="Q420" s="222">
        <v>0</v>
      </c>
      <c r="R420" s="222">
        <f>Q420*H420</f>
        <v>0</v>
      </c>
      <c r="S420" s="222">
        <v>0.122</v>
      </c>
      <c r="T420" s="223">
        <f>S420*H420</f>
        <v>28.289969999999997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224" t="s">
        <v>138</v>
      </c>
      <c r="AT420" s="224" t="s">
        <v>134</v>
      </c>
      <c r="AU420" s="224" t="s">
        <v>85</v>
      </c>
      <c r="AY420" s="17" t="s">
        <v>131</v>
      </c>
      <c r="BE420" s="225">
        <f>IF(N420="základní",J420,0)</f>
        <v>0</v>
      </c>
      <c r="BF420" s="225">
        <f>IF(N420="snížená",J420,0)</f>
        <v>0</v>
      </c>
      <c r="BG420" s="225">
        <f>IF(N420="zákl. přenesená",J420,0)</f>
        <v>0</v>
      </c>
      <c r="BH420" s="225">
        <f>IF(N420="sníž. přenesená",J420,0)</f>
        <v>0</v>
      </c>
      <c r="BI420" s="225">
        <f>IF(N420="nulová",J420,0)</f>
        <v>0</v>
      </c>
      <c r="BJ420" s="17" t="s">
        <v>83</v>
      </c>
      <c r="BK420" s="225">
        <f>ROUND(I420*H420,2)</f>
        <v>0</v>
      </c>
      <c r="BL420" s="17" t="s">
        <v>138</v>
      </c>
      <c r="BM420" s="224" t="s">
        <v>415</v>
      </c>
    </row>
    <row r="421" s="13" customFormat="1">
      <c r="A421" s="13"/>
      <c r="B421" s="226"/>
      <c r="C421" s="227"/>
      <c r="D421" s="228" t="s">
        <v>140</v>
      </c>
      <c r="E421" s="229" t="s">
        <v>1</v>
      </c>
      <c r="F421" s="230" t="s">
        <v>416</v>
      </c>
      <c r="G421" s="227"/>
      <c r="H421" s="231">
        <v>164.565</v>
      </c>
      <c r="I421" s="232"/>
      <c r="J421" s="227"/>
      <c r="K421" s="227"/>
      <c r="L421" s="233"/>
      <c r="M421" s="234"/>
      <c r="N421" s="235"/>
      <c r="O421" s="235"/>
      <c r="P421" s="235"/>
      <c r="Q421" s="235"/>
      <c r="R421" s="235"/>
      <c r="S421" s="235"/>
      <c r="T421" s="236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37" t="s">
        <v>140</v>
      </c>
      <c r="AU421" s="237" t="s">
        <v>85</v>
      </c>
      <c r="AV421" s="13" t="s">
        <v>85</v>
      </c>
      <c r="AW421" s="13" t="s">
        <v>34</v>
      </c>
      <c r="AX421" s="13" t="s">
        <v>78</v>
      </c>
      <c r="AY421" s="237" t="s">
        <v>131</v>
      </c>
    </row>
    <row r="422" s="13" customFormat="1">
      <c r="A422" s="13"/>
      <c r="B422" s="226"/>
      <c r="C422" s="227"/>
      <c r="D422" s="228" t="s">
        <v>140</v>
      </c>
      <c r="E422" s="229" t="s">
        <v>1</v>
      </c>
      <c r="F422" s="230" t="s">
        <v>417</v>
      </c>
      <c r="G422" s="227"/>
      <c r="H422" s="231">
        <v>67.319999999999993</v>
      </c>
      <c r="I422" s="232"/>
      <c r="J422" s="227"/>
      <c r="K422" s="227"/>
      <c r="L422" s="233"/>
      <c r="M422" s="234"/>
      <c r="N422" s="235"/>
      <c r="O422" s="235"/>
      <c r="P422" s="235"/>
      <c r="Q422" s="235"/>
      <c r="R422" s="235"/>
      <c r="S422" s="235"/>
      <c r="T422" s="23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7" t="s">
        <v>140</v>
      </c>
      <c r="AU422" s="237" t="s">
        <v>85</v>
      </c>
      <c r="AV422" s="13" t="s">
        <v>85</v>
      </c>
      <c r="AW422" s="13" t="s">
        <v>34</v>
      </c>
      <c r="AX422" s="13" t="s">
        <v>78</v>
      </c>
      <c r="AY422" s="237" t="s">
        <v>131</v>
      </c>
    </row>
    <row r="423" s="14" customFormat="1">
      <c r="A423" s="14"/>
      <c r="B423" s="249"/>
      <c r="C423" s="250"/>
      <c r="D423" s="228" t="s">
        <v>140</v>
      </c>
      <c r="E423" s="251" t="s">
        <v>1</v>
      </c>
      <c r="F423" s="252" t="s">
        <v>175</v>
      </c>
      <c r="G423" s="250"/>
      <c r="H423" s="253">
        <v>231.88499999999999</v>
      </c>
      <c r="I423" s="254"/>
      <c r="J423" s="250"/>
      <c r="K423" s="250"/>
      <c r="L423" s="255"/>
      <c r="M423" s="256"/>
      <c r="N423" s="257"/>
      <c r="O423" s="257"/>
      <c r="P423" s="257"/>
      <c r="Q423" s="257"/>
      <c r="R423" s="257"/>
      <c r="S423" s="257"/>
      <c r="T423" s="258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9" t="s">
        <v>140</v>
      </c>
      <c r="AU423" s="259" t="s">
        <v>85</v>
      </c>
      <c r="AV423" s="14" t="s">
        <v>138</v>
      </c>
      <c r="AW423" s="14" t="s">
        <v>34</v>
      </c>
      <c r="AX423" s="14" t="s">
        <v>83</v>
      </c>
      <c r="AY423" s="259" t="s">
        <v>131</v>
      </c>
    </row>
    <row r="424" s="2" customFormat="1" ht="33" customHeight="1">
      <c r="A424" s="38"/>
      <c r="B424" s="39"/>
      <c r="C424" s="212" t="s">
        <v>418</v>
      </c>
      <c r="D424" s="212" t="s">
        <v>134</v>
      </c>
      <c r="E424" s="213" t="s">
        <v>419</v>
      </c>
      <c r="F424" s="214" t="s">
        <v>420</v>
      </c>
      <c r="G424" s="215" t="s">
        <v>337</v>
      </c>
      <c r="H424" s="216">
        <v>27.826000000000001</v>
      </c>
      <c r="I424" s="217"/>
      <c r="J424" s="218">
        <f>ROUND(I424*H424,2)</f>
        <v>0</v>
      </c>
      <c r="K424" s="219"/>
      <c r="L424" s="44"/>
      <c r="M424" s="220" t="s">
        <v>1</v>
      </c>
      <c r="N424" s="221" t="s">
        <v>43</v>
      </c>
      <c r="O424" s="91"/>
      <c r="P424" s="222">
        <f>O424*H424</f>
        <v>0</v>
      </c>
      <c r="Q424" s="222">
        <v>0</v>
      </c>
      <c r="R424" s="222">
        <f>Q424*H424</f>
        <v>0</v>
      </c>
      <c r="S424" s="222">
        <v>1.6000000000000001</v>
      </c>
      <c r="T424" s="223">
        <f>S424*H424</f>
        <v>44.521600000000007</v>
      </c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R424" s="224" t="s">
        <v>138</v>
      </c>
      <c r="AT424" s="224" t="s">
        <v>134</v>
      </c>
      <c r="AU424" s="224" t="s">
        <v>85</v>
      </c>
      <c r="AY424" s="17" t="s">
        <v>131</v>
      </c>
      <c r="BE424" s="225">
        <f>IF(N424="základní",J424,0)</f>
        <v>0</v>
      </c>
      <c r="BF424" s="225">
        <f>IF(N424="snížená",J424,0)</f>
        <v>0</v>
      </c>
      <c r="BG424" s="225">
        <f>IF(N424="zákl. přenesená",J424,0)</f>
        <v>0</v>
      </c>
      <c r="BH424" s="225">
        <f>IF(N424="sníž. přenesená",J424,0)</f>
        <v>0</v>
      </c>
      <c r="BI424" s="225">
        <f>IF(N424="nulová",J424,0)</f>
        <v>0</v>
      </c>
      <c r="BJ424" s="17" t="s">
        <v>83</v>
      </c>
      <c r="BK424" s="225">
        <f>ROUND(I424*H424,2)</f>
        <v>0</v>
      </c>
      <c r="BL424" s="17" t="s">
        <v>138</v>
      </c>
      <c r="BM424" s="224" t="s">
        <v>421</v>
      </c>
    </row>
    <row r="425" s="13" customFormat="1">
      <c r="A425" s="13"/>
      <c r="B425" s="226"/>
      <c r="C425" s="227"/>
      <c r="D425" s="228" t="s">
        <v>140</v>
      </c>
      <c r="E425" s="229" t="s">
        <v>1</v>
      </c>
      <c r="F425" s="230" t="s">
        <v>422</v>
      </c>
      <c r="G425" s="227"/>
      <c r="H425" s="231">
        <v>19.748000000000001</v>
      </c>
      <c r="I425" s="232"/>
      <c r="J425" s="227"/>
      <c r="K425" s="227"/>
      <c r="L425" s="233"/>
      <c r="M425" s="234"/>
      <c r="N425" s="235"/>
      <c r="O425" s="235"/>
      <c r="P425" s="235"/>
      <c r="Q425" s="235"/>
      <c r="R425" s="235"/>
      <c r="S425" s="235"/>
      <c r="T425" s="23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7" t="s">
        <v>140</v>
      </c>
      <c r="AU425" s="237" t="s">
        <v>85</v>
      </c>
      <c r="AV425" s="13" t="s">
        <v>85</v>
      </c>
      <c r="AW425" s="13" t="s">
        <v>34</v>
      </c>
      <c r="AX425" s="13" t="s">
        <v>78</v>
      </c>
      <c r="AY425" s="237" t="s">
        <v>131</v>
      </c>
    </row>
    <row r="426" s="13" customFormat="1">
      <c r="A426" s="13"/>
      <c r="B426" s="226"/>
      <c r="C426" s="227"/>
      <c r="D426" s="228" t="s">
        <v>140</v>
      </c>
      <c r="E426" s="229" t="s">
        <v>1</v>
      </c>
      <c r="F426" s="230" t="s">
        <v>423</v>
      </c>
      <c r="G426" s="227"/>
      <c r="H426" s="231">
        <v>8.0779999999999994</v>
      </c>
      <c r="I426" s="232"/>
      <c r="J426" s="227"/>
      <c r="K426" s="227"/>
      <c r="L426" s="233"/>
      <c r="M426" s="234"/>
      <c r="N426" s="235"/>
      <c r="O426" s="235"/>
      <c r="P426" s="235"/>
      <c r="Q426" s="235"/>
      <c r="R426" s="235"/>
      <c r="S426" s="235"/>
      <c r="T426" s="23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37" t="s">
        <v>140</v>
      </c>
      <c r="AU426" s="237" t="s">
        <v>85</v>
      </c>
      <c r="AV426" s="13" t="s">
        <v>85</v>
      </c>
      <c r="AW426" s="13" t="s">
        <v>34</v>
      </c>
      <c r="AX426" s="13" t="s">
        <v>78</v>
      </c>
      <c r="AY426" s="237" t="s">
        <v>131</v>
      </c>
    </row>
    <row r="427" s="14" customFormat="1">
      <c r="A427" s="14"/>
      <c r="B427" s="249"/>
      <c r="C427" s="250"/>
      <c r="D427" s="228" t="s">
        <v>140</v>
      </c>
      <c r="E427" s="251" t="s">
        <v>1</v>
      </c>
      <c r="F427" s="252" t="s">
        <v>175</v>
      </c>
      <c r="G427" s="250"/>
      <c r="H427" s="253">
        <v>27.826000000000001</v>
      </c>
      <c r="I427" s="254"/>
      <c r="J427" s="250"/>
      <c r="K427" s="250"/>
      <c r="L427" s="255"/>
      <c r="M427" s="256"/>
      <c r="N427" s="257"/>
      <c r="O427" s="257"/>
      <c r="P427" s="257"/>
      <c r="Q427" s="257"/>
      <c r="R427" s="257"/>
      <c r="S427" s="257"/>
      <c r="T427" s="258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9" t="s">
        <v>140</v>
      </c>
      <c r="AU427" s="259" t="s">
        <v>85</v>
      </c>
      <c r="AV427" s="14" t="s">
        <v>138</v>
      </c>
      <c r="AW427" s="14" t="s">
        <v>34</v>
      </c>
      <c r="AX427" s="14" t="s">
        <v>83</v>
      </c>
      <c r="AY427" s="259" t="s">
        <v>131</v>
      </c>
    </row>
    <row r="428" s="2" customFormat="1" ht="24.15" customHeight="1">
      <c r="A428" s="38"/>
      <c r="B428" s="39"/>
      <c r="C428" s="212" t="s">
        <v>424</v>
      </c>
      <c r="D428" s="212" t="s">
        <v>134</v>
      </c>
      <c r="E428" s="213" t="s">
        <v>425</v>
      </c>
      <c r="F428" s="214" t="s">
        <v>426</v>
      </c>
      <c r="G428" s="215" t="s">
        <v>137</v>
      </c>
      <c r="H428" s="216">
        <v>231.88499999999999</v>
      </c>
      <c r="I428" s="217"/>
      <c r="J428" s="218">
        <f>ROUND(I428*H428,2)</f>
        <v>0</v>
      </c>
      <c r="K428" s="219"/>
      <c r="L428" s="44"/>
      <c r="M428" s="220" t="s">
        <v>1</v>
      </c>
      <c r="N428" s="221" t="s">
        <v>43</v>
      </c>
      <c r="O428" s="91"/>
      <c r="P428" s="222">
        <f>O428*H428</f>
        <v>0</v>
      </c>
      <c r="Q428" s="222">
        <v>0</v>
      </c>
      <c r="R428" s="222">
        <f>Q428*H428</f>
        <v>0</v>
      </c>
      <c r="S428" s="222">
        <v>0.089999999999999997</v>
      </c>
      <c r="T428" s="223">
        <f>S428*H428</f>
        <v>20.86965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24" t="s">
        <v>138</v>
      </c>
      <c r="AT428" s="224" t="s">
        <v>134</v>
      </c>
      <c r="AU428" s="224" t="s">
        <v>85</v>
      </c>
      <c r="AY428" s="17" t="s">
        <v>131</v>
      </c>
      <c r="BE428" s="225">
        <f>IF(N428="základní",J428,0)</f>
        <v>0</v>
      </c>
      <c r="BF428" s="225">
        <f>IF(N428="snížená",J428,0)</f>
        <v>0</v>
      </c>
      <c r="BG428" s="225">
        <f>IF(N428="zákl. přenesená",J428,0)</f>
        <v>0</v>
      </c>
      <c r="BH428" s="225">
        <f>IF(N428="sníž. přenesená",J428,0)</f>
        <v>0</v>
      </c>
      <c r="BI428" s="225">
        <f>IF(N428="nulová",J428,0)</f>
        <v>0</v>
      </c>
      <c r="BJ428" s="17" t="s">
        <v>83</v>
      </c>
      <c r="BK428" s="225">
        <f>ROUND(I428*H428,2)</f>
        <v>0</v>
      </c>
      <c r="BL428" s="17" t="s">
        <v>138</v>
      </c>
      <c r="BM428" s="224" t="s">
        <v>427</v>
      </c>
    </row>
    <row r="429" s="13" customFormat="1">
      <c r="A429" s="13"/>
      <c r="B429" s="226"/>
      <c r="C429" s="227"/>
      <c r="D429" s="228" t="s">
        <v>140</v>
      </c>
      <c r="E429" s="229" t="s">
        <v>1</v>
      </c>
      <c r="F429" s="230" t="s">
        <v>416</v>
      </c>
      <c r="G429" s="227"/>
      <c r="H429" s="231">
        <v>164.565</v>
      </c>
      <c r="I429" s="232"/>
      <c r="J429" s="227"/>
      <c r="K429" s="227"/>
      <c r="L429" s="233"/>
      <c r="M429" s="234"/>
      <c r="N429" s="235"/>
      <c r="O429" s="235"/>
      <c r="P429" s="235"/>
      <c r="Q429" s="235"/>
      <c r="R429" s="235"/>
      <c r="S429" s="235"/>
      <c r="T429" s="23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37" t="s">
        <v>140</v>
      </c>
      <c r="AU429" s="237" t="s">
        <v>85</v>
      </c>
      <c r="AV429" s="13" t="s">
        <v>85</v>
      </c>
      <c r="AW429" s="13" t="s">
        <v>34</v>
      </c>
      <c r="AX429" s="13" t="s">
        <v>78</v>
      </c>
      <c r="AY429" s="237" t="s">
        <v>131</v>
      </c>
    </row>
    <row r="430" s="13" customFormat="1">
      <c r="A430" s="13"/>
      <c r="B430" s="226"/>
      <c r="C430" s="227"/>
      <c r="D430" s="228" t="s">
        <v>140</v>
      </c>
      <c r="E430" s="229" t="s">
        <v>1</v>
      </c>
      <c r="F430" s="230" t="s">
        <v>428</v>
      </c>
      <c r="G430" s="227"/>
      <c r="H430" s="231">
        <v>67.319999999999993</v>
      </c>
      <c r="I430" s="232"/>
      <c r="J430" s="227"/>
      <c r="K430" s="227"/>
      <c r="L430" s="233"/>
      <c r="M430" s="234"/>
      <c r="N430" s="235"/>
      <c r="O430" s="235"/>
      <c r="P430" s="235"/>
      <c r="Q430" s="235"/>
      <c r="R430" s="235"/>
      <c r="S430" s="235"/>
      <c r="T430" s="23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37" t="s">
        <v>140</v>
      </c>
      <c r="AU430" s="237" t="s">
        <v>85</v>
      </c>
      <c r="AV430" s="13" t="s">
        <v>85</v>
      </c>
      <c r="AW430" s="13" t="s">
        <v>34</v>
      </c>
      <c r="AX430" s="13" t="s">
        <v>78</v>
      </c>
      <c r="AY430" s="237" t="s">
        <v>131</v>
      </c>
    </row>
    <row r="431" s="14" customFormat="1">
      <c r="A431" s="14"/>
      <c r="B431" s="249"/>
      <c r="C431" s="250"/>
      <c r="D431" s="228" t="s">
        <v>140</v>
      </c>
      <c r="E431" s="251" t="s">
        <v>1</v>
      </c>
      <c r="F431" s="252" t="s">
        <v>175</v>
      </c>
      <c r="G431" s="250"/>
      <c r="H431" s="253">
        <v>231.88499999999999</v>
      </c>
      <c r="I431" s="254"/>
      <c r="J431" s="250"/>
      <c r="K431" s="250"/>
      <c r="L431" s="255"/>
      <c r="M431" s="256"/>
      <c r="N431" s="257"/>
      <c r="O431" s="257"/>
      <c r="P431" s="257"/>
      <c r="Q431" s="257"/>
      <c r="R431" s="257"/>
      <c r="S431" s="257"/>
      <c r="T431" s="25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9" t="s">
        <v>140</v>
      </c>
      <c r="AU431" s="259" t="s">
        <v>85</v>
      </c>
      <c r="AV431" s="14" t="s">
        <v>138</v>
      </c>
      <c r="AW431" s="14" t="s">
        <v>34</v>
      </c>
      <c r="AX431" s="14" t="s">
        <v>83</v>
      </c>
      <c r="AY431" s="259" t="s">
        <v>131</v>
      </c>
    </row>
    <row r="432" s="2" customFormat="1" ht="24.15" customHeight="1">
      <c r="A432" s="38"/>
      <c r="B432" s="39"/>
      <c r="C432" s="212" t="s">
        <v>429</v>
      </c>
      <c r="D432" s="212" t="s">
        <v>134</v>
      </c>
      <c r="E432" s="213" t="s">
        <v>430</v>
      </c>
      <c r="F432" s="214" t="s">
        <v>431</v>
      </c>
      <c r="G432" s="215" t="s">
        <v>137</v>
      </c>
      <c r="H432" s="216">
        <v>2.52</v>
      </c>
      <c r="I432" s="217"/>
      <c r="J432" s="218">
        <f>ROUND(I432*H432,2)</f>
        <v>0</v>
      </c>
      <c r="K432" s="219"/>
      <c r="L432" s="44"/>
      <c r="M432" s="220" t="s">
        <v>1</v>
      </c>
      <c r="N432" s="221" t="s">
        <v>43</v>
      </c>
      <c r="O432" s="91"/>
      <c r="P432" s="222">
        <f>O432*H432</f>
        <v>0</v>
      </c>
      <c r="Q432" s="222">
        <v>0</v>
      </c>
      <c r="R432" s="222">
        <f>Q432*H432</f>
        <v>0</v>
      </c>
      <c r="S432" s="222">
        <v>0.54500000000000004</v>
      </c>
      <c r="T432" s="223">
        <f>S432*H432</f>
        <v>1.3734000000000002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24" t="s">
        <v>138</v>
      </c>
      <c r="AT432" s="224" t="s">
        <v>134</v>
      </c>
      <c r="AU432" s="224" t="s">
        <v>85</v>
      </c>
      <c r="AY432" s="17" t="s">
        <v>131</v>
      </c>
      <c r="BE432" s="225">
        <f>IF(N432="základní",J432,0)</f>
        <v>0</v>
      </c>
      <c r="BF432" s="225">
        <f>IF(N432="snížená",J432,0)</f>
        <v>0</v>
      </c>
      <c r="BG432" s="225">
        <f>IF(N432="zákl. přenesená",J432,0)</f>
        <v>0</v>
      </c>
      <c r="BH432" s="225">
        <f>IF(N432="sníž. přenesená",J432,0)</f>
        <v>0</v>
      </c>
      <c r="BI432" s="225">
        <f>IF(N432="nulová",J432,0)</f>
        <v>0</v>
      </c>
      <c r="BJ432" s="17" t="s">
        <v>83</v>
      </c>
      <c r="BK432" s="225">
        <f>ROUND(I432*H432,2)</f>
        <v>0</v>
      </c>
      <c r="BL432" s="17" t="s">
        <v>138</v>
      </c>
      <c r="BM432" s="224" t="s">
        <v>432</v>
      </c>
    </row>
    <row r="433" s="13" customFormat="1">
      <c r="A433" s="13"/>
      <c r="B433" s="226"/>
      <c r="C433" s="227"/>
      <c r="D433" s="228" t="s">
        <v>140</v>
      </c>
      <c r="E433" s="229" t="s">
        <v>1</v>
      </c>
      <c r="F433" s="230" t="s">
        <v>433</v>
      </c>
      <c r="G433" s="227"/>
      <c r="H433" s="231">
        <v>0.54000000000000004</v>
      </c>
      <c r="I433" s="232"/>
      <c r="J433" s="227"/>
      <c r="K433" s="227"/>
      <c r="L433" s="233"/>
      <c r="M433" s="234"/>
      <c r="N433" s="235"/>
      <c r="O433" s="235"/>
      <c r="P433" s="235"/>
      <c r="Q433" s="235"/>
      <c r="R433" s="235"/>
      <c r="S433" s="235"/>
      <c r="T433" s="23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7" t="s">
        <v>140</v>
      </c>
      <c r="AU433" s="237" t="s">
        <v>85</v>
      </c>
      <c r="AV433" s="13" t="s">
        <v>85</v>
      </c>
      <c r="AW433" s="13" t="s">
        <v>34</v>
      </c>
      <c r="AX433" s="13" t="s">
        <v>78</v>
      </c>
      <c r="AY433" s="237" t="s">
        <v>131</v>
      </c>
    </row>
    <row r="434" s="13" customFormat="1">
      <c r="A434" s="13"/>
      <c r="B434" s="226"/>
      <c r="C434" s="227"/>
      <c r="D434" s="228" t="s">
        <v>140</v>
      </c>
      <c r="E434" s="229" t="s">
        <v>1</v>
      </c>
      <c r="F434" s="230" t="s">
        <v>434</v>
      </c>
      <c r="G434" s="227"/>
      <c r="H434" s="231">
        <v>1.98</v>
      </c>
      <c r="I434" s="232"/>
      <c r="J434" s="227"/>
      <c r="K434" s="227"/>
      <c r="L434" s="233"/>
      <c r="M434" s="234"/>
      <c r="N434" s="235"/>
      <c r="O434" s="235"/>
      <c r="P434" s="235"/>
      <c r="Q434" s="235"/>
      <c r="R434" s="235"/>
      <c r="S434" s="235"/>
      <c r="T434" s="23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7" t="s">
        <v>140</v>
      </c>
      <c r="AU434" s="237" t="s">
        <v>85</v>
      </c>
      <c r="AV434" s="13" t="s">
        <v>85</v>
      </c>
      <c r="AW434" s="13" t="s">
        <v>34</v>
      </c>
      <c r="AX434" s="13" t="s">
        <v>78</v>
      </c>
      <c r="AY434" s="237" t="s">
        <v>131</v>
      </c>
    </row>
    <row r="435" s="14" customFormat="1">
      <c r="A435" s="14"/>
      <c r="B435" s="249"/>
      <c r="C435" s="250"/>
      <c r="D435" s="228" t="s">
        <v>140</v>
      </c>
      <c r="E435" s="251" t="s">
        <v>1</v>
      </c>
      <c r="F435" s="252" t="s">
        <v>175</v>
      </c>
      <c r="G435" s="250"/>
      <c r="H435" s="253">
        <v>2.52</v>
      </c>
      <c r="I435" s="254"/>
      <c r="J435" s="250"/>
      <c r="K435" s="250"/>
      <c r="L435" s="255"/>
      <c r="M435" s="256"/>
      <c r="N435" s="257"/>
      <c r="O435" s="257"/>
      <c r="P435" s="257"/>
      <c r="Q435" s="257"/>
      <c r="R435" s="257"/>
      <c r="S435" s="257"/>
      <c r="T435" s="258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9" t="s">
        <v>140</v>
      </c>
      <c r="AU435" s="259" t="s">
        <v>85</v>
      </c>
      <c r="AV435" s="14" t="s">
        <v>138</v>
      </c>
      <c r="AW435" s="14" t="s">
        <v>34</v>
      </c>
      <c r="AX435" s="14" t="s">
        <v>83</v>
      </c>
      <c r="AY435" s="259" t="s">
        <v>131</v>
      </c>
    </row>
    <row r="436" s="2" customFormat="1" ht="24.15" customHeight="1">
      <c r="A436" s="38"/>
      <c r="B436" s="39"/>
      <c r="C436" s="212" t="s">
        <v>435</v>
      </c>
      <c r="D436" s="212" t="s">
        <v>134</v>
      </c>
      <c r="E436" s="213" t="s">
        <v>436</v>
      </c>
      <c r="F436" s="214" t="s">
        <v>437</v>
      </c>
      <c r="G436" s="215" t="s">
        <v>438</v>
      </c>
      <c r="H436" s="216">
        <v>1</v>
      </c>
      <c r="I436" s="217"/>
      <c r="J436" s="218">
        <f>ROUND(I436*H436,2)</f>
        <v>0</v>
      </c>
      <c r="K436" s="219"/>
      <c r="L436" s="44"/>
      <c r="M436" s="220" t="s">
        <v>1</v>
      </c>
      <c r="N436" s="221" t="s">
        <v>43</v>
      </c>
      <c r="O436" s="91"/>
      <c r="P436" s="222">
        <f>O436*H436</f>
        <v>0</v>
      </c>
      <c r="Q436" s="222">
        <v>0</v>
      </c>
      <c r="R436" s="222">
        <f>Q436*H436</f>
        <v>0</v>
      </c>
      <c r="S436" s="222">
        <v>0.059999999999999998</v>
      </c>
      <c r="T436" s="223">
        <f>S436*H436</f>
        <v>0.059999999999999998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24" t="s">
        <v>138</v>
      </c>
      <c r="AT436" s="224" t="s">
        <v>134</v>
      </c>
      <c r="AU436" s="224" t="s">
        <v>85</v>
      </c>
      <c r="AY436" s="17" t="s">
        <v>131</v>
      </c>
      <c r="BE436" s="225">
        <f>IF(N436="základní",J436,0)</f>
        <v>0</v>
      </c>
      <c r="BF436" s="225">
        <f>IF(N436="snížená",J436,0)</f>
        <v>0</v>
      </c>
      <c r="BG436" s="225">
        <f>IF(N436="zákl. přenesená",J436,0)</f>
        <v>0</v>
      </c>
      <c r="BH436" s="225">
        <f>IF(N436="sníž. přenesená",J436,0)</f>
        <v>0</v>
      </c>
      <c r="BI436" s="225">
        <f>IF(N436="nulová",J436,0)</f>
        <v>0</v>
      </c>
      <c r="BJ436" s="17" t="s">
        <v>83</v>
      </c>
      <c r="BK436" s="225">
        <f>ROUND(I436*H436,2)</f>
        <v>0</v>
      </c>
      <c r="BL436" s="17" t="s">
        <v>138</v>
      </c>
      <c r="BM436" s="224" t="s">
        <v>439</v>
      </c>
    </row>
    <row r="437" s="2" customFormat="1" ht="21.75" customHeight="1">
      <c r="A437" s="38"/>
      <c r="B437" s="39"/>
      <c r="C437" s="212" t="s">
        <v>440</v>
      </c>
      <c r="D437" s="212" t="s">
        <v>134</v>
      </c>
      <c r="E437" s="213" t="s">
        <v>441</v>
      </c>
      <c r="F437" s="214" t="s">
        <v>442</v>
      </c>
      <c r="G437" s="215" t="s">
        <v>137</v>
      </c>
      <c r="H437" s="216">
        <v>6.8799999999999999</v>
      </c>
      <c r="I437" s="217"/>
      <c r="J437" s="218">
        <f>ROUND(I437*H437,2)</f>
        <v>0</v>
      </c>
      <c r="K437" s="219"/>
      <c r="L437" s="44"/>
      <c r="M437" s="220" t="s">
        <v>1</v>
      </c>
      <c r="N437" s="221" t="s">
        <v>43</v>
      </c>
      <c r="O437" s="91"/>
      <c r="P437" s="222">
        <f>O437*H437</f>
        <v>0</v>
      </c>
      <c r="Q437" s="222">
        <v>0</v>
      </c>
      <c r="R437" s="222">
        <f>Q437*H437</f>
        <v>0</v>
      </c>
      <c r="S437" s="222">
        <v>0.067000000000000004</v>
      </c>
      <c r="T437" s="223">
        <f>S437*H437</f>
        <v>0.46096000000000004</v>
      </c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R437" s="224" t="s">
        <v>138</v>
      </c>
      <c r="AT437" s="224" t="s">
        <v>134</v>
      </c>
      <c r="AU437" s="224" t="s">
        <v>85</v>
      </c>
      <c r="AY437" s="17" t="s">
        <v>131</v>
      </c>
      <c r="BE437" s="225">
        <f>IF(N437="základní",J437,0)</f>
        <v>0</v>
      </c>
      <c r="BF437" s="225">
        <f>IF(N437="snížená",J437,0)</f>
        <v>0</v>
      </c>
      <c r="BG437" s="225">
        <f>IF(N437="zákl. přenesená",J437,0)</f>
        <v>0</v>
      </c>
      <c r="BH437" s="225">
        <f>IF(N437="sníž. přenesená",J437,0)</f>
        <v>0</v>
      </c>
      <c r="BI437" s="225">
        <f>IF(N437="nulová",J437,0)</f>
        <v>0</v>
      </c>
      <c r="BJ437" s="17" t="s">
        <v>83</v>
      </c>
      <c r="BK437" s="225">
        <f>ROUND(I437*H437,2)</f>
        <v>0</v>
      </c>
      <c r="BL437" s="17" t="s">
        <v>138</v>
      </c>
      <c r="BM437" s="224" t="s">
        <v>443</v>
      </c>
    </row>
    <row r="438" s="13" customFormat="1">
      <c r="A438" s="13"/>
      <c r="B438" s="226"/>
      <c r="C438" s="227"/>
      <c r="D438" s="228" t="s">
        <v>140</v>
      </c>
      <c r="E438" s="229" t="s">
        <v>1</v>
      </c>
      <c r="F438" s="230" t="s">
        <v>444</v>
      </c>
      <c r="G438" s="227"/>
      <c r="H438" s="231">
        <v>2.2000000000000002</v>
      </c>
      <c r="I438" s="232"/>
      <c r="J438" s="227"/>
      <c r="K438" s="227"/>
      <c r="L438" s="233"/>
      <c r="M438" s="234"/>
      <c r="N438" s="235"/>
      <c r="O438" s="235"/>
      <c r="P438" s="235"/>
      <c r="Q438" s="235"/>
      <c r="R438" s="235"/>
      <c r="S438" s="235"/>
      <c r="T438" s="23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7" t="s">
        <v>140</v>
      </c>
      <c r="AU438" s="237" t="s">
        <v>85</v>
      </c>
      <c r="AV438" s="13" t="s">
        <v>85</v>
      </c>
      <c r="AW438" s="13" t="s">
        <v>34</v>
      </c>
      <c r="AX438" s="13" t="s">
        <v>78</v>
      </c>
      <c r="AY438" s="237" t="s">
        <v>131</v>
      </c>
    </row>
    <row r="439" s="13" customFormat="1">
      <c r="A439" s="13"/>
      <c r="B439" s="226"/>
      <c r="C439" s="227"/>
      <c r="D439" s="228" t="s">
        <v>140</v>
      </c>
      <c r="E439" s="229" t="s">
        <v>1</v>
      </c>
      <c r="F439" s="230" t="s">
        <v>445</v>
      </c>
      <c r="G439" s="227"/>
      <c r="H439" s="231">
        <v>4.6799999999999997</v>
      </c>
      <c r="I439" s="232"/>
      <c r="J439" s="227"/>
      <c r="K439" s="227"/>
      <c r="L439" s="233"/>
      <c r="M439" s="234"/>
      <c r="N439" s="235"/>
      <c r="O439" s="235"/>
      <c r="P439" s="235"/>
      <c r="Q439" s="235"/>
      <c r="R439" s="235"/>
      <c r="S439" s="235"/>
      <c r="T439" s="23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7" t="s">
        <v>140</v>
      </c>
      <c r="AU439" s="237" t="s">
        <v>85</v>
      </c>
      <c r="AV439" s="13" t="s">
        <v>85</v>
      </c>
      <c r="AW439" s="13" t="s">
        <v>34</v>
      </c>
      <c r="AX439" s="13" t="s">
        <v>78</v>
      </c>
      <c r="AY439" s="237" t="s">
        <v>131</v>
      </c>
    </row>
    <row r="440" s="14" customFormat="1">
      <c r="A440" s="14"/>
      <c r="B440" s="249"/>
      <c r="C440" s="250"/>
      <c r="D440" s="228" t="s">
        <v>140</v>
      </c>
      <c r="E440" s="251" t="s">
        <v>1</v>
      </c>
      <c r="F440" s="252" t="s">
        <v>175</v>
      </c>
      <c r="G440" s="250"/>
      <c r="H440" s="253">
        <v>6.8799999999999999</v>
      </c>
      <c r="I440" s="254"/>
      <c r="J440" s="250"/>
      <c r="K440" s="250"/>
      <c r="L440" s="255"/>
      <c r="M440" s="256"/>
      <c r="N440" s="257"/>
      <c r="O440" s="257"/>
      <c r="P440" s="257"/>
      <c r="Q440" s="257"/>
      <c r="R440" s="257"/>
      <c r="S440" s="257"/>
      <c r="T440" s="258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9" t="s">
        <v>140</v>
      </c>
      <c r="AU440" s="259" t="s">
        <v>85</v>
      </c>
      <c r="AV440" s="14" t="s">
        <v>138</v>
      </c>
      <c r="AW440" s="14" t="s">
        <v>34</v>
      </c>
      <c r="AX440" s="14" t="s">
        <v>83</v>
      </c>
      <c r="AY440" s="259" t="s">
        <v>131</v>
      </c>
    </row>
    <row r="441" s="2" customFormat="1" ht="24.15" customHeight="1">
      <c r="A441" s="38"/>
      <c r="B441" s="39"/>
      <c r="C441" s="212" t="s">
        <v>446</v>
      </c>
      <c r="D441" s="212" t="s">
        <v>134</v>
      </c>
      <c r="E441" s="213" t="s">
        <v>447</v>
      </c>
      <c r="F441" s="214" t="s">
        <v>448</v>
      </c>
      <c r="G441" s="215" t="s">
        <v>137</v>
      </c>
      <c r="H441" s="216">
        <v>4.6799999999999997</v>
      </c>
      <c r="I441" s="217"/>
      <c r="J441" s="218">
        <f>ROUND(I441*H441,2)</f>
        <v>0</v>
      </c>
      <c r="K441" s="219"/>
      <c r="L441" s="44"/>
      <c r="M441" s="220" t="s">
        <v>1</v>
      </c>
      <c r="N441" s="221" t="s">
        <v>43</v>
      </c>
      <c r="O441" s="91"/>
      <c r="P441" s="222">
        <f>O441*H441</f>
        <v>0</v>
      </c>
      <c r="Q441" s="222">
        <v>0</v>
      </c>
      <c r="R441" s="222">
        <f>Q441*H441</f>
        <v>0</v>
      </c>
      <c r="S441" s="222">
        <v>0.024</v>
      </c>
      <c r="T441" s="223">
        <f>S441*H441</f>
        <v>0.11231999999999999</v>
      </c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R441" s="224" t="s">
        <v>138</v>
      </c>
      <c r="AT441" s="224" t="s">
        <v>134</v>
      </c>
      <c r="AU441" s="224" t="s">
        <v>85</v>
      </c>
      <c r="AY441" s="17" t="s">
        <v>131</v>
      </c>
      <c r="BE441" s="225">
        <f>IF(N441="základní",J441,0)</f>
        <v>0</v>
      </c>
      <c r="BF441" s="225">
        <f>IF(N441="snížená",J441,0)</f>
        <v>0</v>
      </c>
      <c r="BG441" s="225">
        <f>IF(N441="zákl. přenesená",J441,0)</f>
        <v>0</v>
      </c>
      <c r="BH441" s="225">
        <f>IF(N441="sníž. přenesená",J441,0)</f>
        <v>0</v>
      </c>
      <c r="BI441" s="225">
        <f>IF(N441="nulová",J441,0)</f>
        <v>0</v>
      </c>
      <c r="BJ441" s="17" t="s">
        <v>83</v>
      </c>
      <c r="BK441" s="225">
        <f>ROUND(I441*H441,2)</f>
        <v>0</v>
      </c>
      <c r="BL441" s="17" t="s">
        <v>138</v>
      </c>
      <c r="BM441" s="224" t="s">
        <v>449</v>
      </c>
    </row>
    <row r="442" s="13" customFormat="1">
      <c r="A442" s="13"/>
      <c r="B442" s="226"/>
      <c r="C442" s="227"/>
      <c r="D442" s="228" t="s">
        <v>140</v>
      </c>
      <c r="E442" s="229" t="s">
        <v>1</v>
      </c>
      <c r="F442" s="230" t="s">
        <v>411</v>
      </c>
      <c r="G442" s="227"/>
      <c r="H442" s="231">
        <v>3.6000000000000001</v>
      </c>
      <c r="I442" s="232"/>
      <c r="J442" s="227"/>
      <c r="K442" s="227"/>
      <c r="L442" s="233"/>
      <c r="M442" s="234"/>
      <c r="N442" s="235"/>
      <c r="O442" s="235"/>
      <c r="P442" s="235"/>
      <c r="Q442" s="235"/>
      <c r="R442" s="235"/>
      <c r="S442" s="235"/>
      <c r="T442" s="23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37" t="s">
        <v>140</v>
      </c>
      <c r="AU442" s="237" t="s">
        <v>85</v>
      </c>
      <c r="AV442" s="13" t="s">
        <v>85</v>
      </c>
      <c r="AW442" s="13" t="s">
        <v>34</v>
      </c>
      <c r="AX442" s="13" t="s">
        <v>78</v>
      </c>
      <c r="AY442" s="237" t="s">
        <v>131</v>
      </c>
    </row>
    <row r="443" s="13" customFormat="1">
      <c r="A443" s="13"/>
      <c r="B443" s="226"/>
      <c r="C443" s="227"/>
      <c r="D443" s="228" t="s">
        <v>140</v>
      </c>
      <c r="E443" s="229" t="s">
        <v>1</v>
      </c>
      <c r="F443" s="230" t="s">
        <v>410</v>
      </c>
      <c r="G443" s="227"/>
      <c r="H443" s="231">
        <v>1.0800000000000001</v>
      </c>
      <c r="I443" s="232"/>
      <c r="J443" s="227"/>
      <c r="K443" s="227"/>
      <c r="L443" s="233"/>
      <c r="M443" s="234"/>
      <c r="N443" s="235"/>
      <c r="O443" s="235"/>
      <c r="P443" s="235"/>
      <c r="Q443" s="235"/>
      <c r="R443" s="235"/>
      <c r="S443" s="235"/>
      <c r="T443" s="23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7" t="s">
        <v>140</v>
      </c>
      <c r="AU443" s="237" t="s">
        <v>85</v>
      </c>
      <c r="AV443" s="13" t="s">
        <v>85</v>
      </c>
      <c r="AW443" s="13" t="s">
        <v>34</v>
      </c>
      <c r="AX443" s="13" t="s">
        <v>78</v>
      </c>
      <c r="AY443" s="237" t="s">
        <v>131</v>
      </c>
    </row>
    <row r="444" s="14" customFormat="1">
      <c r="A444" s="14"/>
      <c r="B444" s="249"/>
      <c r="C444" s="250"/>
      <c r="D444" s="228" t="s">
        <v>140</v>
      </c>
      <c r="E444" s="251" t="s">
        <v>1</v>
      </c>
      <c r="F444" s="252" t="s">
        <v>175</v>
      </c>
      <c r="G444" s="250"/>
      <c r="H444" s="253">
        <v>4.6799999999999997</v>
      </c>
      <c r="I444" s="254"/>
      <c r="J444" s="250"/>
      <c r="K444" s="250"/>
      <c r="L444" s="255"/>
      <c r="M444" s="256"/>
      <c r="N444" s="257"/>
      <c r="O444" s="257"/>
      <c r="P444" s="257"/>
      <c r="Q444" s="257"/>
      <c r="R444" s="257"/>
      <c r="S444" s="257"/>
      <c r="T444" s="258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9" t="s">
        <v>140</v>
      </c>
      <c r="AU444" s="259" t="s">
        <v>85</v>
      </c>
      <c r="AV444" s="14" t="s">
        <v>138</v>
      </c>
      <c r="AW444" s="14" t="s">
        <v>34</v>
      </c>
      <c r="AX444" s="14" t="s">
        <v>83</v>
      </c>
      <c r="AY444" s="259" t="s">
        <v>131</v>
      </c>
    </row>
    <row r="445" s="2" customFormat="1" ht="21.75" customHeight="1">
      <c r="A445" s="38"/>
      <c r="B445" s="39"/>
      <c r="C445" s="212" t="s">
        <v>450</v>
      </c>
      <c r="D445" s="212" t="s">
        <v>134</v>
      </c>
      <c r="E445" s="213" t="s">
        <v>451</v>
      </c>
      <c r="F445" s="214" t="s">
        <v>452</v>
      </c>
      <c r="G445" s="215" t="s">
        <v>137</v>
      </c>
      <c r="H445" s="216">
        <v>2.6400000000000001</v>
      </c>
      <c r="I445" s="217"/>
      <c r="J445" s="218">
        <f>ROUND(I445*H445,2)</f>
        <v>0</v>
      </c>
      <c r="K445" s="219"/>
      <c r="L445" s="44"/>
      <c r="M445" s="220" t="s">
        <v>1</v>
      </c>
      <c r="N445" s="221" t="s">
        <v>43</v>
      </c>
      <c r="O445" s="91"/>
      <c r="P445" s="222">
        <f>O445*H445</f>
        <v>0</v>
      </c>
      <c r="Q445" s="222">
        <v>0</v>
      </c>
      <c r="R445" s="222">
        <f>Q445*H445</f>
        <v>0</v>
      </c>
      <c r="S445" s="222">
        <v>0.062</v>
      </c>
      <c r="T445" s="223">
        <f>S445*H445</f>
        <v>0.16368000000000002</v>
      </c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R445" s="224" t="s">
        <v>138</v>
      </c>
      <c r="AT445" s="224" t="s">
        <v>134</v>
      </c>
      <c r="AU445" s="224" t="s">
        <v>85</v>
      </c>
      <c r="AY445" s="17" t="s">
        <v>131</v>
      </c>
      <c r="BE445" s="225">
        <f>IF(N445="základní",J445,0)</f>
        <v>0</v>
      </c>
      <c r="BF445" s="225">
        <f>IF(N445="snížená",J445,0)</f>
        <v>0</v>
      </c>
      <c r="BG445" s="225">
        <f>IF(N445="zákl. přenesená",J445,0)</f>
        <v>0</v>
      </c>
      <c r="BH445" s="225">
        <f>IF(N445="sníž. přenesená",J445,0)</f>
        <v>0</v>
      </c>
      <c r="BI445" s="225">
        <f>IF(N445="nulová",J445,0)</f>
        <v>0</v>
      </c>
      <c r="BJ445" s="17" t="s">
        <v>83</v>
      </c>
      <c r="BK445" s="225">
        <f>ROUND(I445*H445,2)</f>
        <v>0</v>
      </c>
      <c r="BL445" s="17" t="s">
        <v>138</v>
      </c>
      <c r="BM445" s="224" t="s">
        <v>453</v>
      </c>
    </row>
    <row r="446" s="13" customFormat="1">
      <c r="A446" s="13"/>
      <c r="B446" s="226"/>
      <c r="C446" s="227"/>
      <c r="D446" s="228" t="s">
        <v>140</v>
      </c>
      <c r="E446" s="229" t="s">
        <v>1</v>
      </c>
      <c r="F446" s="230" t="s">
        <v>454</v>
      </c>
      <c r="G446" s="227"/>
      <c r="H446" s="231">
        <v>2.6400000000000001</v>
      </c>
      <c r="I446" s="232"/>
      <c r="J446" s="227"/>
      <c r="K446" s="227"/>
      <c r="L446" s="233"/>
      <c r="M446" s="234"/>
      <c r="N446" s="235"/>
      <c r="O446" s="235"/>
      <c r="P446" s="235"/>
      <c r="Q446" s="235"/>
      <c r="R446" s="235"/>
      <c r="S446" s="235"/>
      <c r="T446" s="23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37" t="s">
        <v>140</v>
      </c>
      <c r="AU446" s="237" t="s">
        <v>85</v>
      </c>
      <c r="AV446" s="13" t="s">
        <v>85</v>
      </c>
      <c r="AW446" s="13" t="s">
        <v>34</v>
      </c>
      <c r="AX446" s="13" t="s">
        <v>83</v>
      </c>
      <c r="AY446" s="237" t="s">
        <v>131</v>
      </c>
    </row>
    <row r="447" s="2" customFormat="1" ht="37.8" customHeight="1">
      <c r="A447" s="38"/>
      <c r="B447" s="39"/>
      <c r="C447" s="212" t="s">
        <v>455</v>
      </c>
      <c r="D447" s="212" t="s">
        <v>134</v>
      </c>
      <c r="E447" s="213" t="s">
        <v>456</v>
      </c>
      <c r="F447" s="214" t="s">
        <v>457</v>
      </c>
      <c r="G447" s="215" t="s">
        <v>137</v>
      </c>
      <c r="H447" s="216">
        <v>482.07600000000002</v>
      </c>
      <c r="I447" s="217"/>
      <c r="J447" s="218">
        <f>ROUND(I447*H447,2)</f>
        <v>0</v>
      </c>
      <c r="K447" s="219"/>
      <c r="L447" s="44"/>
      <c r="M447" s="220" t="s">
        <v>1</v>
      </c>
      <c r="N447" s="221" t="s">
        <v>43</v>
      </c>
      <c r="O447" s="91"/>
      <c r="P447" s="222">
        <f>O447*H447</f>
        <v>0</v>
      </c>
      <c r="Q447" s="222">
        <v>0</v>
      </c>
      <c r="R447" s="222">
        <f>Q447*H447</f>
        <v>0</v>
      </c>
      <c r="S447" s="222">
        <v>0.016</v>
      </c>
      <c r="T447" s="223">
        <f>S447*H447</f>
        <v>7.7132160000000001</v>
      </c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R447" s="224" t="s">
        <v>138</v>
      </c>
      <c r="AT447" s="224" t="s">
        <v>134</v>
      </c>
      <c r="AU447" s="224" t="s">
        <v>85</v>
      </c>
      <c r="AY447" s="17" t="s">
        <v>131</v>
      </c>
      <c r="BE447" s="225">
        <f>IF(N447="základní",J447,0)</f>
        <v>0</v>
      </c>
      <c r="BF447" s="225">
        <f>IF(N447="snížená",J447,0)</f>
        <v>0</v>
      </c>
      <c r="BG447" s="225">
        <f>IF(N447="zákl. přenesená",J447,0)</f>
        <v>0</v>
      </c>
      <c r="BH447" s="225">
        <f>IF(N447="sníž. přenesená",J447,0)</f>
        <v>0</v>
      </c>
      <c r="BI447" s="225">
        <f>IF(N447="nulová",J447,0)</f>
        <v>0</v>
      </c>
      <c r="BJ447" s="17" t="s">
        <v>83</v>
      </c>
      <c r="BK447" s="225">
        <f>ROUND(I447*H447,2)</f>
        <v>0</v>
      </c>
      <c r="BL447" s="17" t="s">
        <v>138</v>
      </c>
      <c r="BM447" s="224" t="s">
        <v>458</v>
      </c>
    </row>
    <row r="448" s="13" customFormat="1">
      <c r="A448" s="13"/>
      <c r="B448" s="226"/>
      <c r="C448" s="227"/>
      <c r="D448" s="228" t="s">
        <v>140</v>
      </c>
      <c r="E448" s="229" t="s">
        <v>1</v>
      </c>
      <c r="F448" s="230" t="s">
        <v>168</v>
      </c>
      <c r="G448" s="227"/>
      <c r="H448" s="231">
        <v>228.43799999999999</v>
      </c>
      <c r="I448" s="232"/>
      <c r="J448" s="227"/>
      <c r="K448" s="227"/>
      <c r="L448" s="233"/>
      <c r="M448" s="234"/>
      <c r="N448" s="235"/>
      <c r="O448" s="235"/>
      <c r="P448" s="235"/>
      <c r="Q448" s="235"/>
      <c r="R448" s="235"/>
      <c r="S448" s="235"/>
      <c r="T448" s="23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37" t="s">
        <v>140</v>
      </c>
      <c r="AU448" s="237" t="s">
        <v>85</v>
      </c>
      <c r="AV448" s="13" t="s">
        <v>85</v>
      </c>
      <c r="AW448" s="13" t="s">
        <v>34</v>
      </c>
      <c r="AX448" s="13" t="s">
        <v>78</v>
      </c>
      <c r="AY448" s="237" t="s">
        <v>131</v>
      </c>
    </row>
    <row r="449" s="13" customFormat="1">
      <c r="A449" s="13"/>
      <c r="B449" s="226"/>
      <c r="C449" s="227"/>
      <c r="D449" s="228" t="s">
        <v>140</v>
      </c>
      <c r="E449" s="229" t="s">
        <v>1</v>
      </c>
      <c r="F449" s="230" t="s">
        <v>169</v>
      </c>
      <c r="G449" s="227"/>
      <c r="H449" s="231">
        <v>86.688000000000002</v>
      </c>
      <c r="I449" s="232"/>
      <c r="J449" s="227"/>
      <c r="K449" s="227"/>
      <c r="L449" s="233"/>
      <c r="M449" s="234"/>
      <c r="N449" s="235"/>
      <c r="O449" s="235"/>
      <c r="P449" s="235"/>
      <c r="Q449" s="235"/>
      <c r="R449" s="235"/>
      <c r="S449" s="235"/>
      <c r="T449" s="23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37" t="s">
        <v>140</v>
      </c>
      <c r="AU449" s="237" t="s">
        <v>85</v>
      </c>
      <c r="AV449" s="13" t="s">
        <v>85</v>
      </c>
      <c r="AW449" s="13" t="s">
        <v>34</v>
      </c>
      <c r="AX449" s="13" t="s">
        <v>78</v>
      </c>
      <c r="AY449" s="237" t="s">
        <v>131</v>
      </c>
    </row>
    <row r="450" s="13" customFormat="1">
      <c r="A450" s="13"/>
      <c r="B450" s="226"/>
      <c r="C450" s="227"/>
      <c r="D450" s="228" t="s">
        <v>140</v>
      </c>
      <c r="E450" s="229" t="s">
        <v>1</v>
      </c>
      <c r="F450" s="230" t="s">
        <v>170</v>
      </c>
      <c r="G450" s="227"/>
      <c r="H450" s="231">
        <v>210.59999999999999</v>
      </c>
      <c r="I450" s="232"/>
      <c r="J450" s="227"/>
      <c r="K450" s="227"/>
      <c r="L450" s="233"/>
      <c r="M450" s="234"/>
      <c r="N450" s="235"/>
      <c r="O450" s="235"/>
      <c r="P450" s="235"/>
      <c r="Q450" s="235"/>
      <c r="R450" s="235"/>
      <c r="S450" s="235"/>
      <c r="T450" s="23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37" t="s">
        <v>140</v>
      </c>
      <c r="AU450" s="237" t="s">
        <v>85</v>
      </c>
      <c r="AV450" s="13" t="s">
        <v>85</v>
      </c>
      <c r="AW450" s="13" t="s">
        <v>34</v>
      </c>
      <c r="AX450" s="13" t="s">
        <v>78</v>
      </c>
      <c r="AY450" s="237" t="s">
        <v>131</v>
      </c>
    </row>
    <row r="451" s="13" customFormat="1">
      <c r="A451" s="13"/>
      <c r="B451" s="226"/>
      <c r="C451" s="227"/>
      <c r="D451" s="228" t="s">
        <v>140</v>
      </c>
      <c r="E451" s="229" t="s">
        <v>1</v>
      </c>
      <c r="F451" s="230" t="s">
        <v>171</v>
      </c>
      <c r="G451" s="227"/>
      <c r="H451" s="231">
        <v>35.340000000000003</v>
      </c>
      <c r="I451" s="232"/>
      <c r="J451" s="227"/>
      <c r="K451" s="227"/>
      <c r="L451" s="233"/>
      <c r="M451" s="234"/>
      <c r="N451" s="235"/>
      <c r="O451" s="235"/>
      <c r="P451" s="235"/>
      <c r="Q451" s="235"/>
      <c r="R451" s="235"/>
      <c r="S451" s="235"/>
      <c r="T451" s="23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7" t="s">
        <v>140</v>
      </c>
      <c r="AU451" s="237" t="s">
        <v>85</v>
      </c>
      <c r="AV451" s="13" t="s">
        <v>85</v>
      </c>
      <c r="AW451" s="13" t="s">
        <v>34</v>
      </c>
      <c r="AX451" s="13" t="s">
        <v>78</v>
      </c>
      <c r="AY451" s="237" t="s">
        <v>131</v>
      </c>
    </row>
    <row r="452" s="13" customFormat="1">
      <c r="A452" s="13"/>
      <c r="B452" s="226"/>
      <c r="C452" s="227"/>
      <c r="D452" s="228" t="s">
        <v>140</v>
      </c>
      <c r="E452" s="229" t="s">
        <v>1</v>
      </c>
      <c r="F452" s="230" t="s">
        <v>172</v>
      </c>
      <c r="G452" s="227"/>
      <c r="H452" s="231">
        <v>26.763999999999999</v>
      </c>
      <c r="I452" s="232"/>
      <c r="J452" s="227"/>
      <c r="K452" s="227"/>
      <c r="L452" s="233"/>
      <c r="M452" s="234"/>
      <c r="N452" s="235"/>
      <c r="O452" s="235"/>
      <c r="P452" s="235"/>
      <c r="Q452" s="235"/>
      <c r="R452" s="235"/>
      <c r="S452" s="235"/>
      <c r="T452" s="23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37" t="s">
        <v>140</v>
      </c>
      <c r="AU452" s="237" t="s">
        <v>85</v>
      </c>
      <c r="AV452" s="13" t="s">
        <v>85</v>
      </c>
      <c r="AW452" s="13" t="s">
        <v>34</v>
      </c>
      <c r="AX452" s="13" t="s">
        <v>78</v>
      </c>
      <c r="AY452" s="237" t="s">
        <v>131</v>
      </c>
    </row>
    <row r="453" s="13" customFormat="1">
      <c r="A453" s="13"/>
      <c r="B453" s="226"/>
      <c r="C453" s="227"/>
      <c r="D453" s="228" t="s">
        <v>140</v>
      </c>
      <c r="E453" s="229" t="s">
        <v>1</v>
      </c>
      <c r="F453" s="230" t="s">
        <v>173</v>
      </c>
      <c r="G453" s="227"/>
      <c r="H453" s="231">
        <v>61.619999999999997</v>
      </c>
      <c r="I453" s="232"/>
      <c r="J453" s="227"/>
      <c r="K453" s="227"/>
      <c r="L453" s="233"/>
      <c r="M453" s="234"/>
      <c r="N453" s="235"/>
      <c r="O453" s="235"/>
      <c r="P453" s="235"/>
      <c r="Q453" s="235"/>
      <c r="R453" s="235"/>
      <c r="S453" s="235"/>
      <c r="T453" s="23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7" t="s">
        <v>140</v>
      </c>
      <c r="AU453" s="237" t="s">
        <v>85</v>
      </c>
      <c r="AV453" s="13" t="s">
        <v>85</v>
      </c>
      <c r="AW453" s="13" t="s">
        <v>34</v>
      </c>
      <c r="AX453" s="13" t="s">
        <v>78</v>
      </c>
      <c r="AY453" s="237" t="s">
        <v>131</v>
      </c>
    </row>
    <row r="454" s="13" customFormat="1">
      <c r="A454" s="13"/>
      <c r="B454" s="226"/>
      <c r="C454" s="227"/>
      <c r="D454" s="228" t="s">
        <v>140</v>
      </c>
      <c r="E454" s="229" t="s">
        <v>1</v>
      </c>
      <c r="F454" s="230" t="s">
        <v>174</v>
      </c>
      <c r="G454" s="227"/>
      <c r="H454" s="231">
        <v>-167.374</v>
      </c>
      <c r="I454" s="232"/>
      <c r="J454" s="227"/>
      <c r="K454" s="227"/>
      <c r="L454" s="233"/>
      <c r="M454" s="234"/>
      <c r="N454" s="235"/>
      <c r="O454" s="235"/>
      <c r="P454" s="235"/>
      <c r="Q454" s="235"/>
      <c r="R454" s="235"/>
      <c r="S454" s="235"/>
      <c r="T454" s="23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7" t="s">
        <v>140</v>
      </c>
      <c r="AU454" s="237" t="s">
        <v>85</v>
      </c>
      <c r="AV454" s="13" t="s">
        <v>85</v>
      </c>
      <c r="AW454" s="13" t="s">
        <v>34</v>
      </c>
      <c r="AX454" s="13" t="s">
        <v>78</v>
      </c>
      <c r="AY454" s="237" t="s">
        <v>131</v>
      </c>
    </row>
    <row r="455" s="14" customFormat="1">
      <c r="A455" s="14"/>
      <c r="B455" s="249"/>
      <c r="C455" s="250"/>
      <c r="D455" s="228" t="s">
        <v>140</v>
      </c>
      <c r="E455" s="251" t="s">
        <v>1</v>
      </c>
      <c r="F455" s="252" t="s">
        <v>175</v>
      </c>
      <c r="G455" s="250"/>
      <c r="H455" s="253">
        <v>482.07600000000002</v>
      </c>
      <c r="I455" s="254"/>
      <c r="J455" s="250"/>
      <c r="K455" s="250"/>
      <c r="L455" s="255"/>
      <c r="M455" s="256"/>
      <c r="N455" s="257"/>
      <c r="O455" s="257"/>
      <c r="P455" s="257"/>
      <c r="Q455" s="257"/>
      <c r="R455" s="257"/>
      <c r="S455" s="257"/>
      <c r="T455" s="258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9" t="s">
        <v>140</v>
      </c>
      <c r="AU455" s="259" t="s">
        <v>85</v>
      </c>
      <c r="AV455" s="14" t="s">
        <v>138</v>
      </c>
      <c r="AW455" s="14" t="s">
        <v>34</v>
      </c>
      <c r="AX455" s="14" t="s">
        <v>83</v>
      </c>
      <c r="AY455" s="259" t="s">
        <v>131</v>
      </c>
    </row>
    <row r="456" s="2" customFormat="1" ht="37.8" customHeight="1">
      <c r="A456" s="38"/>
      <c r="B456" s="39"/>
      <c r="C456" s="212" t="s">
        <v>459</v>
      </c>
      <c r="D456" s="212" t="s">
        <v>134</v>
      </c>
      <c r="E456" s="213" t="s">
        <v>460</v>
      </c>
      <c r="F456" s="214" t="s">
        <v>461</v>
      </c>
      <c r="G456" s="215" t="s">
        <v>137</v>
      </c>
      <c r="H456" s="216">
        <v>27.405000000000001</v>
      </c>
      <c r="I456" s="217"/>
      <c r="J456" s="218">
        <f>ROUND(I456*H456,2)</f>
        <v>0</v>
      </c>
      <c r="K456" s="219"/>
      <c r="L456" s="44"/>
      <c r="M456" s="220" t="s">
        <v>1</v>
      </c>
      <c r="N456" s="221" t="s">
        <v>43</v>
      </c>
      <c r="O456" s="91"/>
      <c r="P456" s="222">
        <f>O456*H456</f>
        <v>0</v>
      </c>
      <c r="Q456" s="222">
        <v>0</v>
      </c>
      <c r="R456" s="222">
        <f>Q456*H456</f>
        <v>0</v>
      </c>
      <c r="S456" s="222">
        <v>0.023</v>
      </c>
      <c r="T456" s="223">
        <f>S456*H456</f>
        <v>0.63031500000000007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24" t="s">
        <v>138</v>
      </c>
      <c r="AT456" s="224" t="s">
        <v>134</v>
      </c>
      <c r="AU456" s="224" t="s">
        <v>85</v>
      </c>
      <c r="AY456" s="17" t="s">
        <v>131</v>
      </c>
      <c r="BE456" s="225">
        <f>IF(N456="základní",J456,0)</f>
        <v>0</v>
      </c>
      <c r="BF456" s="225">
        <f>IF(N456="snížená",J456,0)</f>
        <v>0</v>
      </c>
      <c r="BG456" s="225">
        <f>IF(N456="zákl. přenesená",J456,0)</f>
        <v>0</v>
      </c>
      <c r="BH456" s="225">
        <f>IF(N456="sníž. přenesená",J456,0)</f>
        <v>0</v>
      </c>
      <c r="BI456" s="225">
        <f>IF(N456="nulová",J456,0)</f>
        <v>0</v>
      </c>
      <c r="BJ456" s="17" t="s">
        <v>83</v>
      </c>
      <c r="BK456" s="225">
        <f>ROUND(I456*H456,2)</f>
        <v>0</v>
      </c>
      <c r="BL456" s="17" t="s">
        <v>138</v>
      </c>
      <c r="BM456" s="224" t="s">
        <v>462</v>
      </c>
    </row>
    <row r="457" s="13" customFormat="1">
      <c r="A457" s="13"/>
      <c r="B457" s="226"/>
      <c r="C457" s="227"/>
      <c r="D457" s="228" t="s">
        <v>140</v>
      </c>
      <c r="E457" s="229" t="s">
        <v>1</v>
      </c>
      <c r="F457" s="230" t="s">
        <v>463</v>
      </c>
      <c r="G457" s="227"/>
      <c r="H457" s="231">
        <v>27.405000000000001</v>
      </c>
      <c r="I457" s="232"/>
      <c r="J457" s="227"/>
      <c r="K457" s="227"/>
      <c r="L457" s="233"/>
      <c r="M457" s="234"/>
      <c r="N457" s="235"/>
      <c r="O457" s="235"/>
      <c r="P457" s="235"/>
      <c r="Q457" s="235"/>
      <c r="R457" s="235"/>
      <c r="S457" s="235"/>
      <c r="T457" s="23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37" t="s">
        <v>140</v>
      </c>
      <c r="AU457" s="237" t="s">
        <v>85</v>
      </c>
      <c r="AV457" s="13" t="s">
        <v>85</v>
      </c>
      <c r="AW457" s="13" t="s">
        <v>34</v>
      </c>
      <c r="AX457" s="13" t="s">
        <v>78</v>
      </c>
      <c r="AY457" s="237" t="s">
        <v>131</v>
      </c>
    </row>
    <row r="458" s="14" customFormat="1">
      <c r="A458" s="14"/>
      <c r="B458" s="249"/>
      <c r="C458" s="250"/>
      <c r="D458" s="228" t="s">
        <v>140</v>
      </c>
      <c r="E458" s="251" t="s">
        <v>1</v>
      </c>
      <c r="F458" s="252" t="s">
        <v>175</v>
      </c>
      <c r="G458" s="250"/>
      <c r="H458" s="253">
        <v>27.405000000000001</v>
      </c>
      <c r="I458" s="254"/>
      <c r="J458" s="250"/>
      <c r="K458" s="250"/>
      <c r="L458" s="255"/>
      <c r="M458" s="256"/>
      <c r="N458" s="257"/>
      <c r="O458" s="257"/>
      <c r="P458" s="257"/>
      <c r="Q458" s="257"/>
      <c r="R458" s="257"/>
      <c r="S458" s="257"/>
      <c r="T458" s="258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9" t="s">
        <v>140</v>
      </c>
      <c r="AU458" s="259" t="s">
        <v>85</v>
      </c>
      <c r="AV458" s="14" t="s">
        <v>138</v>
      </c>
      <c r="AW458" s="14" t="s">
        <v>34</v>
      </c>
      <c r="AX458" s="14" t="s">
        <v>83</v>
      </c>
      <c r="AY458" s="259" t="s">
        <v>131</v>
      </c>
    </row>
    <row r="459" s="12" customFormat="1" ht="22.8" customHeight="1">
      <c r="A459" s="12"/>
      <c r="B459" s="196"/>
      <c r="C459" s="197"/>
      <c r="D459" s="198" t="s">
        <v>77</v>
      </c>
      <c r="E459" s="210" t="s">
        <v>464</v>
      </c>
      <c r="F459" s="210" t="s">
        <v>465</v>
      </c>
      <c r="G459" s="197"/>
      <c r="H459" s="197"/>
      <c r="I459" s="200"/>
      <c r="J459" s="211">
        <f>BK459</f>
        <v>0</v>
      </c>
      <c r="K459" s="197"/>
      <c r="L459" s="202"/>
      <c r="M459" s="203"/>
      <c r="N459" s="204"/>
      <c r="O459" s="204"/>
      <c r="P459" s="205">
        <f>SUM(P460:P473)</f>
        <v>0</v>
      </c>
      <c r="Q459" s="204"/>
      <c r="R459" s="205">
        <f>SUM(R460:R473)</f>
        <v>0</v>
      </c>
      <c r="S459" s="204"/>
      <c r="T459" s="206">
        <f>SUM(T460:T473)</f>
        <v>0</v>
      </c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R459" s="207" t="s">
        <v>83</v>
      </c>
      <c r="AT459" s="208" t="s">
        <v>77</v>
      </c>
      <c r="AU459" s="208" t="s">
        <v>83</v>
      </c>
      <c r="AY459" s="207" t="s">
        <v>131</v>
      </c>
      <c r="BK459" s="209">
        <f>SUM(BK460:BK473)</f>
        <v>0</v>
      </c>
    </row>
    <row r="460" s="2" customFormat="1" ht="33" customHeight="1">
      <c r="A460" s="38"/>
      <c r="B460" s="39"/>
      <c r="C460" s="212" t="s">
        <v>466</v>
      </c>
      <c r="D460" s="212" t="s">
        <v>134</v>
      </c>
      <c r="E460" s="213" t="s">
        <v>467</v>
      </c>
      <c r="F460" s="214" t="s">
        <v>468</v>
      </c>
      <c r="G460" s="215" t="s">
        <v>469</v>
      </c>
      <c r="H460" s="216">
        <v>116.34399999999999</v>
      </c>
      <c r="I460" s="217"/>
      <c r="J460" s="218">
        <f>ROUND(I460*H460,2)</f>
        <v>0</v>
      </c>
      <c r="K460" s="219"/>
      <c r="L460" s="44"/>
      <c r="M460" s="220" t="s">
        <v>1</v>
      </c>
      <c r="N460" s="221" t="s">
        <v>43</v>
      </c>
      <c r="O460" s="91"/>
      <c r="P460" s="222">
        <f>O460*H460</f>
        <v>0</v>
      </c>
      <c r="Q460" s="222">
        <v>0</v>
      </c>
      <c r="R460" s="222">
        <f>Q460*H460</f>
        <v>0</v>
      </c>
      <c r="S460" s="222">
        <v>0</v>
      </c>
      <c r="T460" s="223">
        <f>S460*H460</f>
        <v>0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224" t="s">
        <v>138</v>
      </c>
      <c r="AT460" s="224" t="s">
        <v>134</v>
      </c>
      <c r="AU460" s="224" t="s">
        <v>85</v>
      </c>
      <c r="AY460" s="17" t="s">
        <v>131</v>
      </c>
      <c r="BE460" s="225">
        <f>IF(N460="základní",J460,0)</f>
        <v>0</v>
      </c>
      <c r="BF460" s="225">
        <f>IF(N460="snížená",J460,0)</f>
        <v>0</v>
      </c>
      <c r="BG460" s="225">
        <f>IF(N460="zákl. přenesená",J460,0)</f>
        <v>0</v>
      </c>
      <c r="BH460" s="225">
        <f>IF(N460="sníž. přenesená",J460,0)</f>
        <v>0</v>
      </c>
      <c r="BI460" s="225">
        <f>IF(N460="nulová",J460,0)</f>
        <v>0</v>
      </c>
      <c r="BJ460" s="17" t="s">
        <v>83</v>
      </c>
      <c r="BK460" s="225">
        <f>ROUND(I460*H460,2)</f>
        <v>0</v>
      </c>
      <c r="BL460" s="17" t="s">
        <v>138</v>
      </c>
      <c r="BM460" s="224" t="s">
        <v>470</v>
      </c>
    </row>
    <row r="461" s="2" customFormat="1" ht="16.5" customHeight="1">
      <c r="A461" s="38"/>
      <c r="B461" s="39"/>
      <c r="C461" s="212" t="s">
        <v>471</v>
      </c>
      <c r="D461" s="212" t="s">
        <v>134</v>
      </c>
      <c r="E461" s="213" t="s">
        <v>472</v>
      </c>
      <c r="F461" s="214" t="s">
        <v>473</v>
      </c>
      <c r="G461" s="215" t="s">
        <v>178</v>
      </c>
      <c r="H461" s="216">
        <v>7</v>
      </c>
      <c r="I461" s="217"/>
      <c r="J461" s="218">
        <f>ROUND(I461*H461,2)</f>
        <v>0</v>
      </c>
      <c r="K461" s="219"/>
      <c r="L461" s="44"/>
      <c r="M461" s="220" t="s">
        <v>1</v>
      </c>
      <c r="N461" s="221" t="s">
        <v>43</v>
      </c>
      <c r="O461" s="91"/>
      <c r="P461" s="222">
        <f>O461*H461</f>
        <v>0</v>
      </c>
      <c r="Q461" s="222">
        <v>0</v>
      </c>
      <c r="R461" s="222">
        <f>Q461*H461</f>
        <v>0</v>
      </c>
      <c r="S461" s="222">
        <v>0</v>
      </c>
      <c r="T461" s="223">
        <f>S461*H461</f>
        <v>0</v>
      </c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R461" s="224" t="s">
        <v>138</v>
      </c>
      <c r="AT461" s="224" t="s">
        <v>134</v>
      </c>
      <c r="AU461" s="224" t="s">
        <v>85</v>
      </c>
      <c r="AY461" s="17" t="s">
        <v>131</v>
      </c>
      <c r="BE461" s="225">
        <f>IF(N461="základní",J461,0)</f>
        <v>0</v>
      </c>
      <c r="BF461" s="225">
        <f>IF(N461="snížená",J461,0)</f>
        <v>0</v>
      </c>
      <c r="BG461" s="225">
        <f>IF(N461="zákl. přenesená",J461,0)</f>
        <v>0</v>
      </c>
      <c r="BH461" s="225">
        <f>IF(N461="sníž. přenesená",J461,0)</f>
        <v>0</v>
      </c>
      <c r="BI461" s="225">
        <f>IF(N461="nulová",J461,0)</f>
        <v>0</v>
      </c>
      <c r="BJ461" s="17" t="s">
        <v>83</v>
      </c>
      <c r="BK461" s="225">
        <f>ROUND(I461*H461,2)</f>
        <v>0</v>
      </c>
      <c r="BL461" s="17" t="s">
        <v>138</v>
      </c>
      <c r="BM461" s="224" t="s">
        <v>474</v>
      </c>
    </row>
    <row r="462" s="13" customFormat="1">
      <c r="A462" s="13"/>
      <c r="B462" s="226"/>
      <c r="C462" s="227"/>
      <c r="D462" s="228" t="s">
        <v>140</v>
      </c>
      <c r="E462" s="229" t="s">
        <v>1</v>
      </c>
      <c r="F462" s="230" t="s">
        <v>164</v>
      </c>
      <c r="G462" s="227"/>
      <c r="H462" s="231">
        <v>7</v>
      </c>
      <c r="I462" s="232"/>
      <c r="J462" s="227"/>
      <c r="K462" s="227"/>
      <c r="L462" s="233"/>
      <c r="M462" s="234"/>
      <c r="N462" s="235"/>
      <c r="O462" s="235"/>
      <c r="P462" s="235"/>
      <c r="Q462" s="235"/>
      <c r="R462" s="235"/>
      <c r="S462" s="235"/>
      <c r="T462" s="23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37" t="s">
        <v>140</v>
      </c>
      <c r="AU462" s="237" t="s">
        <v>85</v>
      </c>
      <c r="AV462" s="13" t="s">
        <v>85</v>
      </c>
      <c r="AW462" s="13" t="s">
        <v>34</v>
      </c>
      <c r="AX462" s="13" t="s">
        <v>83</v>
      </c>
      <c r="AY462" s="237" t="s">
        <v>131</v>
      </c>
    </row>
    <row r="463" s="2" customFormat="1" ht="24.15" customHeight="1">
      <c r="A463" s="38"/>
      <c r="B463" s="39"/>
      <c r="C463" s="212" t="s">
        <v>475</v>
      </c>
      <c r="D463" s="212" t="s">
        <v>134</v>
      </c>
      <c r="E463" s="213" t="s">
        <v>476</v>
      </c>
      <c r="F463" s="214" t="s">
        <v>477</v>
      </c>
      <c r="G463" s="215" t="s">
        <v>178</v>
      </c>
      <c r="H463" s="216">
        <v>420</v>
      </c>
      <c r="I463" s="217"/>
      <c r="J463" s="218">
        <f>ROUND(I463*H463,2)</f>
        <v>0</v>
      </c>
      <c r="K463" s="219"/>
      <c r="L463" s="44"/>
      <c r="M463" s="220" t="s">
        <v>1</v>
      </c>
      <c r="N463" s="221" t="s">
        <v>43</v>
      </c>
      <c r="O463" s="91"/>
      <c r="P463" s="222">
        <f>O463*H463</f>
        <v>0</v>
      </c>
      <c r="Q463" s="222">
        <v>0</v>
      </c>
      <c r="R463" s="222">
        <f>Q463*H463</f>
        <v>0</v>
      </c>
      <c r="S463" s="222">
        <v>0</v>
      </c>
      <c r="T463" s="223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224" t="s">
        <v>138</v>
      </c>
      <c r="AT463" s="224" t="s">
        <v>134</v>
      </c>
      <c r="AU463" s="224" t="s">
        <v>85</v>
      </c>
      <c r="AY463" s="17" t="s">
        <v>131</v>
      </c>
      <c r="BE463" s="225">
        <f>IF(N463="základní",J463,0)</f>
        <v>0</v>
      </c>
      <c r="BF463" s="225">
        <f>IF(N463="snížená",J463,0)</f>
        <v>0</v>
      </c>
      <c r="BG463" s="225">
        <f>IF(N463="zákl. přenesená",J463,0)</f>
        <v>0</v>
      </c>
      <c r="BH463" s="225">
        <f>IF(N463="sníž. přenesená",J463,0)</f>
        <v>0</v>
      </c>
      <c r="BI463" s="225">
        <f>IF(N463="nulová",J463,0)</f>
        <v>0</v>
      </c>
      <c r="BJ463" s="17" t="s">
        <v>83</v>
      </c>
      <c r="BK463" s="225">
        <f>ROUND(I463*H463,2)</f>
        <v>0</v>
      </c>
      <c r="BL463" s="17" t="s">
        <v>138</v>
      </c>
      <c r="BM463" s="224" t="s">
        <v>478</v>
      </c>
    </row>
    <row r="464" s="13" customFormat="1">
      <c r="A464" s="13"/>
      <c r="B464" s="226"/>
      <c r="C464" s="227"/>
      <c r="D464" s="228" t="s">
        <v>140</v>
      </c>
      <c r="E464" s="229" t="s">
        <v>1</v>
      </c>
      <c r="F464" s="230" t="s">
        <v>479</v>
      </c>
      <c r="G464" s="227"/>
      <c r="H464" s="231">
        <v>420</v>
      </c>
      <c r="I464" s="232"/>
      <c r="J464" s="227"/>
      <c r="K464" s="227"/>
      <c r="L464" s="233"/>
      <c r="M464" s="234"/>
      <c r="N464" s="235"/>
      <c r="O464" s="235"/>
      <c r="P464" s="235"/>
      <c r="Q464" s="235"/>
      <c r="R464" s="235"/>
      <c r="S464" s="235"/>
      <c r="T464" s="23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7" t="s">
        <v>140</v>
      </c>
      <c r="AU464" s="237" t="s">
        <v>85</v>
      </c>
      <c r="AV464" s="13" t="s">
        <v>85</v>
      </c>
      <c r="AW464" s="13" t="s">
        <v>34</v>
      </c>
      <c r="AX464" s="13" t="s">
        <v>83</v>
      </c>
      <c r="AY464" s="237" t="s">
        <v>131</v>
      </c>
    </row>
    <row r="465" s="2" customFormat="1" ht="24.15" customHeight="1">
      <c r="A465" s="38"/>
      <c r="B465" s="39"/>
      <c r="C465" s="212" t="s">
        <v>480</v>
      </c>
      <c r="D465" s="212" t="s">
        <v>134</v>
      </c>
      <c r="E465" s="213" t="s">
        <v>481</v>
      </c>
      <c r="F465" s="214" t="s">
        <v>482</v>
      </c>
      <c r="G465" s="215" t="s">
        <v>469</v>
      </c>
      <c r="H465" s="216">
        <v>2326.6799999999998</v>
      </c>
      <c r="I465" s="217"/>
      <c r="J465" s="218">
        <f>ROUND(I465*H465,2)</f>
        <v>0</v>
      </c>
      <c r="K465" s="219"/>
      <c r="L465" s="44"/>
      <c r="M465" s="220" t="s">
        <v>1</v>
      </c>
      <c r="N465" s="221" t="s">
        <v>43</v>
      </c>
      <c r="O465" s="91"/>
      <c r="P465" s="222">
        <f>O465*H465</f>
        <v>0</v>
      </c>
      <c r="Q465" s="222">
        <v>0</v>
      </c>
      <c r="R465" s="222">
        <f>Q465*H465</f>
        <v>0</v>
      </c>
      <c r="S465" s="222">
        <v>0</v>
      </c>
      <c r="T465" s="223">
        <f>S465*H465</f>
        <v>0</v>
      </c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R465" s="224" t="s">
        <v>138</v>
      </c>
      <c r="AT465" s="224" t="s">
        <v>134</v>
      </c>
      <c r="AU465" s="224" t="s">
        <v>85</v>
      </c>
      <c r="AY465" s="17" t="s">
        <v>131</v>
      </c>
      <c r="BE465" s="225">
        <f>IF(N465="základní",J465,0)</f>
        <v>0</v>
      </c>
      <c r="BF465" s="225">
        <f>IF(N465="snížená",J465,0)</f>
        <v>0</v>
      </c>
      <c r="BG465" s="225">
        <f>IF(N465="zákl. přenesená",J465,0)</f>
        <v>0</v>
      </c>
      <c r="BH465" s="225">
        <f>IF(N465="sníž. přenesená",J465,0)</f>
        <v>0</v>
      </c>
      <c r="BI465" s="225">
        <f>IF(N465="nulová",J465,0)</f>
        <v>0</v>
      </c>
      <c r="BJ465" s="17" t="s">
        <v>83</v>
      </c>
      <c r="BK465" s="225">
        <f>ROUND(I465*H465,2)</f>
        <v>0</v>
      </c>
      <c r="BL465" s="17" t="s">
        <v>138</v>
      </c>
      <c r="BM465" s="224" t="s">
        <v>483</v>
      </c>
    </row>
    <row r="466" s="13" customFormat="1">
      <c r="A466" s="13"/>
      <c r="B466" s="226"/>
      <c r="C466" s="227"/>
      <c r="D466" s="228" t="s">
        <v>140</v>
      </c>
      <c r="E466" s="229" t="s">
        <v>1</v>
      </c>
      <c r="F466" s="230" t="s">
        <v>484</v>
      </c>
      <c r="G466" s="227"/>
      <c r="H466" s="231">
        <v>2326.6799999999998</v>
      </c>
      <c r="I466" s="232"/>
      <c r="J466" s="227"/>
      <c r="K466" s="227"/>
      <c r="L466" s="233"/>
      <c r="M466" s="234"/>
      <c r="N466" s="235"/>
      <c r="O466" s="235"/>
      <c r="P466" s="235"/>
      <c r="Q466" s="235"/>
      <c r="R466" s="235"/>
      <c r="S466" s="235"/>
      <c r="T466" s="236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7" t="s">
        <v>140</v>
      </c>
      <c r="AU466" s="237" t="s">
        <v>85</v>
      </c>
      <c r="AV466" s="13" t="s">
        <v>85</v>
      </c>
      <c r="AW466" s="13" t="s">
        <v>34</v>
      </c>
      <c r="AX466" s="13" t="s">
        <v>83</v>
      </c>
      <c r="AY466" s="237" t="s">
        <v>131</v>
      </c>
    </row>
    <row r="467" s="2" customFormat="1" ht="33" customHeight="1">
      <c r="A467" s="38"/>
      <c r="B467" s="39"/>
      <c r="C467" s="212" t="s">
        <v>485</v>
      </c>
      <c r="D467" s="212" t="s">
        <v>134</v>
      </c>
      <c r="E467" s="213" t="s">
        <v>486</v>
      </c>
      <c r="F467" s="214" t="s">
        <v>487</v>
      </c>
      <c r="G467" s="215" t="s">
        <v>469</v>
      </c>
      <c r="H467" s="216">
        <v>116.34399999999999</v>
      </c>
      <c r="I467" s="217"/>
      <c r="J467" s="218">
        <f>ROUND(I467*H467,2)</f>
        <v>0</v>
      </c>
      <c r="K467" s="219"/>
      <c r="L467" s="44"/>
      <c r="M467" s="220" t="s">
        <v>1</v>
      </c>
      <c r="N467" s="221" t="s">
        <v>43</v>
      </c>
      <c r="O467" s="91"/>
      <c r="P467" s="222">
        <f>O467*H467</f>
        <v>0</v>
      </c>
      <c r="Q467" s="222">
        <v>0</v>
      </c>
      <c r="R467" s="222">
        <f>Q467*H467</f>
        <v>0</v>
      </c>
      <c r="S467" s="222">
        <v>0</v>
      </c>
      <c r="T467" s="223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24" t="s">
        <v>138</v>
      </c>
      <c r="AT467" s="224" t="s">
        <v>134</v>
      </c>
      <c r="AU467" s="224" t="s">
        <v>85</v>
      </c>
      <c r="AY467" s="17" t="s">
        <v>131</v>
      </c>
      <c r="BE467" s="225">
        <f>IF(N467="základní",J467,0)</f>
        <v>0</v>
      </c>
      <c r="BF467" s="225">
        <f>IF(N467="snížená",J467,0)</f>
        <v>0</v>
      </c>
      <c r="BG467" s="225">
        <f>IF(N467="zákl. přenesená",J467,0)</f>
        <v>0</v>
      </c>
      <c r="BH467" s="225">
        <f>IF(N467="sníž. přenesená",J467,0)</f>
        <v>0</v>
      </c>
      <c r="BI467" s="225">
        <f>IF(N467="nulová",J467,0)</f>
        <v>0</v>
      </c>
      <c r="BJ467" s="17" t="s">
        <v>83</v>
      </c>
      <c r="BK467" s="225">
        <f>ROUND(I467*H467,2)</f>
        <v>0</v>
      </c>
      <c r="BL467" s="17" t="s">
        <v>138</v>
      </c>
      <c r="BM467" s="224" t="s">
        <v>488</v>
      </c>
    </row>
    <row r="468" s="2" customFormat="1" ht="33" customHeight="1">
      <c r="A468" s="38"/>
      <c r="B468" s="39"/>
      <c r="C468" s="212" t="s">
        <v>489</v>
      </c>
      <c r="D468" s="212" t="s">
        <v>134</v>
      </c>
      <c r="E468" s="213" t="s">
        <v>490</v>
      </c>
      <c r="F468" s="214" t="s">
        <v>491</v>
      </c>
      <c r="G468" s="215" t="s">
        <v>469</v>
      </c>
      <c r="H468" s="216">
        <v>5.9240000000000004</v>
      </c>
      <c r="I468" s="217"/>
      <c r="J468" s="218">
        <f>ROUND(I468*H468,2)</f>
        <v>0</v>
      </c>
      <c r="K468" s="219"/>
      <c r="L468" s="44"/>
      <c r="M468" s="220" t="s">
        <v>1</v>
      </c>
      <c r="N468" s="221" t="s">
        <v>43</v>
      </c>
      <c r="O468" s="91"/>
      <c r="P468" s="222">
        <f>O468*H468</f>
        <v>0</v>
      </c>
      <c r="Q468" s="222">
        <v>0</v>
      </c>
      <c r="R468" s="222">
        <f>Q468*H468</f>
        <v>0</v>
      </c>
      <c r="S468" s="222">
        <v>0</v>
      </c>
      <c r="T468" s="223">
        <f>S468*H468</f>
        <v>0</v>
      </c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R468" s="224" t="s">
        <v>138</v>
      </c>
      <c r="AT468" s="224" t="s">
        <v>134</v>
      </c>
      <c r="AU468" s="224" t="s">
        <v>85</v>
      </c>
      <c r="AY468" s="17" t="s">
        <v>131</v>
      </c>
      <c r="BE468" s="225">
        <f>IF(N468="základní",J468,0)</f>
        <v>0</v>
      </c>
      <c r="BF468" s="225">
        <f>IF(N468="snížená",J468,0)</f>
        <v>0</v>
      </c>
      <c r="BG468" s="225">
        <f>IF(N468="zákl. přenesená",J468,0)</f>
        <v>0</v>
      </c>
      <c r="BH468" s="225">
        <f>IF(N468="sníž. přenesená",J468,0)</f>
        <v>0</v>
      </c>
      <c r="BI468" s="225">
        <f>IF(N468="nulová",J468,0)</f>
        <v>0</v>
      </c>
      <c r="BJ468" s="17" t="s">
        <v>83</v>
      </c>
      <c r="BK468" s="225">
        <f>ROUND(I468*H468,2)</f>
        <v>0</v>
      </c>
      <c r="BL468" s="17" t="s">
        <v>138</v>
      </c>
      <c r="BM468" s="224" t="s">
        <v>492</v>
      </c>
    </row>
    <row r="469" s="13" customFormat="1">
      <c r="A469" s="13"/>
      <c r="B469" s="226"/>
      <c r="C469" s="227"/>
      <c r="D469" s="228" t="s">
        <v>140</v>
      </c>
      <c r="E469" s="229" t="s">
        <v>1</v>
      </c>
      <c r="F469" s="230" t="s">
        <v>493</v>
      </c>
      <c r="G469" s="227"/>
      <c r="H469" s="231">
        <v>5.9240000000000004</v>
      </c>
      <c r="I469" s="232"/>
      <c r="J469" s="227"/>
      <c r="K469" s="227"/>
      <c r="L469" s="233"/>
      <c r="M469" s="234"/>
      <c r="N469" s="235"/>
      <c r="O469" s="235"/>
      <c r="P469" s="235"/>
      <c r="Q469" s="235"/>
      <c r="R469" s="235"/>
      <c r="S469" s="235"/>
      <c r="T469" s="23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7" t="s">
        <v>140</v>
      </c>
      <c r="AU469" s="237" t="s">
        <v>85</v>
      </c>
      <c r="AV469" s="13" t="s">
        <v>85</v>
      </c>
      <c r="AW469" s="13" t="s">
        <v>34</v>
      </c>
      <c r="AX469" s="13" t="s">
        <v>83</v>
      </c>
      <c r="AY469" s="237" t="s">
        <v>131</v>
      </c>
    </row>
    <row r="470" s="2" customFormat="1" ht="33" customHeight="1">
      <c r="A470" s="38"/>
      <c r="B470" s="39"/>
      <c r="C470" s="212" t="s">
        <v>494</v>
      </c>
      <c r="D470" s="212" t="s">
        <v>134</v>
      </c>
      <c r="E470" s="213" t="s">
        <v>495</v>
      </c>
      <c r="F470" s="214" t="s">
        <v>496</v>
      </c>
      <c r="G470" s="215" t="s">
        <v>469</v>
      </c>
      <c r="H470" s="216">
        <v>3.016</v>
      </c>
      <c r="I470" s="217"/>
      <c r="J470" s="218">
        <f>ROUND(I470*H470,2)</f>
        <v>0</v>
      </c>
      <c r="K470" s="219"/>
      <c r="L470" s="44"/>
      <c r="M470" s="220" t="s">
        <v>1</v>
      </c>
      <c r="N470" s="221" t="s">
        <v>43</v>
      </c>
      <c r="O470" s="91"/>
      <c r="P470" s="222">
        <f>O470*H470</f>
        <v>0</v>
      </c>
      <c r="Q470" s="222">
        <v>0</v>
      </c>
      <c r="R470" s="222">
        <f>Q470*H470</f>
        <v>0</v>
      </c>
      <c r="S470" s="222">
        <v>0</v>
      </c>
      <c r="T470" s="223">
        <f>S470*H470</f>
        <v>0</v>
      </c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R470" s="224" t="s">
        <v>138</v>
      </c>
      <c r="AT470" s="224" t="s">
        <v>134</v>
      </c>
      <c r="AU470" s="224" t="s">
        <v>85</v>
      </c>
      <c r="AY470" s="17" t="s">
        <v>131</v>
      </c>
      <c r="BE470" s="225">
        <f>IF(N470="základní",J470,0)</f>
        <v>0</v>
      </c>
      <c r="BF470" s="225">
        <f>IF(N470="snížená",J470,0)</f>
        <v>0</v>
      </c>
      <c r="BG470" s="225">
        <f>IF(N470="zákl. přenesená",J470,0)</f>
        <v>0</v>
      </c>
      <c r="BH470" s="225">
        <f>IF(N470="sníž. přenesená",J470,0)</f>
        <v>0</v>
      </c>
      <c r="BI470" s="225">
        <f>IF(N470="nulová",J470,0)</f>
        <v>0</v>
      </c>
      <c r="BJ470" s="17" t="s">
        <v>83</v>
      </c>
      <c r="BK470" s="225">
        <f>ROUND(I470*H470,2)</f>
        <v>0</v>
      </c>
      <c r="BL470" s="17" t="s">
        <v>138</v>
      </c>
      <c r="BM470" s="224" t="s">
        <v>497</v>
      </c>
    </row>
    <row r="471" s="13" customFormat="1">
      <c r="A471" s="13"/>
      <c r="B471" s="226"/>
      <c r="C471" s="227"/>
      <c r="D471" s="228" t="s">
        <v>140</v>
      </c>
      <c r="E471" s="229" t="s">
        <v>1</v>
      </c>
      <c r="F471" s="230" t="s">
        <v>498</v>
      </c>
      <c r="G471" s="227"/>
      <c r="H471" s="231">
        <v>3.016</v>
      </c>
      <c r="I471" s="232"/>
      <c r="J471" s="227"/>
      <c r="K471" s="227"/>
      <c r="L471" s="233"/>
      <c r="M471" s="234"/>
      <c r="N471" s="235"/>
      <c r="O471" s="235"/>
      <c r="P471" s="235"/>
      <c r="Q471" s="235"/>
      <c r="R471" s="235"/>
      <c r="S471" s="235"/>
      <c r="T471" s="236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37" t="s">
        <v>140</v>
      </c>
      <c r="AU471" s="237" t="s">
        <v>85</v>
      </c>
      <c r="AV471" s="13" t="s">
        <v>85</v>
      </c>
      <c r="AW471" s="13" t="s">
        <v>34</v>
      </c>
      <c r="AX471" s="13" t="s">
        <v>83</v>
      </c>
      <c r="AY471" s="237" t="s">
        <v>131</v>
      </c>
    </row>
    <row r="472" s="2" customFormat="1" ht="37.8" customHeight="1">
      <c r="A472" s="38"/>
      <c r="B472" s="39"/>
      <c r="C472" s="212" t="s">
        <v>499</v>
      </c>
      <c r="D472" s="212" t="s">
        <v>134</v>
      </c>
      <c r="E472" s="213" t="s">
        <v>500</v>
      </c>
      <c r="F472" s="214" t="s">
        <v>501</v>
      </c>
      <c r="G472" s="215" t="s">
        <v>469</v>
      </c>
      <c r="H472" s="216">
        <v>107.404</v>
      </c>
      <c r="I472" s="217"/>
      <c r="J472" s="218">
        <f>ROUND(I472*H472,2)</f>
        <v>0</v>
      </c>
      <c r="K472" s="219"/>
      <c r="L472" s="44"/>
      <c r="M472" s="220" t="s">
        <v>1</v>
      </c>
      <c r="N472" s="221" t="s">
        <v>43</v>
      </c>
      <c r="O472" s="91"/>
      <c r="P472" s="222">
        <f>O472*H472</f>
        <v>0</v>
      </c>
      <c r="Q472" s="222">
        <v>0</v>
      </c>
      <c r="R472" s="222">
        <f>Q472*H472</f>
        <v>0</v>
      </c>
      <c r="S472" s="222">
        <v>0</v>
      </c>
      <c r="T472" s="223">
        <f>S472*H472</f>
        <v>0</v>
      </c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R472" s="224" t="s">
        <v>138</v>
      </c>
      <c r="AT472" s="224" t="s">
        <v>134</v>
      </c>
      <c r="AU472" s="224" t="s">
        <v>85</v>
      </c>
      <c r="AY472" s="17" t="s">
        <v>131</v>
      </c>
      <c r="BE472" s="225">
        <f>IF(N472="základní",J472,0)</f>
        <v>0</v>
      </c>
      <c r="BF472" s="225">
        <f>IF(N472="snížená",J472,0)</f>
        <v>0</v>
      </c>
      <c r="BG472" s="225">
        <f>IF(N472="zákl. přenesená",J472,0)</f>
        <v>0</v>
      </c>
      <c r="BH472" s="225">
        <f>IF(N472="sníž. přenesená",J472,0)</f>
        <v>0</v>
      </c>
      <c r="BI472" s="225">
        <f>IF(N472="nulová",J472,0)</f>
        <v>0</v>
      </c>
      <c r="BJ472" s="17" t="s">
        <v>83</v>
      </c>
      <c r="BK472" s="225">
        <f>ROUND(I472*H472,2)</f>
        <v>0</v>
      </c>
      <c r="BL472" s="17" t="s">
        <v>138</v>
      </c>
      <c r="BM472" s="224" t="s">
        <v>502</v>
      </c>
    </row>
    <row r="473" s="13" customFormat="1">
      <c r="A473" s="13"/>
      <c r="B473" s="226"/>
      <c r="C473" s="227"/>
      <c r="D473" s="228" t="s">
        <v>140</v>
      </c>
      <c r="E473" s="229" t="s">
        <v>1</v>
      </c>
      <c r="F473" s="230" t="s">
        <v>503</v>
      </c>
      <c r="G473" s="227"/>
      <c r="H473" s="231">
        <v>107.404</v>
      </c>
      <c r="I473" s="232"/>
      <c r="J473" s="227"/>
      <c r="K473" s="227"/>
      <c r="L473" s="233"/>
      <c r="M473" s="234"/>
      <c r="N473" s="235"/>
      <c r="O473" s="235"/>
      <c r="P473" s="235"/>
      <c r="Q473" s="235"/>
      <c r="R473" s="235"/>
      <c r="S473" s="235"/>
      <c r="T473" s="23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37" t="s">
        <v>140</v>
      </c>
      <c r="AU473" s="237" t="s">
        <v>85</v>
      </c>
      <c r="AV473" s="13" t="s">
        <v>85</v>
      </c>
      <c r="AW473" s="13" t="s">
        <v>34</v>
      </c>
      <c r="AX473" s="13" t="s">
        <v>83</v>
      </c>
      <c r="AY473" s="237" t="s">
        <v>131</v>
      </c>
    </row>
    <row r="474" s="12" customFormat="1" ht="22.8" customHeight="1">
      <c r="A474" s="12"/>
      <c r="B474" s="196"/>
      <c r="C474" s="197"/>
      <c r="D474" s="198" t="s">
        <v>77</v>
      </c>
      <c r="E474" s="210" t="s">
        <v>504</v>
      </c>
      <c r="F474" s="210" t="s">
        <v>505</v>
      </c>
      <c r="G474" s="197"/>
      <c r="H474" s="197"/>
      <c r="I474" s="200"/>
      <c r="J474" s="211">
        <f>BK474</f>
        <v>0</v>
      </c>
      <c r="K474" s="197"/>
      <c r="L474" s="202"/>
      <c r="M474" s="203"/>
      <c r="N474" s="204"/>
      <c r="O474" s="204"/>
      <c r="P474" s="205">
        <f>SUM(P475:P478)</f>
        <v>0</v>
      </c>
      <c r="Q474" s="204"/>
      <c r="R474" s="205">
        <f>SUM(R475:R478)</f>
        <v>0</v>
      </c>
      <c r="S474" s="204"/>
      <c r="T474" s="206">
        <f>SUM(T475:T478)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07" t="s">
        <v>83</v>
      </c>
      <c r="AT474" s="208" t="s">
        <v>77</v>
      </c>
      <c r="AU474" s="208" t="s">
        <v>83</v>
      </c>
      <c r="AY474" s="207" t="s">
        <v>131</v>
      </c>
      <c r="BK474" s="209">
        <f>SUM(BK475:BK478)</f>
        <v>0</v>
      </c>
    </row>
    <row r="475" s="2" customFormat="1" ht="21.75" customHeight="1">
      <c r="A475" s="38"/>
      <c r="B475" s="39"/>
      <c r="C475" s="212" t="s">
        <v>506</v>
      </c>
      <c r="D475" s="212" t="s">
        <v>134</v>
      </c>
      <c r="E475" s="213" t="s">
        <v>507</v>
      </c>
      <c r="F475" s="214" t="s">
        <v>508</v>
      </c>
      <c r="G475" s="215" t="s">
        <v>469</v>
      </c>
      <c r="H475" s="216">
        <v>61.618000000000002</v>
      </c>
      <c r="I475" s="217"/>
      <c r="J475" s="218">
        <f>ROUND(I475*H475,2)</f>
        <v>0</v>
      </c>
      <c r="K475" s="219"/>
      <c r="L475" s="44"/>
      <c r="M475" s="220" t="s">
        <v>1</v>
      </c>
      <c r="N475" s="221" t="s">
        <v>43</v>
      </c>
      <c r="O475" s="91"/>
      <c r="P475" s="222">
        <f>O475*H475</f>
        <v>0</v>
      </c>
      <c r="Q475" s="222">
        <v>0</v>
      </c>
      <c r="R475" s="222">
        <f>Q475*H475</f>
        <v>0</v>
      </c>
      <c r="S475" s="222">
        <v>0</v>
      </c>
      <c r="T475" s="223">
        <f>S475*H475</f>
        <v>0</v>
      </c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R475" s="224" t="s">
        <v>138</v>
      </c>
      <c r="AT475" s="224" t="s">
        <v>134</v>
      </c>
      <c r="AU475" s="224" t="s">
        <v>85</v>
      </c>
      <c r="AY475" s="17" t="s">
        <v>131</v>
      </c>
      <c r="BE475" s="225">
        <f>IF(N475="základní",J475,0)</f>
        <v>0</v>
      </c>
      <c r="BF475" s="225">
        <f>IF(N475="snížená",J475,0)</f>
        <v>0</v>
      </c>
      <c r="BG475" s="225">
        <f>IF(N475="zákl. přenesená",J475,0)</f>
        <v>0</v>
      </c>
      <c r="BH475" s="225">
        <f>IF(N475="sníž. přenesená",J475,0)</f>
        <v>0</v>
      </c>
      <c r="BI475" s="225">
        <f>IF(N475="nulová",J475,0)</f>
        <v>0</v>
      </c>
      <c r="BJ475" s="17" t="s">
        <v>83</v>
      </c>
      <c r="BK475" s="225">
        <f>ROUND(I475*H475,2)</f>
        <v>0</v>
      </c>
      <c r="BL475" s="17" t="s">
        <v>138</v>
      </c>
      <c r="BM475" s="224" t="s">
        <v>509</v>
      </c>
    </row>
    <row r="476" s="13" customFormat="1">
      <c r="A476" s="13"/>
      <c r="B476" s="226"/>
      <c r="C476" s="227"/>
      <c r="D476" s="228" t="s">
        <v>140</v>
      </c>
      <c r="E476" s="229" t="s">
        <v>1</v>
      </c>
      <c r="F476" s="230" t="s">
        <v>510</v>
      </c>
      <c r="G476" s="227"/>
      <c r="H476" s="231">
        <v>61.618000000000002</v>
      </c>
      <c r="I476" s="232"/>
      <c r="J476" s="227"/>
      <c r="K476" s="227"/>
      <c r="L476" s="233"/>
      <c r="M476" s="234"/>
      <c r="N476" s="235"/>
      <c r="O476" s="235"/>
      <c r="P476" s="235"/>
      <c r="Q476" s="235"/>
      <c r="R476" s="235"/>
      <c r="S476" s="235"/>
      <c r="T476" s="23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7" t="s">
        <v>140</v>
      </c>
      <c r="AU476" s="237" t="s">
        <v>85</v>
      </c>
      <c r="AV476" s="13" t="s">
        <v>85</v>
      </c>
      <c r="AW476" s="13" t="s">
        <v>34</v>
      </c>
      <c r="AX476" s="13" t="s">
        <v>83</v>
      </c>
      <c r="AY476" s="237" t="s">
        <v>131</v>
      </c>
    </row>
    <row r="477" s="2" customFormat="1" ht="24.15" customHeight="1">
      <c r="A477" s="38"/>
      <c r="B477" s="39"/>
      <c r="C477" s="212" t="s">
        <v>511</v>
      </c>
      <c r="D477" s="212" t="s">
        <v>134</v>
      </c>
      <c r="E477" s="213" t="s">
        <v>512</v>
      </c>
      <c r="F477" s="214" t="s">
        <v>513</v>
      </c>
      <c r="G477" s="215" t="s">
        <v>469</v>
      </c>
      <c r="H477" s="216">
        <v>61.618000000000002</v>
      </c>
      <c r="I477" s="217"/>
      <c r="J477" s="218">
        <f>ROUND(I477*H477,2)</f>
        <v>0</v>
      </c>
      <c r="K477" s="219"/>
      <c r="L477" s="44"/>
      <c r="M477" s="220" t="s">
        <v>1</v>
      </c>
      <c r="N477" s="221" t="s">
        <v>43</v>
      </c>
      <c r="O477" s="91"/>
      <c r="P477" s="222">
        <f>O477*H477</f>
        <v>0</v>
      </c>
      <c r="Q477" s="222">
        <v>0</v>
      </c>
      <c r="R477" s="222">
        <f>Q477*H477</f>
        <v>0</v>
      </c>
      <c r="S477" s="222">
        <v>0</v>
      </c>
      <c r="T477" s="223">
        <f>S477*H477</f>
        <v>0</v>
      </c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R477" s="224" t="s">
        <v>138</v>
      </c>
      <c r="AT477" s="224" t="s">
        <v>134</v>
      </c>
      <c r="AU477" s="224" t="s">
        <v>85</v>
      </c>
      <c r="AY477" s="17" t="s">
        <v>131</v>
      </c>
      <c r="BE477" s="225">
        <f>IF(N477="základní",J477,0)</f>
        <v>0</v>
      </c>
      <c r="BF477" s="225">
        <f>IF(N477="snížená",J477,0)</f>
        <v>0</v>
      </c>
      <c r="BG477" s="225">
        <f>IF(N477="zákl. přenesená",J477,0)</f>
        <v>0</v>
      </c>
      <c r="BH477" s="225">
        <f>IF(N477="sníž. přenesená",J477,0)</f>
        <v>0</v>
      </c>
      <c r="BI477" s="225">
        <f>IF(N477="nulová",J477,0)</f>
        <v>0</v>
      </c>
      <c r="BJ477" s="17" t="s">
        <v>83</v>
      </c>
      <c r="BK477" s="225">
        <f>ROUND(I477*H477,2)</f>
        <v>0</v>
      </c>
      <c r="BL477" s="17" t="s">
        <v>138</v>
      </c>
      <c r="BM477" s="224" t="s">
        <v>514</v>
      </c>
    </row>
    <row r="478" s="13" customFormat="1">
      <c r="A478" s="13"/>
      <c r="B478" s="226"/>
      <c r="C478" s="227"/>
      <c r="D478" s="228" t="s">
        <v>140</v>
      </c>
      <c r="E478" s="229" t="s">
        <v>1</v>
      </c>
      <c r="F478" s="230" t="s">
        <v>510</v>
      </c>
      <c r="G478" s="227"/>
      <c r="H478" s="231">
        <v>61.618000000000002</v>
      </c>
      <c r="I478" s="232"/>
      <c r="J478" s="227"/>
      <c r="K478" s="227"/>
      <c r="L478" s="233"/>
      <c r="M478" s="234"/>
      <c r="N478" s="235"/>
      <c r="O478" s="235"/>
      <c r="P478" s="235"/>
      <c r="Q478" s="235"/>
      <c r="R478" s="235"/>
      <c r="S478" s="235"/>
      <c r="T478" s="23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7" t="s">
        <v>140</v>
      </c>
      <c r="AU478" s="237" t="s">
        <v>85</v>
      </c>
      <c r="AV478" s="13" t="s">
        <v>85</v>
      </c>
      <c r="AW478" s="13" t="s">
        <v>34</v>
      </c>
      <c r="AX478" s="13" t="s">
        <v>83</v>
      </c>
      <c r="AY478" s="237" t="s">
        <v>131</v>
      </c>
    </row>
    <row r="479" s="12" customFormat="1" ht="25.92" customHeight="1">
      <c r="A479" s="12"/>
      <c r="B479" s="196"/>
      <c r="C479" s="197"/>
      <c r="D479" s="198" t="s">
        <v>77</v>
      </c>
      <c r="E479" s="199" t="s">
        <v>515</v>
      </c>
      <c r="F479" s="199" t="s">
        <v>516</v>
      </c>
      <c r="G479" s="197"/>
      <c r="H479" s="197"/>
      <c r="I479" s="200"/>
      <c r="J479" s="201">
        <f>BK479</f>
        <v>0</v>
      </c>
      <c r="K479" s="197"/>
      <c r="L479" s="202"/>
      <c r="M479" s="203"/>
      <c r="N479" s="204"/>
      <c r="O479" s="204"/>
      <c r="P479" s="205">
        <f>P480+P522+P540+P554+P564+P626+P645+P679+P706+P723</f>
        <v>0</v>
      </c>
      <c r="Q479" s="204"/>
      <c r="R479" s="205">
        <f>R480+R522+R540+R554+R564+R626+R645+R679+R706+R723</f>
        <v>9.8660456400000012</v>
      </c>
      <c r="S479" s="204"/>
      <c r="T479" s="206">
        <f>T480+T522+T540+T554+T564+T626+T645+T679+T706+T723</f>
        <v>8.9401789999999988</v>
      </c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R479" s="207" t="s">
        <v>85</v>
      </c>
      <c r="AT479" s="208" t="s">
        <v>77</v>
      </c>
      <c r="AU479" s="208" t="s">
        <v>78</v>
      </c>
      <c r="AY479" s="207" t="s">
        <v>131</v>
      </c>
      <c r="BK479" s="209">
        <f>BK480+BK522+BK540+BK554+BK564+BK626+BK645+BK679+BK706+BK723</f>
        <v>0</v>
      </c>
    </row>
    <row r="480" s="12" customFormat="1" ht="22.8" customHeight="1">
      <c r="A480" s="12"/>
      <c r="B480" s="196"/>
      <c r="C480" s="197"/>
      <c r="D480" s="198" t="s">
        <v>77</v>
      </c>
      <c r="E480" s="210" t="s">
        <v>517</v>
      </c>
      <c r="F480" s="210" t="s">
        <v>518</v>
      </c>
      <c r="G480" s="197"/>
      <c r="H480" s="197"/>
      <c r="I480" s="200"/>
      <c r="J480" s="211">
        <f>BK480</f>
        <v>0</v>
      </c>
      <c r="K480" s="197"/>
      <c r="L480" s="202"/>
      <c r="M480" s="203"/>
      <c r="N480" s="204"/>
      <c r="O480" s="204"/>
      <c r="P480" s="205">
        <f>SUM(P481:P521)</f>
        <v>0</v>
      </c>
      <c r="Q480" s="204"/>
      <c r="R480" s="205">
        <f>SUM(R481:R521)</f>
        <v>5.1621808600000003</v>
      </c>
      <c r="S480" s="204"/>
      <c r="T480" s="206">
        <f>SUM(T481:T521)</f>
        <v>3.0157049999999996</v>
      </c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R480" s="207" t="s">
        <v>85</v>
      </c>
      <c r="AT480" s="208" t="s">
        <v>77</v>
      </c>
      <c r="AU480" s="208" t="s">
        <v>83</v>
      </c>
      <c r="AY480" s="207" t="s">
        <v>131</v>
      </c>
      <c r="BK480" s="209">
        <f>SUM(BK481:BK521)</f>
        <v>0</v>
      </c>
    </row>
    <row r="481" s="2" customFormat="1" ht="24.15" customHeight="1">
      <c r="A481" s="38"/>
      <c r="B481" s="39"/>
      <c r="C481" s="212" t="s">
        <v>519</v>
      </c>
      <c r="D481" s="212" t="s">
        <v>134</v>
      </c>
      <c r="E481" s="213" t="s">
        <v>520</v>
      </c>
      <c r="F481" s="214" t="s">
        <v>521</v>
      </c>
      <c r="G481" s="215" t="s">
        <v>137</v>
      </c>
      <c r="H481" s="216">
        <v>231.88499999999999</v>
      </c>
      <c r="I481" s="217"/>
      <c r="J481" s="218">
        <f>ROUND(I481*H481,2)</f>
        <v>0</v>
      </c>
      <c r="K481" s="219"/>
      <c r="L481" s="44"/>
      <c r="M481" s="220" t="s">
        <v>1</v>
      </c>
      <c r="N481" s="221" t="s">
        <v>43</v>
      </c>
      <c r="O481" s="91"/>
      <c r="P481" s="222">
        <f>O481*H481</f>
        <v>0</v>
      </c>
      <c r="Q481" s="222">
        <v>0</v>
      </c>
      <c r="R481" s="222">
        <f>Q481*H481</f>
        <v>0</v>
      </c>
      <c r="S481" s="222">
        <v>0.002</v>
      </c>
      <c r="T481" s="223">
        <f>S481*H481</f>
        <v>0.46377000000000002</v>
      </c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R481" s="224" t="s">
        <v>249</v>
      </c>
      <c r="AT481" s="224" t="s">
        <v>134</v>
      </c>
      <c r="AU481" s="224" t="s">
        <v>85</v>
      </c>
      <c r="AY481" s="17" t="s">
        <v>131</v>
      </c>
      <c r="BE481" s="225">
        <f>IF(N481="základní",J481,0)</f>
        <v>0</v>
      </c>
      <c r="BF481" s="225">
        <f>IF(N481="snížená",J481,0)</f>
        <v>0</v>
      </c>
      <c r="BG481" s="225">
        <f>IF(N481="zákl. přenesená",J481,0)</f>
        <v>0</v>
      </c>
      <c r="BH481" s="225">
        <f>IF(N481="sníž. přenesená",J481,0)</f>
        <v>0</v>
      </c>
      <c r="BI481" s="225">
        <f>IF(N481="nulová",J481,0)</f>
        <v>0</v>
      </c>
      <c r="BJ481" s="17" t="s">
        <v>83</v>
      </c>
      <c r="BK481" s="225">
        <f>ROUND(I481*H481,2)</f>
        <v>0</v>
      </c>
      <c r="BL481" s="17" t="s">
        <v>249</v>
      </c>
      <c r="BM481" s="224" t="s">
        <v>522</v>
      </c>
    </row>
    <row r="482" s="13" customFormat="1">
      <c r="A482" s="13"/>
      <c r="B482" s="226"/>
      <c r="C482" s="227"/>
      <c r="D482" s="228" t="s">
        <v>140</v>
      </c>
      <c r="E482" s="229" t="s">
        <v>1</v>
      </c>
      <c r="F482" s="230" t="s">
        <v>416</v>
      </c>
      <c r="G482" s="227"/>
      <c r="H482" s="231">
        <v>164.565</v>
      </c>
      <c r="I482" s="232"/>
      <c r="J482" s="227"/>
      <c r="K482" s="227"/>
      <c r="L482" s="233"/>
      <c r="M482" s="234"/>
      <c r="N482" s="235"/>
      <c r="O482" s="235"/>
      <c r="P482" s="235"/>
      <c r="Q482" s="235"/>
      <c r="R482" s="235"/>
      <c r="S482" s="235"/>
      <c r="T482" s="23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37" t="s">
        <v>140</v>
      </c>
      <c r="AU482" s="237" t="s">
        <v>85</v>
      </c>
      <c r="AV482" s="13" t="s">
        <v>85</v>
      </c>
      <c r="AW482" s="13" t="s">
        <v>34</v>
      </c>
      <c r="AX482" s="13" t="s">
        <v>78</v>
      </c>
      <c r="AY482" s="237" t="s">
        <v>131</v>
      </c>
    </row>
    <row r="483" s="13" customFormat="1">
      <c r="A483" s="13"/>
      <c r="B483" s="226"/>
      <c r="C483" s="227"/>
      <c r="D483" s="228" t="s">
        <v>140</v>
      </c>
      <c r="E483" s="229" t="s">
        <v>1</v>
      </c>
      <c r="F483" s="230" t="s">
        <v>417</v>
      </c>
      <c r="G483" s="227"/>
      <c r="H483" s="231">
        <v>67.319999999999993</v>
      </c>
      <c r="I483" s="232"/>
      <c r="J483" s="227"/>
      <c r="K483" s="227"/>
      <c r="L483" s="233"/>
      <c r="M483" s="234"/>
      <c r="N483" s="235"/>
      <c r="O483" s="235"/>
      <c r="P483" s="235"/>
      <c r="Q483" s="235"/>
      <c r="R483" s="235"/>
      <c r="S483" s="235"/>
      <c r="T483" s="236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7" t="s">
        <v>140</v>
      </c>
      <c r="AU483" s="237" t="s">
        <v>85</v>
      </c>
      <c r="AV483" s="13" t="s">
        <v>85</v>
      </c>
      <c r="AW483" s="13" t="s">
        <v>34</v>
      </c>
      <c r="AX483" s="13" t="s">
        <v>78</v>
      </c>
      <c r="AY483" s="237" t="s">
        <v>131</v>
      </c>
    </row>
    <row r="484" s="14" customFormat="1">
      <c r="A484" s="14"/>
      <c r="B484" s="249"/>
      <c r="C484" s="250"/>
      <c r="D484" s="228" t="s">
        <v>140</v>
      </c>
      <c r="E484" s="251" t="s">
        <v>1</v>
      </c>
      <c r="F484" s="252" t="s">
        <v>175</v>
      </c>
      <c r="G484" s="250"/>
      <c r="H484" s="253">
        <v>231.88499999999999</v>
      </c>
      <c r="I484" s="254"/>
      <c r="J484" s="250"/>
      <c r="K484" s="250"/>
      <c r="L484" s="255"/>
      <c r="M484" s="256"/>
      <c r="N484" s="257"/>
      <c r="O484" s="257"/>
      <c r="P484" s="257"/>
      <c r="Q484" s="257"/>
      <c r="R484" s="257"/>
      <c r="S484" s="257"/>
      <c r="T484" s="258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59" t="s">
        <v>140</v>
      </c>
      <c r="AU484" s="259" t="s">
        <v>85</v>
      </c>
      <c r="AV484" s="14" t="s">
        <v>138</v>
      </c>
      <c r="AW484" s="14" t="s">
        <v>34</v>
      </c>
      <c r="AX484" s="14" t="s">
        <v>83</v>
      </c>
      <c r="AY484" s="259" t="s">
        <v>131</v>
      </c>
    </row>
    <row r="485" s="2" customFormat="1" ht="24.15" customHeight="1">
      <c r="A485" s="38"/>
      <c r="B485" s="39"/>
      <c r="C485" s="212" t="s">
        <v>523</v>
      </c>
      <c r="D485" s="212" t="s">
        <v>134</v>
      </c>
      <c r="E485" s="213" t="s">
        <v>524</v>
      </c>
      <c r="F485" s="214" t="s">
        <v>525</v>
      </c>
      <c r="G485" s="215" t="s">
        <v>526</v>
      </c>
      <c r="H485" s="216">
        <v>4</v>
      </c>
      <c r="I485" s="217"/>
      <c r="J485" s="218">
        <f>ROUND(I485*H485,2)</f>
        <v>0</v>
      </c>
      <c r="K485" s="219"/>
      <c r="L485" s="44"/>
      <c r="M485" s="220" t="s">
        <v>1</v>
      </c>
      <c r="N485" s="221" t="s">
        <v>43</v>
      </c>
      <c r="O485" s="91"/>
      <c r="P485" s="222">
        <f>O485*H485</f>
        <v>0</v>
      </c>
      <c r="Q485" s="222">
        <v>0</v>
      </c>
      <c r="R485" s="222">
        <f>Q485*H485</f>
        <v>0</v>
      </c>
      <c r="S485" s="222">
        <v>0.00029999999999999997</v>
      </c>
      <c r="T485" s="223">
        <f>S485*H485</f>
        <v>0.0011999999999999999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224" t="s">
        <v>249</v>
      </c>
      <c r="AT485" s="224" t="s">
        <v>134</v>
      </c>
      <c r="AU485" s="224" t="s">
        <v>85</v>
      </c>
      <c r="AY485" s="17" t="s">
        <v>131</v>
      </c>
      <c r="BE485" s="225">
        <f>IF(N485="základní",J485,0)</f>
        <v>0</v>
      </c>
      <c r="BF485" s="225">
        <f>IF(N485="snížená",J485,0)</f>
        <v>0</v>
      </c>
      <c r="BG485" s="225">
        <f>IF(N485="zákl. přenesená",J485,0)</f>
        <v>0</v>
      </c>
      <c r="BH485" s="225">
        <f>IF(N485="sníž. přenesená",J485,0)</f>
        <v>0</v>
      </c>
      <c r="BI485" s="225">
        <f>IF(N485="nulová",J485,0)</f>
        <v>0</v>
      </c>
      <c r="BJ485" s="17" t="s">
        <v>83</v>
      </c>
      <c r="BK485" s="225">
        <f>ROUND(I485*H485,2)</f>
        <v>0</v>
      </c>
      <c r="BL485" s="17" t="s">
        <v>249</v>
      </c>
      <c r="BM485" s="224" t="s">
        <v>527</v>
      </c>
    </row>
    <row r="486" s="13" customFormat="1">
      <c r="A486" s="13"/>
      <c r="B486" s="226"/>
      <c r="C486" s="227"/>
      <c r="D486" s="228" t="s">
        <v>140</v>
      </c>
      <c r="E486" s="229" t="s">
        <v>1</v>
      </c>
      <c r="F486" s="230" t="s">
        <v>138</v>
      </c>
      <c r="G486" s="227"/>
      <c r="H486" s="231">
        <v>4</v>
      </c>
      <c r="I486" s="232"/>
      <c r="J486" s="227"/>
      <c r="K486" s="227"/>
      <c r="L486" s="233"/>
      <c r="M486" s="234"/>
      <c r="N486" s="235"/>
      <c r="O486" s="235"/>
      <c r="P486" s="235"/>
      <c r="Q486" s="235"/>
      <c r="R486" s="235"/>
      <c r="S486" s="235"/>
      <c r="T486" s="23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37" t="s">
        <v>140</v>
      </c>
      <c r="AU486" s="237" t="s">
        <v>85</v>
      </c>
      <c r="AV486" s="13" t="s">
        <v>85</v>
      </c>
      <c r="AW486" s="13" t="s">
        <v>34</v>
      </c>
      <c r="AX486" s="13" t="s">
        <v>83</v>
      </c>
      <c r="AY486" s="237" t="s">
        <v>131</v>
      </c>
    </row>
    <row r="487" s="2" customFormat="1" ht="24.15" customHeight="1">
      <c r="A487" s="38"/>
      <c r="B487" s="39"/>
      <c r="C487" s="212" t="s">
        <v>528</v>
      </c>
      <c r="D487" s="212" t="s">
        <v>134</v>
      </c>
      <c r="E487" s="213" t="s">
        <v>529</v>
      </c>
      <c r="F487" s="214" t="s">
        <v>530</v>
      </c>
      <c r="G487" s="215" t="s">
        <v>137</v>
      </c>
      <c r="H487" s="216">
        <v>347.82799999999997</v>
      </c>
      <c r="I487" s="217"/>
      <c r="J487" s="218">
        <f>ROUND(I487*H487,2)</f>
        <v>0</v>
      </c>
      <c r="K487" s="219"/>
      <c r="L487" s="44"/>
      <c r="M487" s="220" t="s">
        <v>1</v>
      </c>
      <c r="N487" s="221" t="s">
        <v>43</v>
      </c>
      <c r="O487" s="91"/>
      <c r="P487" s="222">
        <f>O487*H487</f>
        <v>0</v>
      </c>
      <c r="Q487" s="222">
        <v>0</v>
      </c>
      <c r="R487" s="222">
        <f>Q487*H487</f>
        <v>0</v>
      </c>
      <c r="S487" s="222">
        <v>0</v>
      </c>
      <c r="T487" s="223">
        <f>S487*H487</f>
        <v>0</v>
      </c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R487" s="224" t="s">
        <v>249</v>
      </c>
      <c r="AT487" s="224" t="s">
        <v>134</v>
      </c>
      <c r="AU487" s="224" t="s">
        <v>85</v>
      </c>
      <c r="AY487" s="17" t="s">
        <v>131</v>
      </c>
      <c r="BE487" s="225">
        <f>IF(N487="základní",J487,0)</f>
        <v>0</v>
      </c>
      <c r="BF487" s="225">
        <f>IF(N487="snížená",J487,0)</f>
        <v>0</v>
      </c>
      <c r="BG487" s="225">
        <f>IF(N487="zákl. přenesená",J487,0)</f>
        <v>0</v>
      </c>
      <c r="BH487" s="225">
        <f>IF(N487="sníž. přenesená",J487,0)</f>
        <v>0</v>
      </c>
      <c r="BI487" s="225">
        <f>IF(N487="nulová",J487,0)</f>
        <v>0</v>
      </c>
      <c r="BJ487" s="17" t="s">
        <v>83</v>
      </c>
      <c r="BK487" s="225">
        <f>ROUND(I487*H487,2)</f>
        <v>0</v>
      </c>
      <c r="BL487" s="17" t="s">
        <v>249</v>
      </c>
      <c r="BM487" s="224" t="s">
        <v>531</v>
      </c>
    </row>
    <row r="488" s="13" customFormat="1">
      <c r="A488" s="13"/>
      <c r="B488" s="226"/>
      <c r="C488" s="227"/>
      <c r="D488" s="228" t="s">
        <v>140</v>
      </c>
      <c r="E488" s="229" t="s">
        <v>1</v>
      </c>
      <c r="F488" s="230" t="s">
        <v>416</v>
      </c>
      <c r="G488" s="227"/>
      <c r="H488" s="231">
        <v>164.565</v>
      </c>
      <c r="I488" s="232"/>
      <c r="J488" s="227"/>
      <c r="K488" s="227"/>
      <c r="L488" s="233"/>
      <c r="M488" s="234"/>
      <c r="N488" s="235"/>
      <c r="O488" s="235"/>
      <c r="P488" s="235"/>
      <c r="Q488" s="235"/>
      <c r="R488" s="235"/>
      <c r="S488" s="235"/>
      <c r="T488" s="23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37" t="s">
        <v>140</v>
      </c>
      <c r="AU488" s="237" t="s">
        <v>85</v>
      </c>
      <c r="AV488" s="13" t="s">
        <v>85</v>
      </c>
      <c r="AW488" s="13" t="s">
        <v>34</v>
      </c>
      <c r="AX488" s="13" t="s">
        <v>78</v>
      </c>
      <c r="AY488" s="237" t="s">
        <v>131</v>
      </c>
    </row>
    <row r="489" s="13" customFormat="1">
      <c r="A489" s="13"/>
      <c r="B489" s="226"/>
      <c r="C489" s="227"/>
      <c r="D489" s="228" t="s">
        <v>140</v>
      </c>
      <c r="E489" s="229" t="s">
        <v>1</v>
      </c>
      <c r="F489" s="230" t="s">
        <v>417</v>
      </c>
      <c r="G489" s="227"/>
      <c r="H489" s="231">
        <v>67.319999999999993</v>
      </c>
      <c r="I489" s="232"/>
      <c r="J489" s="227"/>
      <c r="K489" s="227"/>
      <c r="L489" s="233"/>
      <c r="M489" s="234"/>
      <c r="N489" s="235"/>
      <c r="O489" s="235"/>
      <c r="P489" s="235"/>
      <c r="Q489" s="235"/>
      <c r="R489" s="235"/>
      <c r="S489" s="235"/>
      <c r="T489" s="23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37" t="s">
        <v>140</v>
      </c>
      <c r="AU489" s="237" t="s">
        <v>85</v>
      </c>
      <c r="AV489" s="13" t="s">
        <v>85</v>
      </c>
      <c r="AW489" s="13" t="s">
        <v>34</v>
      </c>
      <c r="AX489" s="13" t="s">
        <v>78</v>
      </c>
      <c r="AY489" s="237" t="s">
        <v>131</v>
      </c>
    </row>
    <row r="490" s="13" customFormat="1">
      <c r="A490" s="13"/>
      <c r="B490" s="226"/>
      <c r="C490" s="227"/>
      <c r="D490" s="228" t="s">
        <v>140</v>
      </c>
      <c r="E490" s="229" t="s">
        <v>1</v>
      </c>
      <c r="F490" s="230" t="s">
        <v>532</v>
      </c>
      <c r="G490" s="227"/>
      <c r="H490" s="231">
        <v>115.943</v>
      </c>
      <c r="I490" s="232"/>
      <c r="J490" s="227"/>
      <c r="K490" s="227"/>
      <c r="L490" s="233"/>
      <c r="M490" s="234"/>
      <c r="N490" s="235"/>
      <c r="O490" s="235"/>
      <c r="P490" s="235"/>
      <c r="Q490" s="235"/>
      <c r="R490" s="235"/>
      <c r="S490" s="235"/>
      <c r="T490" s="23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37" t="s">
        <v>140</v>
      </c>
      <c r="AU490" s="237" t="s">
        <v>85</v>
      </c>
      <c r="AV490" s="13" t="s">
        <v>85</v>
      </c>
      <c r="AW490" s="13" t="s">
        <v>34</v>
      </c>
      <c r="AX490" s="13" t="s">
        <v>78</v>
      </c>
      <c r="AY490" s="237" t="s">
        <v>131</v>
      </c>
    </row>
    <row r="491" s="14" customFormat="1">
      <c r="A491" s="14"/>
      <c r="B491" s="249"/>
      <c r="C491" s="250"/>
      <c r="D491" s="228" t="s">
        <v>140</v>
      </c>
      <c r="E491" s="251" t="s">
        <v>1</v>
      </c>
      <c r="F491" s="252" t="s">
        <v>175</v>
      </c>
      <c r="G491" s="250"/>
      <c r="H491" s="253">
        <v>347.82799999999997</v>
      </c>
      <c r="I491" s="254"/>
      <c r="J491" s="250"/>
      <c r="K491" s="250"/>
      <c r="L491" s="255"/>
      <c r="M491" s="256"/>
      <c r="N491" s="257"/>
      <c r="O491" s="257"/>
      <c r="P491" s="257"/>
      <c r="Q491" s="257"/>
      <c r="R491" s="257"/>
      <c r="S491" s="257"/>
      <c r="T491" s="258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9" t="s">
        <v>140</v>
      </c>
      <c r="AU491" s="259" t="s">
        <v>85</v>
      </c>
      <c r="AV491" s="14" t="s">
        <v>138</v>
      </c>
      <c r="AW491" s="14" t="s">
        <v>34</v>
      </c>
      <c r="AX491" s="14" t="s">
        <v>83</v>
      </c>
      <c r="AY491" s="259" t="s">
        <v>131</v>
      </c>
    </row>
    <row r="492" s="2" customFormat="1" ht="16.5" customHeight="1">
      <c r="A492" s="38"/>
      <c r="B492" s="39"/>
      <c r="C492" s="238" t="s">
        <v>533</v>
      </c>
      <c r="D492" s="238" t="s">
        <v>149</v>
      </c>
      <c r="E492" s="239" t="s">
        <v>534</v>
      </c>
      <c r="F492" s="240" t="s">
        <v>535</v>
      </c>
      <c r="G492" s="241" t="s">
        <v>469</v>
      </c>
      <c r="H492" s="242">
        <v>0.13900000000000001</v>
      </c>
      <c r="I492" s="243"/>
      <c r="J492" s="244">
        <f>ROUND(I492*H492,2)</f>
        <v>0</v>
      </c>
      <c r="K492" s="245"/>
      <c r="L492" s="246"/>
      <c r="M492" s="247" t="s">
        <v>1</v>
      </c>
      <c r="N492" s="248" t="s">
        <v>43</v>
      </c>
      <c r="O492" s="91"/>
      <c r="P492" s="222">
        <f>O492*H492</f>
        <v>0</v>
      </c>
      <c r="Q492" s="222">
        <v>1</v>
      </c>
      <c r="R492" s="222">
        <f>Q492*H492</f>
        <v>0.13900000000000001</v>
      </c>
      <c r="S492" s="222">
        <v>0</v>
      </c>
      <c r="T492" s="223">
        <f>S492*H492</f>
        <v>0</v>
      </c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R492" s="224" t="s">
        <v>345</v>
      </c>
      <c r="AT492" s="224" t="s">
        <v>149</v>
      </c>
      <c r="AU492" s="224" t="s">
        <v>85</v>
      </c>
      <c r="AY492" s="17" t="s">
        <v>131</v>
      </c>
      <c r="BE492" s="225">
        <f>IF(N492="základní",J492,0)</f>
        <v>0</v>
      </c>
      <c r="BF492" s="225">
        <f>IF(N492="snížená",J492,0)</f>
        <v>0</v>
      </c>
      <c r="BG492" s="225">
        <f>IF(N492="zákl. přenesená",J492,0)</f>
        <v>0</v>
      </c>
      <c r="BH492" s="225">
        <f>IF(N492="sníž. přenesená",J492,0)</f>
        <v>0</v>
      </c>
      <c r="BI492" s="225">
        <f>IF(N492="nulová",J492,0)</f>
        <v>0</v>
      </c>
      <c r="BJ492" s="17" t="s">
        <v>83</v>
      </c>
      <c r="BK492" s="225">
        <f>ROUND(I492*H492,2)</f>
        <v>0</v>
      </c>
      <c r="BL492" s="17" t="s">
        <v>249</v>
      </c>
      <c r="BM492" s="224" t="s">
        <v>536</v>
      </c>
    </row>
    <row r="493" s="13" customFormat="1">
      <c r="A493" s="13"/>
      <c r="B493" s="226"/>
      <c r="C493" s="227"/>
      <c r="D493" s="228" t="s">
        <v>140</v>
      </c>
      <c r="E493" s="227"/>
      <c r="F493" s="230" t="s">
        <v>537</v>
      </c>
      <c r="G493" s="227"/>
      <c r="H493" s="231">
        <v>0.13900000000000001</v>
      </c>
      <c r="I493" s="232"/>
      <c r="J493" s="227"/>
      <c r="K493" s="227"/>
      <c r="L493" s="233"/>
      <c r="M493" s="234"/>
      <c r="N493" s="235"/>
      <c r="O493" s="235"/>
      <c r="P493" s="235"/>
      <c r="Q493" s="235"/>
      <c r="R493" s="235"/>
      <c r="S493" s="235"/>
      <c r="T493" s="236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37" t="s">
        <v>140</v>
      </c>
      <c r="AU493" s="237" t="s">
        <v>85</v>
      </c>
      <c r="AV493" s="13" t="s">
        <v>85</v>
      </c>
      <c r="AW493" s="13" t="s">
        <v>4</v>
      </c>
      <c r="AX493" s="13" t="s">
        <v>83</v>
      </c>
      <c r="AY493" s="237" t="s">
        <v>131</v>
      </c>
    </row>
    <row r="494" s="2" customFormat="1" ht="24.15" customHeight="1">
      <c r="A494" s="38"/>
      <c r="B494" s="39"/>
      <c r="C494" s="212" t="s">
        <v>538</v>
      </c>
      <c r="D494" s="212" t="s">
        <v>134</v>
      </c>
      <c r="E494" s="213" t="s">
        <v>539</v>
      </c>
      <c r="F494" s="214" t="s">
        <v>540</v>
      </c>
      <c r="G494" s="215" t="s">
        <v>137</v>
      </c>
      <c r="H494" s="216">
        <v>149.60300000000001</v>
      </c>
      <c r="I494" s="217"/>
      <c r="J494" s="218">
        <f>ROUND(I494*H494,2)</f>
        <v>0</v>
      </c>
      <c r="K494" s="219"/>
      <c r="L494" s="44"/>
      <c r="M494" s="220" t="s">
        <v>1</v>
      </c>
      <c r="N494" s="221" t="s">
        <v>43</v>
      </c>
      <c r="O494" s="91"/>
      <c r="P494" s="222">
        <f>O494*H494</f>
        <v>0</v>
      </c>
      <c r="Q494" s="222">
        <v>0</v>
      </c>
      <c r="R494" s="222">
        <f>Q494*H494</f>
        <v>0</v>
      </c>
      <c r="S494" s="222">
        <v>0</v>
      </c>
      <c r="T494" s="223">
        <f>S494*H494</f>
        <v>0</v>
      </c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R494" s="224" t="s">
        <v>249</v>
      </c>
      <c r="AT494" s="224" t="s">
        <v>134</v>
      </c>
      <c r="AU494" s="224" t="s">
        <v>85</v>
      </c>
      <c r="AY494" s="17" t="s">
        <v>131</v>
      </c>
      <c r="BE494" s="225">
        <f>IF(N494="základní",J494,0)</f>
        <v>0</v>
      </c>
      <c r="BF494" s="225">
        <f>IF(N494="snížená",J494,0)</f>
        <v>0</v>
      </c>
      <c r="BG494" s="225">
        <f>IF(N494="zákl. přenesená",J494,0)</f>
        <v>0</v>
      </c>
      <c r="BH494" s="225">
        <f>IF(N494="sníž. přenesená",J494,0)</f>
        <v>0</v>
      </c>
      <c r="BI494" s="225">
        <f>IF(N494="nulová",J494,0)</f>
        <v>0</v>
      </c>
      <c r="BJ494" s="17" t="s">
        <v>83</v>
      </c>
      <c r="BK494" s="225">
        <f>ROUND(I494*H494,2)</f>
        <v>0</v>
      </c>
      <c r="BL494" s="17" t="s">
        <v>249</v>
      </c>
      <c r="BM494" s="224" t="s">
        <v>541</v>
      </c>
    </row>
    <row r="495" s="13" customFormat="1">
      <c r="A495" s="13"/>
      <c r="B495" s="226"/>
      <c r="C495" s="227"/>
      <c r="D495" s="228" t="s">
        <v>140</v>
      </c>
      <c r="E495" s="229" t="s">
        <v>1</v>
      </c>
      <c r="F495" s="230" t="s">
        <v>542</v>
      </c>
      <c r="G495" s="227"/>
      <c r="H495" s="231">
        <v>82.283000000000001</v>
      </c>
      <c r="I495" s="232"/>
      <c r="J495" s="227"/>
      <c r="K495" s="227"/>
      <c r="L495" s="233"/>
      <c r="M495" s="234"/>
      <c r="N495" s="235"/>
      <c r="O495" s="235"/>
      <c r="P495" s="235"/>
      <c r="Q495" s="235"/>
      <c r="R495" s="235"/>
      <c r="S495" s="235"/>
      <c r="T495" s="236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37" t="s">
        <v>140</v>
      </c>
      <c r="AU495" s="237" t="s">
        <v>85</v>
      </c>
      <c r="AV495" s="13" t="s">
        <v>85</v>
      </c>
      <c r="AW495" s="13" t="s">
        <v>34</v>
      </c>
      <c r="AX495" s="13" t="s">
        <v>78</v>
      </c>
      <c r="AY495" s="237" t="s">
        <v>131</v>
      </c>
    </row>
    <row r="496" s="13" customFormat="1">
      <c r="A496" s="13"/>
      <c r="B496" s="226"/>
      <c r="C496" s="227"/>
      <c r="D496" s="228" t="s">
        <v>140</v>
      </c>
      <c r="E496" s="229" t="s">
        <v>1</v>
      </c>
      <c r="F496" s="230" t="s">
        <v>543</v>
      </c>
      <c r="G496" s="227"/>
      <c r="H496" s="231">
        <v>67.319999999999993</v>
      </c>
      <c r="I496" s="232"/>
      <c r="J496" s="227"/>
      <c r="K496" s="227"/>
      <c r="L496" s="233"/>
      <c r="M496" s="234"/>
      <c r="N496" s="235"/>
      <c r="O496" s="235"/>
      <c r="P496" s="235"/>
      <c r="Q496" s="235"/>
      <c r="R496" s="235"/>
      <c r="S496" s="235"/>
      <c r="T496" s="23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37" t="s">
        <v>140</v>
      </c>
      <c r="AU496" s="237" t="s">
        <v>85</v>
      </c>
      <c r="AV496" s="13" t="s">
        <v>85</v>
      </c>
      <c r="AW496" s="13" t="s">
        <v>34</v>
      </c>
      <c r="AX496" s="13" t="s">
        <v>78</v>
      </c>
      <c r="AY496" s="237" t="s">
        <v>131</v>
      </c>
    </row>
    <row r="497" s="14" customFormat="1">
      <c r="A497" s="14"/>
      <c r="B497" s="249"/>
      <c r="C497" s="250"/>
      <c r="D497" s="228" t="s">
        <v>140</v>
      </c>
      <c r="E497" s="251" t="s">
        <v>1</v>
      </c>
      <c r="F497" s="252" t="s">
        <v>175</v>
      </c>
      <c r="G497" s="250"/>
      <c r="H497" s="253">
        <v>149.60300000000001</v>
      </c>
      <c r="I497" s="254"/>
      <c r="J497" s="250"/>
      <c r="K497" s="250"/>
      <c r="L497" s="255"/>
      <c r="M497" s="256"/>
      <c r="N497" s="257"/>
      <c r="O497" s="257"/>
      <c r="P497" s="257"/>
      <c r="Q497" s="257"/>
      <c r="R497" s="257"/>
      <c r="S497" s="257"/>
      <c r="T497" s="258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9" t="s">
        <v>140</v>
      </c>
      <c r="AU497" s="259" t="s">
        <v>85</v>
      </c>
      <c r="AV497" s="14" t="s">
        <v>138</v>
      </c>
      <c r="AW497" s="14" t="s">
        <v>34</v>
      </c>
      <c r="AX497" s="14" t="s">
        <v>83</v>
      </c>
      <c r="AY497" s="259" t="s">
        <v>131</v>
      </c>
    </row>
    <row r="498" s="2" customFormat="1" ht="49.05" customHeight="1">
      <c r="A498" s="38"/>
      <c r="B498" s="39"/>
      <c r="C498" s="238" t="s">
        <v>544</v>
      </c>
      <c r="D498" s="238" t="s">
        <v>149</v>
      </c>
      <c r="E498" s="239" t="s">
        <v>545</v>
      </c>
      <c r="F498" s="240" t="s">
        <v>546</v>
      </c>
      <c r="G498" s="241" t="s">
        <v>137</v>
      </c>
      <c r="H498" s="242">
        <v>174.362</v>
      </c>
      <c r="I498" s="243"/>
      <c r="J498" s="244">
        <f>ROUND(I498*H498,2)</f>
        <v>0</v>
      </c>
      <c r="K498" s="245"/>
      <c r="L498" s="246"/>
      <c r="M498" s="247" t="s">
        <v>1</v>
      </c>
      <c r="N498" s="248" t="s">
        <v>43</v>
      </c>
      <c r="O498" s="91"/>
      <c r="P498" s="222">
        <f>O498*H498</f>
        <v>0</v>
      </c>
      <c r="Q498" s="222">
        <v>0.0041000000000000003</v>
      </c>
      <c r="R498" s="222">
        <f>Q498*H498</f>
        <v>0.71488420000000008</v>
      </c>
      <c r="S498" s="222">
        <v>0</v>
      </c>
      <c r="T498" s="223">
        <f>S498*H498</f>
        <v>0</v>
      </c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R498" s="224" t="s">
        <v>345</v>
      </c>
      <c r="AT498" s="224" t="s">
        <v>149</v>
      </c>
      <c r="AU498" s="224" t="s">
        <v>85</v>
      </c>
      <c r="AY498" s="17" t="s">
        <v>131</v>
      </c>
      <c r="BE498" s="225">
        <f>IF(N498="základní",J498,0)</f>
        <v>0</v>
      </c>
      <c r="BF498" s="225">
        <f>IF(N498="snížená",J498,0)</f>
        <v>0</v>
      </c>
      <c r="BG498" s="225">
        <f>IF(N498="zákl. přenesená",J498,0)</f>
        <v>0</v>
      </c>
      <c r="BH498" s="225">
        <f>IF(N498="sníž. přenesená",J498,0)</f>
        <v>0</v>
      </c>
      <c r="BI498" s="225">
        <f>IF(N498="nulová",J498,0)</f>
        <v>0</v>
      </c>
      <c r="BJ498" s="17" t="s">
        <v>83</v>
      </c>
      <c r="BK498" s="225">
        <f>ROUND(I498*H498,2)</f>
        <v>0</v>
      </c>
      <c r="BL498" s="17" t="s">
        <v>249</v>
      </c>
      <c r="BM498" s="224" t="s">
        <v>547</v>
      </c>
    </row>
    <row r="499" s="13" customFormat="1">
      <c r="A499" s="13"/>
      <c r="B499" s="226"/>
      <c r="C499" s="227"/>
      <c r="D499" s="228" t="s">
        <v>140</v>
      </c>
      <c r="E499" s="227"/>
      <c r="F499" s="230" t="s">
        <v>548</v>
      </c>
      <c r="G499" s="227"/>
      <c r="H499" s="231">
        <v>174.362</v>
      </c>
      <c r="I499" s="232"/>
      <c r="J499" s="227"/>
      <c r="K499" s="227"/>
      <c r="L499" s="233"/>
      <c r="M499" s="234"/>
      <c r="N499" s="235"/>
      <c r="O499" s="235"/>
      <c r="P499" s="235"/>
      <c r="Q499" s="235"/>
      <c r="R499" s="235"/>
      <c r="S499" s="235"/>
      <c r="T499" s="23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37" t="s">
        <v>140</v>
      </c>
      <c r="AU499" s="237" t="s">
        <v>85</v>
      </c>
      <c r="AV499" s="13" t="s">
        <v>85</v>
      </c>
      <c r="AW499" s="13" t="s">
        <v>4</v>
      </c>
      <c r="AX499" s="13" t="s">
        <v>83</v>
      </c>
      <c r="AY499" s="237" t="s">
        <v>131</v>
      </c>
    </row>
    <row r="500" s="2" customFormat="1" ht="24.15" customHeight="1">
      <c r="A500" s="38"/>
      <c r="B500" s="39"/>
      <c r="C500" s="212" t="s">
        <v>549</v>
      </c>
      <c r="D500" s="212" t="s">
        <v>134</v>
      </c>
      <c r="E500" s="213" t="s">
        <v>550</v>
      </c>
      <c r="F500" s="214" t="s">
        <v>551</v>
      </c>
      <c r="G500" s="215" t="s">
        <v>137</v>
      </c>
      <c r="H500" s="216">
        <v>231.88499999999999</v>
      </c>
      <c r="I500" s="217"/>
      <c r="J500" s="218">
        <f>ROUND(I500*H500,2)</f>
        <v>0</v>
      </c>
      <c r="K500" s="219"/>
      <c r="L500" s="44"/>
      <c r="M500" s="220" t="s">
        <v>1</v>
      </c>
      <c r="N500" s="221" t="s">
        <v>43</v>
      </c>
      <c r="O500" s="91"/>
      <c r="P500" s="222">
        <f>O500*H500</f>
        <v>0</v>
      </c>
      <c r="Q500" s="222">
        <v>0.0040000000000000001</v>
      </c>
      <c r="R500" s="222">
        <f>Q500*H500</f>
        <v>0.92754000000000003</v>
      </c>
      <c r="S500" s="222">
        <v>0.010999999999999999</v>
      </c>
      <c r="T500" s="223">
        <f>S500*H500</f>
        <v>2.5507349999999995</v>
      </c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R500" s="224" t="s">
        <v>249</v>
      </c>
      <c r="AT500" s="224" t="s">
        <v>134</v>
      </c>
      <c r="AU500" s="224" t="s">
        <v>85</v>
      </c>
      <c r="AY500" s="17" t="s">
        <v>131</v>
      </c>
      <c r="BE500" s="225">
        <f>IF(N500="základní",J500,0)</f>
        <v>0</v>
      </c>
      <c r="BF500" s="225">
        <f>IF(N500="snížená",J500,0)</f>
        <v>0</v>
      </c>
      <c r="BG500" s="225">
        <f>IF(N500="zákl. přenesená",J500,0)</f>
        <v>0</v>
      </c>
      <c r="BH500" s="225">
        <f>IF(N500="sníž. přenesená",J500,0)</f>
        <v>0</v>
      </c>
      <c r="BI500" s="225">
        <f>IF(N500="nulová",J500,0)</f>
        <v>0</v>
      </c>
      <c r="BJ500" s="17" t="s">
        <v>83</v>
      </c>
      <c r="BK500" s="225">
        <f>ROUND(I500*H500,2)</f>
        <v>0</v>
      </c>
      <c r="BL500" s="17" t="s">
        <v>249</v>
      </c>
      <c r="BM500" s="224" t="s">
        <v>552</v>
      </c>
    </row>
    <row r="501" s="13" customFormat="1">
      <c r="A501" s="13"/>
      <c r="B501" s="226"/>
      <c r="C501" s="227"/>
      <c r="D501" s="228" t="s">
        <v>140</v>
      </c>
      <c r="E501" s="229" t="s">
        <v>1</v>
      </c>
      <c r="F501" s="230" t="s">
        <v>416</v>
      </c>
      <c r="G501" s="227"/>
      <c r="H501" s="231">
        <v>164.565</v>
      </c>
      <c r="I501" s="232"/>
      <c r="J501" s="227"/>
      <c r="K501" s="227"/>
      <c r="L501" s="233"/>
      <c r="M501" s="234"/>
      <c r="N501" s="235"/>
      <c r="O501" s="235"/>
      <c r="P501" s="235"/>
      <c r="Q501" s="235"/>
      <c r="R501" s="235"/>
      <c r="S501" s="235"/>
      <c r="T501" s="23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37" t="s">
        <v>140</v>
      </c>
      <c r="AU501" s="237" t="s">
        <v>85</v>
      </c>
      <c r="AV501" s="13" t="s">
        <v>85</v>
      </c>
      <c r="AW501" s="13" t="s">
        <v>34</v>
      </c>
      <c r="AX501" s="13" t="s">
        <v>78</v>
      </c>
      <c r="AY501" s="237" t="s">
        <v>131</v>
      </c>
    </row>
    <row r="502" s="13" customFormat="1">
      <c r="A502" s="13"/>
      <c r="B502" s="226"/>
      <c r="C502" s="227"/>
      <c r="D502" s="228" t="s">
        <v>140</v>
      </c>
      <c r="E502" s="229" t="s">
        <v>1</v>
      </c>
      <c r="F502" s="230" t="s">
        <v>417</v>
      </c>
      <c r="G502" s="227"/>
      <c r="H502" s="231">
        <v>67.319999999999993</v>
      </c>
      <c r="I502" s="232"/>
      <c r="J502" s="227"/>
      <c r="K502" s="227"/>
      <c r="L502" s="233"/>
      <c r="M502" s="234"/>
      <c r="N502" s="235"/>
      <c r="O502" s="235"/>
      <c r="P502" s="235"/>
      <c r="Q502" s="235"/>
      <c r="R502" s="235"/>
      <c r="S502" s="235"/>
      <c r="T502" s="23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37" t="s">
        <v>140</v>
      </c>
      <c r="AU502" s="237" t="s">
        <v>85</v>
      </c>
      <c r="AV502" s="13" t="s">
        <v>85</v>
      </c>
      <c r="AW502" s="13" t="s">
        <v>34</v>
      </c>
      <c r="AX502" s="13" t="s">
        <v>78</v>
      </c>
      <c r="AY502" s="237" t="s">
        <v>131</v>
      </c>
    </row>
    <row r="503" s="14" customFormat="1">
      <c r="A503" s="14"/>
      <c r="B503" s="249"/>
      <c r="C503" s="250"/>
      <c r="D503" s="228" t="s">
        <v>140</v>
      </c>
      <c r="E503" s="251" t="s">
        <v>1</v>
      </c>
      <c r="F503" s="252" t="s">
        <v>175</v>
      </c>
      <c r="G503" s="250"/>
      <c r="H503" s="253">
        <v>231.88499999999999</v>
      </c>
      <c r="I503" s="254"/>
      <c r="J503" s="250"/>
      <c r="K503" s="250"/>
      <c r="L503" s="255"/>
      <c r="M503" s="256"/>
      <c r="N503" s="257"/>
      <c r="O503" s="257"/>
      <c r="P503" s="257"/>
      <c r="Q503" s="257"/>
      <c r="R503" s="257"/>
      <c r="S503" s="257"/>
      <c r="T503" s="258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9" t="s">
        <v>140</v>
      </c>
      <c r="AU503" s="259" t="s">
        <v>85</v>
      </c>
      <c r="AV503" s="14" t="s">
        <v>138</v>
      </c>
      <c r="AW503" s="14" t="s">
        <v>34</v>
      </c>
      <c r="AX503" s="14" t="s">
        <v>83</v>
      </c>
      <c r="AY503" s="259" t="s">
        <v>131</v>
      </c>
    </row>
    <row r="504" s="2" customFormat="1" ht="24.15" customHeight="1">
      <c r="A504" s="38"/>
      <c r="B504" s="39"/>
      <c r="C504" s="212" t="s">
        <v>553</v>
      </c>
      <c r="D504" s="212" t="s">
        <v>134</v>
      </c>
      <c r="E504" s="213" t="s">
        <v>554</v>
      </c>
      <c r="F504" s="214" t="s">
        <v>555</v>
      </c>
      <c r="G504" s="215" t="s">
        <v>137</v>
      </c>
      <c r="H504" s="216">
        <v>347.82799999999997</v>
      </c>
      <c r="I504" s="217"/>
      <c r="J504" s="218">
        <f>ROUND(I504*H504,2)</f>
        <v>0</v>
      </c>
      <c r="K504" s="219"/>
      <c r="L504" s="44"/>
      <c r="M504" s="220" t="s">
        <v>1</v>
      </c>
      <c r="N504" s="221" t="s">
        <v>43</v>
      </c>
      <c r="O504" s="91"/>
      <c r="P504" s="222">
        <f>O504*H504</f>
        <v>0</v>
      </c>
      <c r="Q504" s="222">
        <v>0.00088000000000000003</v>
      </c>
      <c r="R504" s="222">
        <f>Q504*H504</f>
        <v>0.30608863999999997</v>
      </c>
      <c r="S504" s="222">
        <v>0</v>
      </c>
      <c r="T504" s="223">
        <f>S504*H504</f>
        <v>0</v>
      </c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R504" s="224" t="s">
        <v>249</v>
      </c>
      <c r="AT504" s="224" t="s">
        <v>134</v>
      </c>
      <c r="AU504" s="224" t="s">
        <v>85</v>
      </c>
      <c r="AY504" s="17" t="s">
        <v>131</v>
      </c>
      <c r="BE504" s="225">
        <f>IF(N504="základní",J504,0)</f>
        <v>0</v>
      </c>
      <c r="BF504" s="225">
        <f>IF(N504="snížená",J504,0)</f>
        <v>0</v>
      </c>
      <c r="BG504" s="225">
        <f>IF(N504="zákl. přenesená",J504,0)</f>
        <v>0</v>
      </c>
      <c r="BH504" s="225">
        <f>IF(N504="sníž. přenesená",J504,0)</f>
        <v>0</v>
      </c>
      <c r="BI504" s="225">
        <f>IF(N504="nulová",J504,0)</f>
        <v>0</v>
      </c>
      <c r="BJ504" s="17" t="s">
        <v>83</v>
      </c>
      <c r="BK504" s="225">
        <f>ROUND(I504*H504,2)</f>
        <v>0</v>
      </c>
      <c r="BL504" s="17" t="s">
        <v>249</v>
      </c>
      <c r="BM504" s="224" t="s">
        <v>556</v>
      </c>
    </row>
    <row r="505" s="13" customFormat="1">
      <c r="A505" s="13"/>
      <c r="B505" s="226"/>
      <c r="C505" s="227"/>
      <c r="D505" s="228" t="s">
        <v>140</v>
      </c>
      <c r="E505" s="229" t="s">
        <v>1</v>
      </c>
      <c r="F505" s="230" t="s">
        <v>416</v>
      </c>
      <c r="G505" s="227"/>
      <c r="H505" s="231">
        <v>164.565</v>
      </c>
      <c r="I505" s="232"/>
      <c r="J505" s="227"/>
      <c r="K505" s="227"/>
      <c r="L505" s="233"/>
      <c r="M505" s="234"/>
      <c r="N505" s="235"/>
      <c r="O505" s="235"/>
      <c r="P505" s="235"/>
      <c r="Q505" s="235"/>
      <c r="R505" s="235"/>
      <c r="S505" s="235"/>
      <c r="T505" s="236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37" t="s">
        <v>140</v>
      </c>
      <c r="AU505" s="237" t="s">
        <v>85</v>
      </c>
      <c r="AV505" s="13" t="s">
        <v>85</v>
      </c>
      <c r="AW505" s="13" t="s">
        <v>34</v>
      </c>
      <c r="AX505" s="13" t="s">
        <v>78</v>
      </c>
      <c r="AY505" s="237" t="s">
        <v>131</v>
      </c>
    </row>
    <row r="506" s="13" customFormat="1">
      <c r="A506" s="13"/>
      <c r="B506" s="226"/>
      <c r="C506" s="227"/>
      <c r="D506" s="228" t="s">
        <v>140</v>
      </c>
      <c r="E506" s="229" t="s">
        <v>1</v>
      </c>
      <c r="F506" s="230" t="s">
        <v>417</v>
      </c>
      <c r="G506" s="227"/>
      <c r="H506" s="231">
        <v>67.319999999999993</v>
      </c>
      <c r="I506" s="232"/>
      <c r="J506" s="227"/>
      <c r="K506" s="227"/>
      <c r="L506" s="233"/>
      <c r="M506" s="234"/>
      <c r="N506" s="235"/>
      <c r="O506" s="235"/>
      <c r="P506" s="235"/>
      <c r="Q506" s="235"/>
      <c r="R506" s="235"/>
      <c r="S506" s="235"/>
      <c r="T506" s="236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37" t="s">
        <v>140</v>
      </c>
      <c r="AU506" s="237" t="s">
        <v>85</v>
      </c>
      <c r="AV506" s="13" t="s">
        <v>85</v>
      </c>
      <c r="AW506" s="13" t="s">
        <v>34</v>
      </c>
      <c r="AX506" s="13" t="s">
        <v>78</v>
      </c>
      <c r="AY506" s="237" t="s">
        <v>131</v>
      </c>
    </row>
    <row r="507" s="13" customFormat="1">
      <c r="A507" s="13"/>
      <c r="B507" s="226"/>
      <c r="C507" s="227"/>
      <c r="D507" s="228" t="s">
        <v>140</v>
      </c>
      <c r="E507" s="229" t="s">
        <v>1</v>
      </c>
      <c r="F507" s="230" t="s">
        <v>557</v>
      </c>
      <c r="G507" s="227"/>
      <c r="H507" s="231">
        <v>115.943</v>
      </c>
      <c r="I507" s="232"/>
      <c r="J507" s="227"/>
      <c r="K507" s="227"/>
      <c r="L507" s="233"/>
      <c r="M507" s="234"/>
      <c r="N507" s="235"/>
      <c r="O507" s="235"/>
      <c r="P507" s="235"/>
      <c r="Q507" s="235"/>
      <c r="R507" s="235"/>
      <c r="S507" s="235"/>
      <c r="T507" s="236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37" t="s">
        <v>140</v>
      </c>
      <c r="AU507" s="237" t="s">
        <v>85</v>
      </c>
      <c r="AV507" s="13" t="s">
        <v>85</v>
      </c>
      <c r="AW507" s="13" t="s">
        <v>34</v>
      </c>
      <c r="AX507" s="13" t="s">
        <v>78</v>
      </c>
      <c r="AY507" s="237" t="s">
        <v>131</v>
      </c>
    </row>
    <row r="508" s="14" customFormat="1">
      <c r="A508" s="14"/>
      <c r="B508" s="249"/>
      <c r="C508" s="250"/>
      <c r="D508" s="228" t="s">
        <v>140</v>
      </c>
      <c r="E508" s="251" t="s">
        <v>1</v>
      </c>
      <c r="F508" s="252" t="s">
        <v>175</v>
      </c>
      <c r="G508" s="250"/>
      <c r="H508" s="253">
        <v>347.82799999999997</v>
      </c>
      <c r="I508" s="254"/>
      <c r="J508" s="250"/>
      <c r="K508" s="250"/>
      <c r="L508" s="255"/>
      <c r="M508" s="256"/>
      <c r="N508" s="257"/>
      <c r="O508" s="257"/>
      <c r="P508" s="257"/>
      <c r="Q508" s="257"/>
      <c r="R508" s="257"/>
      <c r="S508" s="257"/>
      <c r="T508" s="258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59" t="s">
        <v>140</v>
      </c>
      <c r="AU508" s="259" t="s">
        <v>85</v>
      </c>
      <c r="AV508" s="14" t="s">
        <v>138</v>
      </c>
      <c r="AW508" s="14" t="s">
        <v>34</v>
      </c>
      <c r="AX508" s="14" t="s">
        <v>83</v>
      </c>
      <c r="AY508" s="259" t="s">
        <v>131</v>
      </c>
    </row>
    <row r="509" s="2" customFormat="1" ht="37.8" customHeight="1">
      <c r="A509" s="38"/>
      <c r="B509" s="39"/>
      <c r="C509" s="238" t="s">
        <v>558</v>
      </c>
      <c r="D509" s="238" t="s">
        <v>149</v>
      </c>
      <c r="E509" s="239" t="s">
        <v>559</v>
      </c>
      <c r="F509" s="240" t="s">
        <v>560</v>
      </c>
      <c r="G509" s="241" t="s">
        <v>137</v>
      </c>
      <c r="H509" s="242">
        <v>405.39400000000001</v>
      </c>
      <c r="I509" s="243"/>
      <c r="J509" s="244">
        <f>ROUND(I509*H509,2)</f>
        <v>0</v>
      </c>
      <c r="K509" s="245"/>
      <c r="L509" s="246"/>
      <c r="M509" s="247" t="s">
        <v>1</v>
      </c>
      <c r="N509" s="248" t="s">
        <v>43</v>
      </c>
      <c r="O509" s="91"/>
      <c r="P509" s="222">
        <f>O509*H509</f>
        <v>0</v>
      </c>
      <c r="Q509" s="222">
        <v>0.0044999999999999997</v>
      </c>
      <c r="R509" s="222">
        <f>Q509*H509</f>
        <v>1.8242729999999998</v>
      </c>
      <c r="S509" s="222">
        <v>0</v>
      </c>
      <c r="T509" s="223">
        <f>S509*H509</f>
        <v>0</v>
      </c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R509" s="224" t="s">
        <v>345</v>
      </c>
      <c r="AT509" s="224" t="s">
        <v>149</v>
      </c>
      <c r="AU509" s="224" t="s">
        <v>85</v>
      </c>
      <c r="AY509" s="17" t="s">
        <v>131</v>
      </c>
      <c r="BE509" s="225">
        <f>IF(N509="základní",J509,0)</f>
        <v>0</v>
      </c>
      <c r="BF509" s="225">
        <f>IF(N509="snížená",J509,0)</f>
        <v>0</v>
      </c>
      <c r="BG509" s="225">
        <f>IF(N509="zákl. přenesená",J509,0)</f>
        <v>0</v>
      </c>
      <c r="BH509" s="225">
        <f>IF(N509="sníž. přenesená",J509,0)</f>
        <v>0</v>
      </c>
      <c r="BI509" s="225">
        <f>IF(N509="nulová",J509,0)</f>
        <v>0</v>
      </c>
      <c r="BJ509" s="17" t="s">
        <v>83</v>
      </c>
      <c r="BK509" s="225">
        <f>ROUND(I509*H509,2)</f>
        <v>0</v>
      </c>
      <c r="BL509" s="17" t="s">
        <v>249</v>
      </c>
      <c r="BM509" s="224" t="s">
        <v>561</v>
      </c>
    </row>
    <row r="510" s="13" customFormat="1">
      <c r="A510" s="13"/>
      <c r="B510" s="226"/>
      <c r="C510" s="227"/>
      <c r="D510" s="228" t="s">
        <v>140</v>
      </c>
      <c r="E510" s="227"/>
      <c r="F510" s="230" t="s">
        <v>562</v>
      </c>
      <c r="G510" s="227"/>
      <c r="H510" s="231">
        <v>405.39400000000001</v>
      </c>
      <c r="I510" s="232"/>
      <c r="J510" s="227"/>
      <c r="K510" s="227"/>
      <c r="L510" s="233"/>
      <c r="M510" s="234"/>
      <c r="N510" s="235"/>
      <c r="O510" s="235"/>
      <c r="P510" s="235"/>
      <c r="Q510" s="235"/>
      <c r="R510" s="235"/>
      <c r="S510" s="235"/>
      <c r="T510" s="23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37" t="s">
        <v>140</v>
      </c>
      <c r="AU510" s="237" t="s">
        <v>85</v>
      </c>
      <c r="AV510" s="13" t="s">
        <v>85</v>
      </c>
      <c r="AW510" s="13" t="s">
        <v>4</v>
      </c>
      <c r="AX510" s="13" t="s">
        <v>83</v>
      </c>
      <c r="AY510" s="237" t="s">
        <v>131</v>
      </c>
    </row>
    <row r="511" s="2" customFormat="1" ht="24.15" customHeight="1">
      <c r="A511" s="38"/>
      <c r="B511" s="39"/>
      <c r="C511" s="212" t="s">
        <v>563</v>
      </c>
      <c r="D511" s="212" t="s">
        <v>134</v>
      </c>
      <c r="E511" s="213" t="s">
        <v>554</v>
      </c>
      <c r="F511" s="214" t="s">
        <v>555</v>
      </c>
      <c r="G511" s="215" t="s">
        <v>137</v>
      </c>
      <c r="H511" s="216">
        <v>149.60300000000001</v>
      </c>
      <c r="I511" s="217"/>
      <c r="J511" s="218">
        <f>ROUND(I511*H511,2)</f>
        <v>0</v>
      </c>
      <c r="K511" s="219"/>
      <c r="L511" s="44"/>
      <c r="M511" s="220" t="s">
        <v>1</v>
      </c>
      <c r="N511" s="221" t="s">
        <v>43</v>
      </c>
      <c r="O511" s="91"/>
      <c r="P511" s="222">
        <f>O511*H511</f>
        <v>0</v>
      </c>
      <c r="Q511" s="222">
        <v>0.00088000000000000003</v>
      </c>
      <c r="R511" s="222">
        <f>Q511*H511</f>
        <v>0.13165064000000001</v>
      </c>
      <c r="S511" s="222">
        <v>0</v>
      </c>
      <c r="T511" s="223">
        <f>S511*H511</f>
        <v>0</v>
      </c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R511" s="224" t="s">
        <v>249</v>
      </c>
      <c r="AT511" s="224" t="s">
        <v>134</v>
      </c>
      <c r="AU511" s="224" t="s">
        <v>85</v>
      </c>
      <c r="AY511" s="17" t="s">
        <v>131</v>
      </c>
      <c r="BE511" s="225">
        <f>IF(N511="základní",J511,0)</f>
        <v>0</v>
      </c>
      <c r="BF511" s="225">
        <f>IF(N511="snížená",J511,0)</f>
        <v>0</v>
      </c>
      <c r="BG511" s="225">
        <f>IF(N511="zákl. přenesená",J511,0)</f>
        <v>0</v>
      </c>
      <c r="BH511" s="225">
        <f>IF(N511="sníž. přenesená",J511,0)</f>
        <v>0</v>
      </c>
      <c r="BI511" s="225">
        <f>IF(N511="nulová",J511,0)</f>
        <v>0</v>
      </c>
      <c r="BJ511" s="17" t="s">
        <v>83</v>
      </c>
      <c r="BK511" s="225">
        <f>ROUND(I511*H511,2)</f>
        <v>0</v>
      </c>
      <c r="BL511" s="17" t="s">
        <v>249</v>
      </c>
      <c r="BM511" s="224" t="s">
        <v>564</v>
      </c>
    </row>
    <row r="512" s="13" customFormat="1">
      <c r="A512" s="13"/>
      <c r="B512" s="226"/>
      <c r="C512" s="227"/>
      <c r="D512" s="228" t="s">
        <v>140</v>
      </c>
      <c r="E512" s="229" t="s">
        <v>1</v>
      </c>
      <c r="F512" s="230" t="s">
        <v>542</v>
      </c>
      <c r="G512" s="227"/>
      <c r="H512" s="231">
        <v>82.283000000000001</v>
      </c>
      <c r="I512" s="232"/>
      <c r="J512" s="227"/>
      <c r="K512" s="227"/>
      <c r="L512" s="233"/>
      <c r="M512" s="234"/>
      <c r="N512" s="235"/>
      <c r="O512" s="235"/>
      <c r="P512" s="235"/>
      <c r="Q512" s="235"/>
      <c r="R512" s="235"/>
      <c r="S512" s="235"/>
      <c r="T512" s="23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37" t="s">
        <v>140</v>
      </c>
      <c r="AU512" s="237" t="s">
        <v>85</v>
      </c>
      <c r="AV512" s="13" t="s">
        <v>85</v>
      </c>
      <c r="AW512" s="13" t="s">
        <v>34</v>
      </c>
      <c r="AX512" s="13" t="s">
        <v>78</v>
      </c>
      <c r="AY512" s="237" t="s">
        <v>131</v>
      </c>
    </row>
    <row r="513" s="13" customFormat="1">
      <c r="A513" s="13"/>
      <c r="B513" s="226"/>
      <c r="C513" s="227"/>
      <c r="D513" s="228" t="s">
        <v>140</v>
      </c>
      <c r="E513" s="229" t="s">
        <v>1</v>
      </c>
      <c r="F513" s="230" t="s">
        <v>543</v>
      </c>
      <c r="G513" s="227"/>
      <c r="H513" s="231">
        <v>67.319999999999993</v>
      </c>
      <c r="I513" s="232"/>
      <c r="J513" s="227"/>
      <c r="K513" s="227"/>
      <c r="L513" s="233"/>
      <c r="M513" s="234"/>
      <c r="N513" s="235"/>
      <c r="O513" s="235"/>
      <c r="P513" s="235"/>
      <c r="Q513" s="235"/>
      <c r="R513" s="235"/>
      <c r="S513" s="235"/>
      <c r="T513" s="23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37" t="s">
        <v>140</v>
      </c>
      <c r="AU513" s="237" t="s">
        <v>85</v>
      </c>
      <c r="AV513" s="13" t="s">
        <v>85</v>
      </c>
      <c r="AW513" s="13" t="s">
        <v>34</v>
      </c>
      <c r="AX513" s="13" t="s">
        <v>78</v>
      </c>
      <c r="AY513" s="237" t="s">
        <v>131</v>
      </c>
    </row>
    <row r="514" s="14" customFormat="1">
      <c r="A514" s="14"/>
      <c r="B514" s="249"/>
      <c r="C514" s="250"/>
      <c r="D514" s="228" t="s">
        <v>140</v>
      </c>
      <c r="E514" s="251" t="s">
        <v>1</v>
      </c>
      <c r="F514" s="252" t="s">
        <v>175</v>
      </c>
      <c r="G514" s="250"/>
      <c r="H514" s="253">
        <v>149.60300000000001</v>
      </c>
      <c r="I514" s="254"/>
      <c r="J514" s="250"/>
      <c r="K514" s="250"/>
      <c r="L514" s="255"/>
      <c r="M514" s="256"/>
      <c r="N514" s="257"/>
      <c r="O514" s="257"/>
      <c r="P514" s="257"/>
      <c r="Q514" s="257"/>
      <c r="R514" s="257"/>
      <c r="S514" s="257"/>
      <c r="T514" s="258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9" t="s">
        <v>140</v>
      </c>
      <c r="AU514" s="259" t="s">
        <v>85</v>
      </c>
      <c r="AV514" s="14" t="s">
        <v>138</v>
      </c>
      <c r="AW514" s="14" t="s">
        <v>34</v>
      </c>
      <c r="AX514" s="14" t="s">
        <v>83</v>
      </c>
      <c r="AY514" s="259" t="s">
        <v>131</v>
      </c>
    </row>
    <row r="515" s="2" customFormat="1" ht="49.05" customHeight="1">
      <c r="A515" s="38"/>
      <c r="B515" s="39"/>
      <c r="C515" s="238" t="s">
        <v>565</v>
      </c>
      <c r="D515" s="238" t="s">
        <v>149</v>
      </c>
      <c r="E515" s="239" t="s">
        <v>566</v>
      </c>
      <c r="F515" s="240" t="s">
        <v>567</v>
      </c>
      <c r="G515" s="241" t="s">
        <v>137</v>
      </c>
      <c r="H515" s="242">
        <v>174.362</v>
      </c>
      <c r="I515" s="243"/>
      <c r="J515" s="244">
        <f>ROUND(I515*H515,2)</f>
        <v>0</v>
      </c>
      <c r="K515" s="245"/>
      <c r="L515" s="246"/>
      <c r="M515" s="247" t="s">
        <v>1</v>
      </c>
      <c r="N515" s="248" t="s">
        <v>43</v>
      </c>
      <c r="O515" s="91"/>
      <c r="P515" s="222">
        <f>O515*H515</f>
        <v>0</v>
      </c>
      <c r="Q515" s="222">
        <v>0.0061999999999999998</v>
      </c>
      <c r="R515" s="222">
        <f>Q515*H515</f>
        <v>1.0810443999999999</v>
      </c>
      <c r="S515" s="222">
        <v>0</v>
      </c>
      <c r="T515" s="223">
        <f>S515*H515</f>
        <v>0</v>
      </c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R515" s="224" t="s">
        <v>345</v>
      </c>
      <c r="AT515" s="224" t="s">
        <v>149</v>
      </c>
      <c r="AU515" s="224" t="s">
        <v>85</v>
      </c>
      <c r="AY515" s="17" t="s">
        <v>131</v>
      </c>
      <c r="BE515" s="225">
        <f>IF(N515="základní",J515,0)</f>
        <v>0</v>
      </c>
      <c r="BF515" s="225">
        <f>IF(N515="snížená",J515,0)</f>
        <v>0</v>
      </c>
      <c r="BG515" s="225">
        <f>IF(N515="zákl. přenesená",J515,0)</f>
        <v>0</v>
      </c>
      <c r="BH515" s="225">
        <f>IF(N515="sníž. přenesená",J515,0)</f>
        <v>0</v>
      </c>
      <c r="BI515" s="225">
        <f>IF(N515="nulová",J515,0)</f>
        <v>0</v>
      </c>
      <c r="BJ515" s="17" t="s">
        <v>83</v>
      </c>
      <c r="BK515" s="225">
        <f>ROUND(I515*H515,2)</f>
        <v>0</v>
      </c>
      <c r="BL515" s="17" t="s">
        <v>249</v>
      </c>
      <c r="BM515" s="224" t="s">
        <v>568</v>
      </c>
    </row>
    <row r="516" s="13" customFormat="1">
      <c r="A516" s="13"/>
      <c r="B516" s="226"/>
      <c r="C516" s="227"/>
      <c r="D516" s="228" t="s">
        <v>140</v>
      </c>
      <c r="E516" s="227"/>
      <c r="F516" s="230" t="s">
        <v>548</v>
      </c>
      <c r="G516" s="227"/>
      <c r="H516" s="231">
        <v>174.362</v>
      </c>
      <c r="I516" s="232"/>
      <c r="J516" s="227"/>
      <c r="K516" s="227"/>
      <c r="L516" s="233"/>
      <c r="M516" s="234"/>
      <c r="N516" s="235"/>
      <c r="O516" s="235"/>
      <c r="P516" s="235"/>
      <c r="Q516" s="235"/>
      <c r="R516" s="235"/>
      <c r="S516" s="235"/>
      <c r="T516" s="23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37" t="s">
        <v>140</v>
      </c>
      <c r="AU516" s="237" t="s">
        <v>85</v>
      </c>
      <c r="AV516" s="13" t="s">
        <v>85</v>
      </c>
      <c r="AW516" s="13" t="s">
        <v>4</v>
      </c>
      <c r="AX516" s="13" t="s">
        <v>83</v>
      </c>
      <c r="AY516" s="237" t="s">
        <v>131</v>
      </c>
    </row>
    <row r="517" s="2" customFormat="1" ht="33" customHeight="1">
      <c r="A517" s="38"/>
      <c r="B517" s="39"/>
      <c r="C517" s="212" t="s">
        <v>569</v>
      </c>
      <c r="D517" s="212" t="s">
        <v>134</v>
      </c>
      <c r="E517" s="213" t="s">
        <v>570</v>
      </c>
      <c r="F517" s="214" t="s">
        <v>571</v>
      </c>
      <c r="G517" s="215" t="s">
        <v>526</v>
      </c>
      <c r="H517" s="216">
        <v>598.41200000000003</v>
      </c>
      <c r="I517" s="217"/>
      <c r="J517" s="218">
        <f>ROUND(I517*H517,2)</f>
        <v>0</v>
      </c>
      <c r="K517" s="219"/>
      <c r="L517" s="44"/>
      <c r="M517" s="220" t="s">
        <v>1</v>
      </c>
      <c r="N517" s="221" t="s">
        <v>43</v>
      </c>
      <c r="O517" s="91"/>
      <c r="P517" s="222">
        <f>O517*H517</f>
        <v>0</v>
      </c>
      <c r="Q517" s="222">
        <v>0</v>
      </c>
      <c r="R517" s="222">
        <f>Q517*H517</f>
        <v>0</v>
      </c>
      <c r="S517" s="222">
        <v>0</v>
      </c>
      <c r="T517" s="223">
        <f>S517*H517</f>
        <v>0</v>
      </c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R517" s="224" t="s">
        <v>249</v>
      </c>
      <c r="AT517" s="224" t="s">
        <v>134</v>
      </c>
      <c r="AU517" s="224" t="s">
        <v>85</v>
      </c>
      <c r="AY517" s="17" t="s">
        <v>131</v>
      </c>
      <c r="BE517" s="225">
        <f>IF(N517="základní",J517,0)</f>
        <v>0</v>
      </c>
      <c r="BF517" s="225">
        <f>IF(N517="snížená",J517,0)</f>
        <v>0</v>
      </c>
      <c r="BG517" s="225">
        <f>IF(N517="zákl. přenesená",J517,0)</f>
        <v>0</v>
      </c>
      <c r="BH517" s="225">
        <f>IF(N517="sníž. přenesená",J517,0)</f>
        <v>0</v>
      </c>
      <c r="BI517" s="225">
        <f>IF(N517="nulová",J517,0)</f>
        <v>0</v>
      </c>
      <c r="BJ517" s="17" t="s">
        <v>83</v>
      </c>
      <c r="BK517" s="225">
        <f>ROUND(I517*H517,2)</f>
        <v>0</v>
      </c>
      <c r="BL517" s="17" t="s">
        <v>249</v>
      </c>
      <c r="BM517" s="224" t="s">
        <v>572</v>
      </c>
    </row>
    <row r="518" s="13" customFormat="1">
      <c r="A518" s="13"/>
      <c r="B518" s="226"/>
      <c r="C518" s="227"/>
      <c r="D518" s="228" t="s">
        <v>140</v>
      </c>
      <c r="E518" s="229" t="s">
        <v>1</v>
      </c>
      <c r="F518" s="230" t="s">
        <v>573</v>
      </c>
      <c r="G518" s="227"/>
      <c r="H518" s="231">
        <v>598.41200000000003</v>
      </c>
      <c r="I518" s="232"/>
      <c r="J518" s="227"/>
      <c r="K518" s="227"/>
      <c r="L518" s="233"/>
      <c r="M518" s="234"/>
      <c r="N518" s="235"/>
      <c r="O518" s="235"/>
      <c r="P518" s="235"/>
      <c r="Q518" s="235"/>
      <c r="R518" s="235"/>
      <c r="S518" s="235"/>
      <c r="T518" s="23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37" t="s">
        <v>140</v>
      </c>
      <c r="AU518" s="237" t="s">
        <v>85</v>
      </c>
      <c r="AV518" s="13" t="s">
        <v>85</v>
      </c>
      <c r="AW518" s="13" t="s">
        <v>34</v>
      </c>
      <c r="AX518" s="13" t="s">
        <v>83</v>
      </c>
      <c r="AY518" s="237" t="s">
        <v>131</v>
      </c>
    </row>
    <row r="519" s="2" customFormat="1" ht="16.5" customHeight="1">
      <c r="A519" s="38"/>
      <c r="B519" s="39"/>
      <c r="C519" s="238" t="s">
        <v>574</v>
      </c>
      <c r="D519" s="238" t="s">
        <v>149</v>
      </c>
      <c r="E519" s="239" t="s">
        <v>575</v>
      </c>
      <c r="F519" s="240" t="s">
        <v>576</v>
      </c>
      <c r="G519" s="241" t="s">
        <v>526</v>
      </c>
      <c r="H519" s="242">
        <v>628.33299999999997</v>
      </c>
      <c r="I519" s="243"/>
      <c r="J519" s="244">
        <f>ROUND(I519*H519,2)</f>
        <v>0</v>
      </c>
      <c r="K519" s="245"/>
      <c r="L519" s="246"/>
      <c r="M519" s="247" t="s">
        <v>1</v>
      </c>
      <c r="N519" s="248" t="s">
        <v>43</v>
      </c>
      <c r="O519" s="91"/>
      <c r="P519" s="222">
        <f>O519*H519</f>
        <v>0</v>
      </c>
      <c r="Q519" s="222">
        <v>6.0000000000000002E-05</v>
      </c>
      <c r="R519" s="222">
        <f>Q519*H519</f>
        <v>0.037699980000000001</v>
      </c>
      <c r="S519" s="222">
        <v>0</v>
      </c>
      <c r="T519" s="223">
        <f>S519*H519</f>
        <v>0</v>
      </c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R519" s="224" t="s">
        <v>345</v>
      </c>
      <c r="AT519" s="224" t="s">
        <v>149</v>
      </c>
      <c r="AU519" s="224" t="s">
        <v>85</v>
      </c>
      <c r="AY519" s="17" t="s">
        <v>131</v>
      </c>
      <c r="BE519" s="225">
        <f>IF(N519="základní",J519,0)</f>
        <v>0</v>
      </c>
      <c r="BF519" s="225">
        <f>IF(N519="snížená",J519,0)</f>
        <v>0</v>
      </c>
      <c r="BG519" s="225">
        <f>IF(N519="zákl. přenesená",J519,0)</f>
        <v>0</v>
      </c>
      <c r="BH519" s="225">
        <f>IF(N519="sníž. přenesená",J519,0)</f>
        <v>0</v>
      </c>
      <c r="BI519" s="225">
        <f>IF(N519="nulová",J519,0)</f>
        <v>0</v>
      </c>
      <c r="BJ519" s="17" t="s">
        <v>83</v>
      </c>
      <c r="BK519" s="225">
        <f>ROUND(I519*H519,2)</f>
        <v>0</v>
      </c>
      <c r="BL519" s="17" t="s">
        <v>249</v>
      </c>
      <c r="BM519" s="224" t="s">
        <v>577</v>
      </c>
    </row>
    <row r="520" s="13" customFormat="1">
      <c r="A520" s="13"/>
      <c r="B520" s="226"/>
      <c r="C520" s="227"/>
      <c r="D520" s="228" t="s">
        <v>140</v>
      </c>
      <c r="E520" s="227"/>
      <c r="F520" s="230" t="s">
        <v>578</v>
      </c>
      <c r="G520" s="227"/>
      <c r="H520" s="231">
        <v>628.33299999999997</v>
      </c>
      <c r="I520" s="232"/>
      <c r="J520" s="227"/>
      <c r="K520" s="227"/>
      <c r="L520" s="233"/>
      <c r="M520" s="234"/>
      <c r="N520" s="235"/>
      <c r="O520" s="235"/>
      <c r="P520" s="235"/>
      <c r="Q520" s="235"/>
      <c r="R520" s="235"/>
      <c r="S520" s="235"/>
      <c r="T520" s="23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37" t="s">
        <v>140</v>
      </c>
      <c r="AU520" s="237" t="s">
        <v>85</v>
      </c>
      <c r="AV520" s="13" t="s">
        <v>85</v>
      </c>
      <c r="AW520" s="13" t="s">
        <v>4</v>
      </c>
      <c r="AX520" s="13" t="s">
        <v>83</v>
      </c>
      <c r="AY520" s="237" t="s">
        <v>131</v>
      </c>
    </row>
    <row r="521" s="2" customFormat="1" ht="24.15" customHeight="1">
      <c r="A521" s="38"/>
      <c r="B521" s="39"/>
      <c r="C521" s="212" t="s">
        <v>579</v>
      </c>
      <c r="D521" s="212" t="s">
        <v>134</v>
      </c>
      <c r="E521" s="213" t="s">
        <v>580</v>
      </c>
      <c r="F521" s="214" t="s">
        <v>581</v>
      </c>
      <c r="G521" s="215" t="s">
        <v>469</v>
      </c>
      <c r="H521" s="216">
        <v>5.1619999999999999</v>
      </c>
      <c r="I521" s="217"/>
      <c r="J521" s="218">
        <f>ROUND(I521*H521,2)</f>
        <v>0</v>
      </c>
      <c r="K521" s="219"/>
      <c r="L521" s="44"/>
      <c r="M521" s="220" t="s">
        <v>1</v>
      </c>
      <c r="N521" s="221" t="s">
        <v>43</v>
      </c>
      <c r="O521" s="91"/>
      <c r="P521" s="222">
        <f>O521*H521</f>
        <v>0</v>
      </c>
      <c r="Q521" s="222">
        <v>0</v>
      </c>
      <c r="R521" s="222">
        <f>Q521*H521</f>
        <v>0</v>
      </c>
      <c r="S521" s="222">
        <v>0</v>
      </c>
      <c r="T521" s="223">
        <f>S521*H521</f>
        <v>0</v>
      </c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224" t="s">
        <v>249</v>
      </c>
      <c r="AT521" s="224" t="s">
        <v>134</v>
      </c>
      <c r="AU521" s="224" t="s">
        <v>85</v>
      </c>
      <c r="AY521" s="17" t="s">
        <v>131</v>
      </c>
      <c r="BE521" s="225">
        <f>IF(N521="základní",J521,0)</f>
        <v>0</v>
      </c>
      <c r="BF521" s="225">
        <f>IF(N521="snížená",J521,0)</f>
        <v>0</v>
      </c>
      <c r="BG521" s="225">
        <f>IF(N521="zákl. přenesená",J521,0)</f>
        <v>0</v>
      </c>
      <c r="BH521" s="225">
        <f>IF(N521="sníž. přenesená",J521,0)</f>
        <v>0</v>
      </c>
      <c r="BI521" s="225">
        <f>IF(N521="nulová",J521,0)</f>
        <v>0</v>
      </c>
      <c r="BJ521" s="17" t="s">
        <v>83</v>
      </c>
      <c r="BK521" s="225">
        <f>ROUND(I521*H521,2)</f>
        <v>0</v>
      </c>
      <c r="BL521" s="17" t="s">
        <v>249</v>
      </c>
      <c r="BM521" s="224" t="s">
        <v>582</v>
      </c>
    </row>
    <row r="522" s="12" customFormat="1" ht="22.8" customHeight="1">
      <c r="A522" s="12"/>
      <c r="B522" s="196"/>
      <c r="C522" s="197"/>
      <c r="D522" s="198" t="s">
        <v>77</v>
      </c>
      <c r="E522" s="210" t="s">
        <v>583</v>
      </c>
      <c r="F522" s="210" t="s">
        <v>584</v>
      </c>
      <c r="G522" s="197"/>
      <c r="H522" s="197"/>
      <c r="I522" s="200"/>
      <c r="J522" s="211">
        <f>BK522</f>
        <v>0</v>
      </c>
      <c r="K522" s="197"/>
      <c r="L522" s="202"/>
      <c r="M522" s="203"/>
      <c r="N522" s="204"/>
      <c r="O522" s="204"/>
      <c r="P522" s="205">
        <f>SUM(P523:P539)</f>
        <v>0</v>
      </c>
      <c r="Q522" s="204"/>
      <c r="R522" s="205">
        <f>SUM(R523:R539)</f>
        <v>1.4881251500000001</v>
      </c>
      <c r="S522" s="204"/>
      <c r="T522" s="206">
        <f>SUM(T523:T539)</f>
        <v>0</v>
      </c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R522" s="207" t="s">
        <v>85</v>
      </c>
      <c r="AT522" s="208" t="s">
        <v>77</v>
      </c>
      <c r="AU522" s="208" t="s">
        <v>83</v>
      </c>
      <c r="AY522" s="207" t="s">
        <v>131</v>
      </c>
      <c r="BK522" s="209">
        <f>SUM(BK523:BK539)</f>
        <v>0</v>
      </c>
    </row>
    <row r="523" s="2" customFormat="1" ht="49.05" customHeight="1">
      <c r="A523" s="38"/>
      <c r="B523" s="39"/>
      <c r="C523" s="212" t="s">
        <v>585</v>
      </c>
      <c r="D523" s="212" t="s">
        <v>134</v>
      </c>
      <c r="E523" s="213" t="s">
        <v>586</v>
      </c>
      <c r="F523" s="214" t="s">
        <v>587</v>
      </c>
      <c r="G523" s="215" t="s">
        <v>137</v>
      </c>
      <c r="H523" s="216">
        <v>115.943</v>
      </c>
      <c r="I523" s="217"/>
      <c r="J523" s="218">
        <f>ROUND(I523*H523,2)</f>
        <v>0</v>
      </c>
      <c r="K523" s="219"/>
      <c r="L523" s="44"/>
      <c r="M523" s="220" t="s">
        <v>1</v>
      </c>
      <c r="N523" s="221" t="s">
        <v>43</v>
      </c>
      <c r="O523" s="91"/>
      <c r="P523" s="222">
        <f>O523*H523</f>
        <v>0</v>
      </c>
      <c r="Q523" s="222">
        <v>0.00042000000000000002</v>
      </c>
      <c r="R523" s="222">
        <f>Q523*H523</f>
        <v>0.048696059999999999</v>
      </c>
      <c r="S523" s="222">
        <v>0</v>
      </c>
      <c r="T523" s="223">
        <f>S523*H523</f>
        <v>0</v>
      </c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R523" s="224" t="s">
        <v>249</v>
      </c>
      <c r="AT523" s="224" t="s">
        <v>134</v>
      </c>
      <c r="AU523" s="224" t="s">
        <v>85</v>
      </c>
      <c r="AY523" s="17" t="s">
        <v>131</v>
      </c>
      <c r="BE523" s="225">
        <f>IF(N523="základní",J523,0)</f>
        <v>0</v>
      </c>
      <c r="BF523" s="225">
        <f>IF(N523="snížená",J523,0)</f>
        <v>0</v>
      </c>
      <c r="BG523" s="225">
        <f>IF(N523="zákl. přenesená",J523,0)</f>
        <v>0</v>
      </c>
      <c r="BH523" s="225">
        <f>IF(N523="sníž. přenesená",J523,0)</f>
        <v>0</v>
      </c>
      <c r="BI523" s="225">
        <f>IF(N523="nulová",J523,0)</f>
        <v>0</v>
      </c>
      <c r="BJ523" s="17" t="s">
        <v>83</v>
      </c>
      <c r="BK523" s="225">
        <f>ROUND(I523*H523,2)</f>
        <v>0</v>
      </c>
      <c r="BL523" s="17" t="s">
        <v>249</v>
      </c>
      <c r="BM523" s="224" t="s">
        <v>588</v>
      </c>
    </row>
    <row r="524" s="13" customFormat="1">
      <c r="A524" s="13"/>
      <c r="B524" s="226"/>
      <c r="C524" s="227"/>
      <c r="D524" s="228" t="s">
        <v>140</v>
      </c>
      <c r="E524" s="229" t="s">
        <v>1</v>
      </c>
      <c r="F524" s="230" t="s">
        <v>589</v>
      </c>
      <c r="G524" s="227"/>
      <c r="H524" s="231">
        <v>82.283000000000001</v>
      </c>
      <c r="I524" s="232"/>
      <c r="J524" s="227"/>
      <c r="K524" s="227"/>
      <c r="L524" s="233"/>
      <c r="M524" s="234"/>
      <c r="N524" s="235"/>
      <c r="O524" s="235"/>
      <c r="P524" s="235"/>
      <c r="Q524" s="235"/>
      <c r="R524" s="235"/>
      <c r="S524" s="235"/>
      <c r="T524" s="236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37" t="s">
        <v>140</v>
      </c>
      <c r="AU524" s="237" t="s">
        <v>85</v>
      </c>
      <c r="AV524" s="13" t="s">
        <v>85</v>
      </c>
      <c r="AW524" s="13" t="s">
        <v>34</v>
      </c>
      <c r="AX524" s="13" t="s">
        <v>78</v>
      </c>
      <c r="AY524" s="237" t="s">
        <v>131</v>
      </c>
    </row>
    <row r="525" s="13" customFormat="1">
      <c r="A525" s="13"/>
      <c r="B525" s="226"/>
      <c r="C525" s="227"/>
      <c r="D525" s="228" t="s">
        <v>140</v>
      </c>
      <c r="E525" s="229" t="s">
        <v>1</v>
      </c>
      <c r="F525" s="230" t="s">
        <v>590</v>
      </c>
      <c r="G525" s="227"/>
      <c r="H525" s="231">
        <v>33.659999999999997</v>
      </c>
      <c r="I525" s="232"/>
      <c r="J525" s="227"/>
      <c r="K525" s="227"/>
      <c r="L525" s="233"/>
      <c r="M525" s="234"/>
      <c r="N525" s="235"/>
      <c r="O525" s="235"/>
      <c r="P525" s="235"/>
      <c r="Q525" s="235"/>
      <c r="R525" s="235"/>
      <c r="S525" s="235"/>
      <c r="T525" s="236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37" t="s">
        <v>140</v>
      </c>
      <c r="AU525" s="237" t="s">
        <v>85</v>
      </c>
      <c r="AV525" s="13" t="s">
        <v>85</v>
      </c>
      <c r="AW525" s="13" t="s">
        <v>34</v>
      </c>
      <c r="AX525" s="13" t="s">
        <v>78</v>
      </c>
      <c r="AY525" s="237" t="s">
        <v>131</v>
      </c>
    </row>
    <row r="526" s="14" customFormat="1">
      <c r="A526" s="14"/>
      <c r="B526" s="249"/>
      <c r="C526" s="250"/>
      <c r="D526" s="228" t="s">
        <v>140</v>
      </c>
      <c r="E526" s="251" t="s">
        <v>1</v>
      </c>
      <c r="F526" s="252" t="s">
        <v>175</v>
      </c>
      <c r="G526" s="250"/>
      <c r="H526" s="253">
        <v>115.943</v>
      </c>
      <c r="I526" s="254"/>
      <c r="J526" s="250"/>
      <c r="K526" s="250"/>
      <c r="L526" s="255"/>
      <c r="M526" s="256"/>
      <c r="N526" s="257"/>
      <c r="O526" s="257"/>
      <c r="P526" s="257"/>
      <c r="Q526" s="257"/>
      <c r="R526" s="257"/>
      <c r="S526" s="257"/>
      <c r="T526" s="258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59" t="s">
        <v>140</v>
      </c>
      <c r="AU526" s="259" t="s">
        <v>85</v>
      </c>
      <c r="AV526" s="14" t="s">
        <v>138</v>
      </c>
      <c r="AW526" s="14" t="s">
        <v>34</v>
      </c>
      <c r="AX526" s="14" t="s">
        <v>83</v>
      </c>
      <c r="AY526" s="259" t="s">
        <v>131</v>
      </c>
    </row>
    <row r="527" s="2" customFormat="1" ht="33" customHeight="1">
      <c r="A527" s="38"/>
      <c r="B527" s="39"/>
      <c r="C527" s="238" t="s">
        <v>591</v>
      </c>
      <c r="D527" s="238" t="s">
        <v>149</v>
      </c>
      <c r="E527" s="239" t="s">
        <v>592</v>
      </c>
      <c r="F527" s="240" t="s">
        <v>593</v>
      </c>
      <c r="G527" s="241" t="s">
        <v>137</v>
      </c>
      <c r="H527" s="242">
        <v>127.53700000000001</v>
      </c>
      <c r="I527" s="243"/>
      <c r="J527" s="244">
        <f>ROUND(I527*H527,2)</f>
        <v>0</v>
      </c>
      <c r="K527" s="245"/>
      <c r="L527" s="246"/>
      <c r="M527" s="247" t="s">
        <v>1</v>
      </c>
      <c r="N527" s="248" t="s">
        <v>43</v>
      </c>
      <c r="O527" s="91"/>
      <c r="P527" s="222">
        <f>O527*H527</f>
        <v>0</v>
      </c>
      <c r="Q527" s="222">
        <v>0.00175</v>
      </c>
      <c r="R527" s="222">
        <f>Q527*H527</f>
        <v>0.22318975000000002</v>
      </c>
      <c r="S527" s="222">
        <v>0</v>
      </c>
      <c r="T527" s="223">
        <f>S527*H527</f>
        <v>0</v>
      </c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R527" s="224" t="s">
        <v>345</v>
      </c>
      <c r="AT527" s="224" t="s">
        <v>149</v>
      </c>
      <c r="AU527" s="224" t="s">
        <v>85</v>
      </c>
      <c r="AY527" s="17" t="s">
        <v>131</v>
      </c>
      <c r="BE527" s="225">
        <f>IF(N527="základní",J527,0)</f>
        <v>0</v>
      </c>
      <c r="BF527" s="225">
        <f>IF(N527="snížená",J527,0)</f>
        <v>0</v>
      </c>
      <c r="BG527" s="225">
        <f>IF(N527="zákl. přenesená",J527,0)</f>
        <v>0</v>
      </c>
      <c r="BH527" s="225">
        <f>IF(N527="sníž. přenesená",J527,0)</f>
        <v>0</v>
      </c>
      <c r="BI527" s="225">
        <f>IF(N527="nulová",J527,0)</f>
        <v>0</v>
      </c>
      <c r="BJ527" s="17" t="s">
        <v>83</v>
      </c>
      <c r="BK527" s="225">
        <f>ROUND(I527*H527,2)</f>
        <v>0</v>
      </c>
      <c r="BL527" s="17" t="s">
        <v>249</v>
      </c>
      <c r="BM527" s="224" t="s">
        <v>594</v>
      </c>
    </row>
    <row r="528" s="13" customFormat="1">
      <c r="A528" s="13"/>
      <c r="B528" s="226"/>
      <c r="C528" s="227"/>
      <c r="D528" s="228" t="s">
        <v>140</v>
      </c>
      <c r="E528" s="227"/>
      <c r="F528" s="230" t="s">
        <v>595</v>
      </c>
      <c r="G528" s="227"/>
      <c r="H528" s="231">
        <v>127.53700000000001</v>
      </c>
      <c r="I528" s="232"/>
      <c r="J528" s="227"/>
      <c r="K528" s="227"/>
      <c r="L528" s="233"/>
      <c r="M528" s="234"/>
      <c r="N528" s="235"/>
      <c r="O528" s="235"/>
      <c r="P528" s="235"/>
      <c r="Q528" s="235"/>
      <c r="R528" s="235"/>
      <c r="S528" s="235"/>
      <c r="T528" s="23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37" t="s">
        <v>140</v>
      </c>
      <c r="AU528" s="237" t="s">
        <v>85</v>
      </c>
      <c r="AV528" s="13" t="s">
        <v>85</v>
      </c>
      <c r="AW528" s="13" t="s">
        <v>4</v>
      </c>
      <c r="AX528" s="13" t="s">
        <v>83</v>
      </c>
      <c r="AY528" s="237" t="s">
        <v>131</v>
      </c>
    </row>
    <row r="529" s="2" customFormat="1" ht="33" customHeight="1">
      <c r="A529" s="38"/>
      <c r="B529" s="39"/>
      <c r="C529" s="238" t="s">
        <v>596</v>
      </c>
      <c r="D529" s="238" t="s">
        <v>149</v>
      </c>
      <c r="E529" s="239" t="s">
        <v>597</v>
      </c>
      <c r="F529" s="240" t="s">
        <v>598</v>
      </c>
      <c r="G529" s="241" t="s">
        <v>137</v>
      </c>
      <c r="H529" s="242">
        <v>127.53700000000001</v>
      </c>
      <c r="I529" s="243"/>
      <c r="J529" s="244">
        <f>ROUND(I529*H529,2)</f>
        <v>0</v>
      </c>
      <c r="K529" s="245"/>
      <c r="L529" s="246"/>
      <c r="M529" s="247" t="s">
        <v>1</v>
      </c>
      <c r="N529" s="248" t="s">
        <v>43</v>
      </c>
      <c r="O529" s="91"/>
      <c r="P529" s="222">
        <f>O529*H529</f>
        <v>0</v>
      </c>
      <c r="Q529" s="222">
        <v>0.0030000000000000001</v>
      </c>
      <c r="R529" s="222">
        <f>Q529*H529</f>
        <v>0.38261100000000003</v>
      </c>
      <c r="S529" s="222">
        <v>0</v>
      </c>
      <c r="T529" s="223">
        <f>S529*H529</f>
        <v>0</v>
      </c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R529" s="224" t="s">
        <v>345</v>
      </c>
      <c r="AT529" s="224" t="s">
        <v>149</v>
      </c>
      <c r="AU529" s="224" t="s">
        <v>85</v>
      </c>
      <c r="AY529" s="17" t="s">
        <v>131</v>
      </c>
      <c r="BE529" s="225">
        <f>IF(N529="základní",J529,0)</f>
        <v>0</v>
      </c>
      <c r="BF529" s="225">
        <f>IF(N529="snížená",J529,0)</f>
        <v>0</v>
      </c>
      <c r="BG529" s="225">
        <f>IF(N529="zákl. přenesená",J529,0)</f>
        <v>0</v>
      </c>
      <c r="BH529" s="225">
        <f>IF(N529="sníž. přenesená",J529,0)</f>
        <v>0</v>
      </c>
      <c r="BI529" s="225">
        <f>IF(N529="nulová",J529,0)</f>
        <v>0</v>
      </c>
      <c r="BJ529" s="17" t="s">
        <v>83</v>
      </c>
      <c r="BK529" s="225">
        <f>ROUND(I529*H529,2)</f>
        <v>0</v>
      </c>
      <c r="BL529" s="17" t="s">
        <v>249</v>
      </c>
      <c r="BM529" s="224" t="s">
        <v>599</v>
      </c>
    </row>
    <row r="530" s="13" customFormat="1">
      <c r="A530" s="13"/>
      <c r="B530" s="226"/>
      <c r="C530" s="227"/>
      <c r="D530" s="228" t="s">
        <v>140</v>
      </c>
      <c r="E530" s="227"/>
      <c r="F530" s="230" t="s">
        <v>595</v>
      </c>
      <c r="G530" s="227"/>
      <c r="H530" s="231">
        <v>127.53700000000001</v>
      </c>
      <c r="I530" s="232"/>
      <c r="J530" s="227"/>
      <c r="K530" s="227"/>
      <c r="L530" s="233"/>
      <c r="M530" s="234"/>
      <c r="N530" s="235"/>
      <c r="O530" s="235"/>
      <c r="P530" s="235"/>
      <c r="Q530" s="235"/>
      <c r="R530" s="235"/>
      <c r="S530" s="235"/>
      <c r="T530" s="23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37" t="s">
        <v>140</v>
      </c>
      <c r="AU530" s="237" t="s">
        <v>85</v>
      </c>
      <c r="AV530" s="13" t="s">
        <v>85</v>
      </c>
      <c r="AW530" s="13" t="s">
        <v>4</v>
      </c>
      <c r="AX530" s="13" t="s">
        <v>83</v>
      </c>
      <c r="AY530" s="237" t="s">
        <v>131</v>
      </c>
    </row>
    <row r="531" s="2" customFormat="1" ht="49.05" customHeight="1">
      <c r="A531" s="38"/>
      <c r="B531" s="39"/>
      <c r="C531" s="212" t="s">
        <v>600</v>
      </c>
      <c r="D531" s="212" t="s">
        <v>134</v>
      </c>
      <c r="E531" s="213" t="s">
        <v>601</v>
      </c>
      <c r="F531" s="214" t="s">
        <v>602</v>
      </c>
      <c r="G531" s="215" t="s">
        <v>137</v>
      </c>
      <c r="H531" s="216">
        <v>115.943</v>
      </c>
      <c r="I531" s="217"/>
      <c r="J531" s="218">
        <f>ROUND(I531*H531,2)</f>
        <v>0</v>
      </c>
      <c r="K531" s="219"/>
      <c r="L531" s="44"/>
      <c r="M531" s="220" t="s">
        <v>1</v>
      </c>
      <c r="N531" s="221" t="s">
        <v>43</v>
      </c>
      <c r="O531" s="91"/>
      <c r="P531" s="222">
        <f>O531*H531</f>
        <v>0</v>
      </c>
      <c r="Q531" s="222">
        <v>0.00048000000000000001</v>
      </c>
      <c r="R531" s="222">
        <f>Q531*H531</f>
        <v>0.055652640000000003</v>
      </c>
      <c r="S531" s="222">
        <v>0</v>
      </c>
      <c r="T531" s="223">
        <f>S531*H531</f>
        <v>0</v>
      </c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R531" s="224" t="s">
        <v>249</v>
      </c>
      <c r="AT531" s="224" t="s">
        <v>134</v>
      </c>
      <c r="AU531" s="224" t="s">
        <v>85</v>
      </c>
      <c r="AY531" s="17" t="s">
        <v>131</v>
      </c>
      <c r="BE531" s="225">
        <f>IF(N531="základní",J531,0)</f>
        <v>0</v>
      </c>
      <c r="BF531" s="225">
        <f>IF(N531="snížená",J531,0)</f>
        <v>0</v>
      </c>
      <c r="BG531" s="225">
        <f>IF(N531="zákl. přenesená",J531,0)</f>
        <v>0</v>
      </c>
      <c r="BH531" s="225">
        <f>IF(N531="sníž. přenesená",J531,0)</f>
        <v>0</v>
      </c>
      <c r="BI531" s="225">
        <f>IF(N531="nulová",J531,0)</f>
        <v>0</v>
      </c>
      <c r="BJ531" s="17" t="s">
        <v>83</v>
      </c>
      <c r="BK531" s="225">
        <f>ROUND(I531*H531,2)</f>
        <v>0</v>
      </c>
      <c r="BL531" s="17" t="s">
        <v>249</v>
      </c>
      <c r="BM531" s="224" t="s">
        <v>603</v>
      </c>
    </row>
    <row r="532" s="13" customFormat="1">
      <c r="A532" s="13"/>
      <c r="B532" s="226"/>
      <c r="C532" s="227"/>
      <c r="D532" s="228" t="s">
        <v>140</v>
      </c>
      <c r="E532" s="229" t="s">
        <v>1</v>
      </c>
      <c r="F532" s="230" t="s">
        <v>542</v>
      </c>
      <c r="G532" s="227"/>
      <c r="H532" s="231">
        <v>82.283000000000001</v>
      </c>
      <c r="I532" s="232"/>
      <c r="J532" s="227"/>
      <c r="K532" s="227"/>
      <c r="L532" s="233"/>
      <c r="M532" s="234"/>
      <c r="N532" s="235"/>
      <c r="O532" s="235"/>
      <c r="P532" s="235"/>
      <c r="Q532" s="235"/>
      <c r="R532" s="235"/>
      <c r="S532" s="235"/>
      <c r="T532" s="23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37" t="s">
        <v>140</v>
      </c>
      <c r="AU532" s="237" t="s">
        <v>85</v>
      </c>
      <c r="AV532" s="13" t="s">
        <v>85</v>
      </c>
      <c r="AW532" s="13" t="s">
        <v>34</v>
      </c>
      <c r="AX532" s="13" t="s">
        <v>78</v>
      </c>
      <c r="AY532" s="237" t="s">
        <v>131</v>
      </c>
    </row>
    <row r="533" s="13" customFormat="1">
      <c r="A533" s="13"/>
      <c r="B533" s="226"/>
      <c r="C533" s="227"/>
      <c r="D533" s="228" t="s">
        <v>140</v>
      </c>
      <c r="E533" s="229" t="s">
        <v>1</v>
      </c>
      <c r="F533" s="230" t="s">
        <v>604</v>
      </c>
      <c r="G533" s="227"/>
      <c r="H533" s="231">
        <v>33.659999999999997</v>
      </c>
      <c r="I533" s="232"/>
      <c r="J533" s="227"/>
      <c r="K533" s="227"/>
      <c r="L533" s="233"/>
      <c r="M533" s="234"/>
      <c r="N533" s="235"/>
      <c r="O533" s="235"/>
      <c r="P533" s="235"/>
      <c r="Q533" s="235"/>
      <c r="R533" s="235"/>
      <c r="S533" s="235"/>
      <c r="T533" s="23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37" t="s">
        <v>140</v>
      </c>
      <c r="AU533" s="237" t="s">
        <v>85</v>
      </c>
      <c r="AV533" s="13" t="s">
        <v>85</v>
      </c>
      <c r="AW533" s="13" t="s">
        <v>34</v>
      </c>
      <c r="AX533" s="13" t="s">
        <v>78</v>
      </c>
      <c r="AY533" s="237" t="s">
        <v>131</v>
      </c>
    </row>
    <row r="534" s="14" customFormat="1">
      <c r="A534" s="14"/>
      <c r="B534" s="249"/>
      <c r="C534" s="250"/>
      <c r="D534" s="228" t="s">
        <v>140</v>
      </c>
      <c r="E534" s="251" t="s">
        <v>1</v>
      </c>
      <c r="F534" s="252" t="s">
        <v>175</v>
      </c>
      <c r="G534" s="250"/>
      <c r="H534" s="253">
        <v>115.943</v>
      </c>
      <c r="I534" s="254"/>
      <c r="J534" s="250"/>
      <c r="K534" s="250"/>
      <c r="L534" s="255"/>
      <c r="M534" s="256"/>
      <c r="N534" s="257"/>
      <c r="O534" s="257"/>
      <c r="P534" s="257"/>
      <c r="Q534" s="257"/>
      <c r="R534" s="257"/>
      <c r="S534" s="257"/>
      <c r="T534" s="258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9" t="s">
        <v>140</v>
      </c>
      <c r="AU534" s="259" t="s">
        <v>85</v>
      </c>
      <c r="AV534" s="14" t="s">
        <v>138</v>
      </c>
      <c r="AW534" s="14" t="s">
        <v>34</v>
      </c>
      <c r="AX534" s="14" t="s">
        <v>83</v>
      </c>
      <c r="AY534" s="259" t="s">
        <v>131</v>
      </c>
    </row>
    <row r="535" s="2" customFormat="1" ht="24.15" customHeight="1">
      <c r="A535" s="38"/>
      <c r="B535" s="39"/>
      <c r="C535" s="238" t="s">
        <v>605</v>
      </c>
      <c r="D535" s="238" t="s">
        <v>149</v>
      </c>
      <c r="E535" s="239" t="s">
        <v>606</v>
      </c>
      <c r="F535" s="240" t="s">
        <v>607</v>
      </c>
      <c r="G535" s="241" t="s">
        <v>137</v>
      </c>
      <c r="H535" s="242">
        <v>127.53700000000001</v>
      </c>
      <c r="I535" s="243"/>
      <c r="J535" s="244">
        <f>ROUND(I535*H535,2)</f>
        <v>0</v>
      </c>
      <c r="K535" s="245"/>
      <c r="L535" s="246"/>
      <c r="M535" s="247" t="s">
        <v>1</v>
      </c>
      <c r="N535" s="248" t="s">
        <v>43</v>
      </c>
      <c r="O535" s="91"/>
      <c r="P535" s="222">
        <f>O535*H535</f>
        <v>0</v>
      </c>
      <c r="Q535" s="222">
        <v>0.0028999999999999998</v>
      </c>
      <c r="R535" s="222">
        <f>Q535*H535</f>
        <v>0.3698573</v>
      </c>
      <c r="S535" s="222">
        <v>0</v>
      </c>
      <c r="T535" s="223">
        <f>S535*H535</f>
        <v>0</v>
      </c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R535" s="224" t="s">
        <v>345</v>
      </c>
      <c r="AT535" s="224" t="s">
        <v>149</v>
      </c>
      <c r="AU535" s="224" t="s">
        <v>85</v>
      </c>
      <c r="AY535" s="17" t="s">
        <v>131</v>
      </c>
      <c r="BE535" s="225">
        <f>IF(N535="základní",J535,0)</f>
        <v>0</v>
      </c>
      <c r="BF535" s="225">
        <f>IF(N535="snížená",J535,0)</f>
        <v>0</v>
      </c>
      <c r="BG535" s="225">
        <f>IF(N535="zákl. přenesená",J535,0)</f>
        <v>0</v>
      </c>
      <c r="BH535" s="225">
        <f>IF(N535="sníž. přenesená",J535,0)</f>
        <v>0</v>
      </c>
      <c r="BI535" s="225">
        <f>IF(N535="nulová",J535,0)</f>
        <v>0</v>
      </c>
      <c r="BJ535" s="17" t="s">
        <v>83</v>
      </c>
      <c r="BK535" s="225">
        <f>ROUND(I535*H535,2)</f>
        <v>0</v>
      </c>
      <c r="BL535" s="17" t="s">
        <v>249</v>
      </c>
      <c r="BM535" s="224" t="s">
        <v>608</v>
      </c>
    </row>
    <row r="536" s="13" customFormat="1">
      <c r="A536" s="13"/>
      <c r="B536" s="226"/>
      <c r="C536" s="227"/>
      <c r="D536" s="228" t="s">
        <v>140</v>
      </c>
      <c r="E536" s="227"/>
      <c r="F536" s="230" t="s">
        <v>595</v>
      </c>
      <c r="G536" s="227"/>
      <c r="H536" s="231">
        <v>127.53700000000001</v>
      </c>
      <c r="I536" s="232"/>
      <c r="J536" s="227"/>
      <c r="K536" s="227"/>
      <c r="L536" s="233"/>
      <c r="M536" s="234"/>
      <c r="N536" s="235"/>
      <c r="O536" s="235"/>
      <c r="P536" s="235"/>
      <c r="Q536" s="235"/>
      <c r="R536" s="235"/>
      <c r="S536" s="235"/>
      <c r="T536" s="23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37" t="s">
        <v>140</v>
      </c>
      <c r="AU536" s="237" t="s">
        <v>85</v>
      </c>
      <c r="AV536" s="13" t="s">
        <v>85</v>
      </c>
      <c r="AW536" s="13" t="s">
        <v>4</v>
      </c>
      <c r="AX536" s="13" t="s">
        <v>83</v>
      </c>
      <c r="AY536" s="237" t="s">
        <v>131</v>
      </c>
    </row>
    <row r="537" s="2" customFormat="1" ht="24.15" customHeight="1">
      <c r="A537" s="38"/>
      <c r="B537" s="39"/>
      <c r="C537" s="238" t="s">
        <v>609</v>
      </c>
      <c r="D537" s="238" t="s">
        <v>149</v>
      </c>
      <c r="E537" s="239" t="s">
        <v>610</v>
      </c>
      <c r="F537" s="240" t="s">
        <v>611</v>
      </c>
      <c r="G537" s="241" t="s">
        <v>137</v>
      </c>
      <c r="H537" s="242">
        <v>127.53700000000001</v>
      </c>
      <c r="I537" s="243"/>
      <c r="J537" s="244">
        <f>ROUND(I537*H537,2)</f>
        <v>0</v>
      </c>
      <c r="K537" s="245"/>
      <c r="L537" s="246"/>
      <c r="M537" s="247" t="s">
        <v>1</v>
      </c>
      <c r="N537" s="248" t="s">
        <v>43</v>
      </c>
      <c r="O537" s="91"/>
      <c r="P537" s="222">
        <f>O537*H537</f>
        <v>0</v>
      </c>
      <c r="Q537" s="222">
        <v>0.0032000000000000002</v>
      </c>
      <c r="R537" s="222">
        <f>Q537*H537</f>
        <v>0.40811840000000005</v>
      </c>
      <c r="S537" s="222">
        <v>0</v>
      </c>
      <c r="T537" s="223">
        <f>S537*H537</f>
        <v>0</v>
      </c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R537" s="224" t="s">
        <v>345</v>
      </c>
      <c r="AT537" s="224" t="s">
        <v>149</v>
      </c>
      <c r="AU537" s="224" t="s">
        <v>85</v>
      </c>
      <c r="AY537" s="17" t="s">
        <v>131</v>
      </c>
      <c r="BE537" s="225">
        <f>IF(N537="základní",J537,0)</f>
        <v>0</v>
      </c>
      <c r="BF537" s="225">
        <f>IF(N537="snížená",J537,0)</f>
        <v>0</v>
      </c>
      <c r="BG537" s="225">
        <f>IF(N537="zákl. přenesená",J537,0)</f>
        <v>0</v>
      </c>
      <c r="BH537" s="225">
        <f>IF(N537="sníž. přenesená",J537,0)</f>
        <v>0</v>
      </c>
      <c r="BI537" s="225">
        <f>IF(N537="nulová",J537,0)</f>
        <v>0</v>
      </c>
      <c r="BJ537" s="17" t="s">
        <v>83</v>
      </c>
      <c r="BK537" s="225">
        <f>ROUND(I537*H537,2)</f>
        <v>0</v>
      </c>
      <c r="BL537" s="17" t="s">
        <v>249</v>
      </c>
      <c r="BM537" s="224" t="s">
        <v>612</v>
      </c>
    </row>
    <row r="538" s="13" customFormat="1">
      <c r="A538" s="13"/>
      <c r="B538" s="226"/>
      <c r="C538" s="227"/>
      <c r="D538" s="228" t="s">
        <v>140</v>
      </c>
      <c r="E538" s="227"/>
      <c r="F538" s="230" t="s">
        <v>595</v>
      </c>
      <c r="G538" s="227"/>
      <c r="H538" s="231">
        <v>127.53700000000001</v>
      </c>
      <c r="I538" s="232"/>
      <c r="J538" s="227"/>
      <c r="K538" s="227"/>
      <c r="L538" s="233"/>
      <c r="M538" s="234"/>
      <c r="N538" s="235"/>
      <c r="O538" s="235"/>
      <c r="P538" s="235"/>
      <c r="Q538" s="235"/>
      <c r="R538" s="235"/>
      <c r="S538" s="235"/>
      <c r="T538" s="236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37" t="s">
        <v>140</v>
      </c>
      <c r="AU538" s="237" t="s">
        <v>85</v>
      </c>
      <c r="AV538" s="13" t="s">
        <v>85</v>
      </c>
      <c r="AW538" s="13" t="s">
        <v>4</v>
      </c>
      <c r="AX538" s="13" t="s">
        <v>83</v>
      </c>
      <c r="AY538" s="237" t="s">
        <v>131</v>
      </c>
    </row>
    <row r="539" s="2" customFormat="1" ht="24.15" customHeight="1">
      <c r="A539" s="38"/>
      <c r="B539" s="39"/>
      <c r="C539" s="212" t="s">
        <v>613</v>
      </c>
      <c r="D539" s="212" t="s">
        <v>134</v>
      </c>
      <c r="E539" s="213" t="s">
        <v>614</v>
      </c>
      <c r="F539" s="214" t="s">
        <v>615</v>
      </c>
      <c r="G539" s="215" t="s">
        <v>469</v>
      </c>
      <c r="H539" s="216">
        <v>1.488</v>
      </c>
      <c r="I539" s="217"/>
      <c r="J539" s="218">
        <f>ROUND(I539*H539,2)</f>
        <v>0</v>
      </c>
      <c r="K539" s="219"/>
      <c r="L539" s="44"/>
      <c r="M539" s="220" t="s">
        <v>1</v>
      </c>
      <c r="N539" s="221" t="s">
        <v>43</v>
      </c>
      <c r="O539" s="91"/>
      <c r="P539" s="222">
        <f>O539*H539</f>
        <v>0</v>
      </c>
      <c r="Q539" s="222">
        <v>0</v>
      </c>
      <c r="R539" s="222">
        <f>Q539*H539</f>
        <v>0</v>
      </c>
      <c r="S539" s="222">
        <v>0</v>
      </c>
      <c r="T539" s="223">
        <f>S539*H539</f>
        <v>0</v>
      </c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R539" s="224" t="s">
        <v>249</v>
      </c>
      <c r="AT539" s="224" t="s">
        <v>134</v>
      </c>
      <c r="AU539" s="224" t="s">
        <v>85</v>
      </c>
      <c r="AY539" s="17" t="s">
        <v>131</v>
      </c>
      <c r="BE539" s="225">
        <f>IF(N539="základní",J539,0)</f>
        <v>0</v>
      </c>
      <c r="BF539" s="225">
        <f>IF(N539="snížená",J539,0)</f>
        <v>0</v>
      </c>
      <c r="BG539" s="225">
        <f>IF(N539="zákl. přenesená",J539,0)</f>
        <v>0</v>
      </c>
      <c r="BH539" s="225">
        <f>IF(N539="sníž. přenesená",J539,0)</f>
        <v>0</v>
      </c>
      <c r="BI539" s="225">
        <f>IF(N539="nulová",J539,0)</f>
        <v>0</v>
      </c>
      <c r="BJ539" s="17" t="s">
        <v>83</v>
      </c>
      <c r="BK539" s="225">
        <f>ROUND(I539*H539,2)</f>
        <v>0</v>
      </c>
      <c r="BL539" s="17" t="s">
        <v>249</v>
      </c>
      <c r="BM539" s="224" t="s">
        <v>616</v>
      </c>
    </row>
    <row r="540" s="12" customFormat="1" ht="22.8" customHeight="1">
      <c r="A540" s="12"/>
      <c r="B540" s="196"/>
      <c r="C540" s="197"/>
      <c r="D540" s="198" t="s">
        <v>77</v>
      </c>
      <c r="E540" s="210" t="s">
        <v>617</v>
      </c>
      <c r="F540" s="210" t="s">
        <v>618</v>
      </c>
      <c r="G540" s="197"/>
      <c r="H540" s="197"/>
      <c r="I540" s="200"/>
      <c r="J540" s="211">
        <f>BK540</f>
        <v>0</v>
      </c>
      <c r="K540" s="197"/>
      <c r="L540" s="202"/>
      <c r="M540" s="203"/>
      <c r="N540" s="204"/>
      <c r="O540" s="204"/>
      <c r="P540" s="205">
        <f>SUM(P541:P553)</f>
        <v>0</v>
      </c>
      <c r="Q540" s="204"/>
      <c r="R540" s="205">
        <f>SUM(R541:R553)</f>
        <v>0.017000000000000001</v>
      </c>
      <c r="S540" s="204"/>
      <c r="T540" s="206">
        <f>SUM(T541:T553)</f>
        <v>0.21922000000000003</v>
      </c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R540" s="207" t="s">
        <v>85</v>
      </c>
      <c r="AT540" s="208" t="s">
        <v>77</v>
      </c>
      <c r="AU540" s="208" t="s">
        <v>83</v>
      </c>
      <c r="AY540" s="207" t="s">
        <v>131</v>
      </c>
      <c r="BK540" s="209">
        <f>SUM(BK541:BK553)</f>
        <v>0</v>
      </c>
    </row>
    <row r="541" s="2" customFormat="1" ht="16.5" customHeight="1">
      <c r="A541" s="38"/>
      <c r="B541" s="39"/>
      <c r="C541" s="212" t="s">
        <v>619</v>
      </c>
      <c r="D541" s="212" t="s">
        <v>134</v>
      </c>
      <c r="E541" s="213" t="s">
        <v>620</v>
      </c>
      <c r="F541" s="214" t="s">
        <v>621</v>
      </c>
      <c r="G541" s="215" t="s">
        <v>178</v>
      </c>
      <c r="H541" s="216">
        <v>1.5</v>
      </c>
      <c r="I541" s="217"/>
      <c r="J541" s="218">
        <f>ROUND(I541*H541,2)</f>
        <v>0</v>
      </c>
      <c r="K541" s="219"/>
      <c r="L541" s="44"/>
      <c r="M541" s="220" t="s">
        <v>1</v>
      </c>
      <c r="N541" s="221" t="s">
        <v>43</v>
      </c>
      <c r="O541" s="91"/>
      <c r="P541" s="222">
        <f>O541*H541</f>
        <v>0</v>
      </c>
      <c r="Q541" s="222">
        <v>0.0015</v>
      </c>
      <c r="R541" s="222">
        <f>Q541*H541</f>
        <v>0.0022500000000000003</v>
      </c>
      <c r="S541" s="222">
        <v>0</v>
      </c>
      <c r="T541" s="223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224" t="s">
        <v>249</v>
      </c>
      <c r="AT541" s="224" t="s">
        <v>134</v>
      </c>
      <c r="AU541" s="224" t="s">
        <v>85</v>
      </c>
      <c r="AY541" s="17" t="s">
        <v>131</v>
      </c>
      <c r="BE541" s="225">
        <f>IF(N541="základní",J541,0)</f>
        <v>0</v>
      </c>
      <c r="BF541" s="225">
        <f>IF(N541="snížená",J541,0)</f>
        <v>0</v>
      </c>
      <c r="BG541" s="225">
        <f>IF(N541="zákl. přenesená",J541,0)</f>
        <v>0</v>
      </c>
      <c r="BH541" s="225">
        <f>IF(N541="sníž. přenesená",J541,0)</f>
        <v>0</v>
      </c>
      <c r="BI541" s="225">
        <f>IF(N541="nulová",J541,0)</f>
        <v>0</v>
      </c>
      <c r="BJ541" s="17" t="s">
        <v>83</v>
      </c>
      <c r="BK541" s="225">
        <f>ROUND(I541*H541,2)</f>
        <v>0</v>
      </c>
      <c r="BL541" s="17" t="s">
        <v>249</v>
      </c>
      <c r="BM541" s="224" t="s">
        <v>622</v>
      </c>
    </row>
    <row r="542" s="13" customFormat="1">
      <c r="A542" s="13"/>
      <c r="B542" s="226"/>
      <c r="C542" s="227"/>
      <c r="D542" s="228" t="s">
        <v>140</v>
      </c>
      <c r="E542" s="229" t="s">
        <v>1</v>
      </c>
      <c r="F542" s="230" t="s">
        <v>623</v>
      </c>
      <c r="G542" s="227"/>
      <c r="H542" s="231">
        <v>1.5</v>
      </c>
      <c r="I542" s="232"/>
      <c r="J542" s="227"/>
      <c r="K542" s="227"/>
      <c r="L542" s="233"/>
      <c r="M542" s="234"/>
      <c r="N542" s="235"/>
      <c r="O542" s="235"/>
      <c r="P542" s="235"/>
      <c r="Q542" s="235"/>
      <c r="R542" s="235"/>
      <c r="S542" s="235"/>
      <c r="T542" s="236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37" t="s">
        <v>140</v>
      </c>
      <c r="AU542" s="237" t="s">
        <v>85</v>
      </c>
      <c r="AV542" s="13" t="s">
        <v>85</v>
      </c>
      <c r="AW542" s="13" t="s">
        <v>34</v>
      </c>
      <c r="AX542" s="13" t="s">
        <v>83</v>
      </c>
      <c r="AY542" s="237" t="s">
        <v>131</v>
      </c>
    </row>
    <row r="543" s="2" customFormat="1" ht="16.5" customHeight="1">
      <c r="A543" s="38"/>
      <c r="B543" s="39"/>
      <c r="C543" s="212" t="s">
        <v>624</v>
      </c>
      <c r="D543" s="212" t="s">
        <v>134</v>
      </c>
      <c r="E543" s="213" t="s">
        <v>625</v>
      </c>
      <c r="F543" s="214" t="s">
        <v>626</v>
      </c>
      <c r="G543" s="215" t="s">
        <v>178</v>
      </c>
      <c r="H543" s="216">
        <v>1.5</v>
      </c>
      <c r="I543" s="217"/>
      <c r="J543" s="218">
        <f>ROUND(I543*H543,2)</f>
        <v>0</v>
      </c>
      <c r="K543" s="219"/>
      <c r="L543" s="44"/>
      <c r="M543" s="220" t="s">
        <v>1</v>
      </c>
      <c r="N543" s="221" t="s">
        <v>43</v>
      </c>
      <c r="O543" s="91"/>
      <c r="P543" s="222">
        <f>O543*H543</f>
        <v>0</v>
      </c>
      <c r="Q543" s="222">
        <v>0.0030599999999999998</v>
      </c>
      <c r="R543" s="222">
        <f>Q543*H543</f>
        <v>0.0045899999999999995</v>
      </c>
      <c r="S543" s="222">
        <v>0</v>
      </c>
      <c r="T543" s="223">
        <f>S543*H543</f>
        <v>0</v>
      </c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R543" s="224" t="s">
        <v>249</v>
      </c>
      <c r="AT543" s="224" t="s">
        <v>134</v>
      </c>
      <c r="AU543" s="224" t="s">
        <v>85</v>
      </c>
      <c r="AY543" s="17" t="s">
        <v>131</v>
      </c>
      <c r="BE543" s="225">
        <f>IF(N543="základní",J543,0)</f>
        <v>0</v>
      </c>
      <c r="BF543" s="225">
        <f>IF(N543="snížená",J543,0)</f>
        <v>0</v>
      </c>
      <c r="BG543" s="225">
        <f>IF(N543="zákl. přenesená",J543,0)</f>
        <v>0</v>
      </c>
      <c r="BH543" s="225">
        <f>IF(N543="sníž. přenesená",J543,0)</f>
        <v>0</v>
      </c>
      <c r="BI543" s="225">
        <f>IF(N543="nulová",J543,0)</f>
        <v>0</v>
      </c>
      <c r="BJ543" s="17" t="s">
        <v>83</v>
      </c>
      <c r="BK543" s="225">
        <f>ROUND(I543*H543,2)</f>
        <v>0</v>
      </c>
      <c r="BL543" s="17" t="s">
        <v>249</v>
      </c>
      <c r="BM543" s="224" t="s">
        <v>627</v>
      </c>
    </row>
    <row r="544" s="13" customFormat="1">
      <c r="A544" s="13"/>
      <c r="B544" s="226"/>
      <c r="C544" s="227"/>
      <c r="D544" s="228" t="s">
        <v>140</v>
      </c>
      <c r="E544" s="229" t="s">
        <v>1</v>
      </c>
      <c r="F544" s="230" t="s">
        <v>628</v>
      </c>
      <c r="G544" s="227"/>
      <c r="H544" s="231">
        <v>1.5</v>
      </c>
      <c r="I544" s="232"/>
      <c r="J544" s="227"/>
      <c r="K544" s="227"/>
      <c r="L544" s="233"/>
      <c r="M544" s="234"/>
      <c r="N544" s="235"/>
      <c r="O544" s="235"/>
      <c r="P544" s="235"/>
      <c r="Q544" s="235"/>
      <c r="R544" s="235"/>
      <c r="S544" s="235"/>
      <c r="T544" s="236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37" t="s">
        <v>140</v>
      </c>
      <c r="AU544" s="237" t="s">
        <v>85</v>
      </c>
      <c r="AV544" s="13" t="s">
        <v>85</v>
      </c>
      <c r="AW544" s="13" t="s">
        <v>34</v>
      </c>
      <c r="AX544" s="13" t="s">
        <v>83</v>
      </c>
      <c r="AY544" s="237" t="s">
        <v>131</v>
      </c>
    </row>
    <row r="545" s="2" customFormat="1" ht="16.5" customHeight="1">
      <c r="A545" s="38"/>
      <c r="B545" s="39"/>
      <c r="C545" s="212" t="s">
        <v>629</v>
      </c>
      <c r="D545" s="212" t="s">
        <v>134</v>
      </c>
      <c r="E545" s="213" t="s">
        <v>630</v>
      </c>
      <c r="F545" s="214" t="s">
        <v>631</v>
      </c>
      <c r="G545" s="215" t="s">
        <v>526</v>
      </c>
      <c r="H545" s="216">
        <v>4</v>
      </c>
      <c r="I545" s="217"/>
      <c r="J545" s="218">
        <f>ROUND(I545*H545,2)</f>
        <v>0</v>
      </c>
      <c r="K545" s="219"/>
      <c r="L545" s="44"/>
      <c r="M545" s="220" t="s">
        <v>1</v>
      </c>
      <c r="N545" s="221" t="s">
        <v>43</v>
      </c>
      <c r="O545" s="91"/>
      <c r="P545" s="222">
        <f>O545*H545</f>
        <v>0</v>
      </c>
      <c r="Q545" s="222">
        <v>0</v>
      </c>
      <c r="R545" s="222">
        <f>Q545*H545</f>
        <v>0</v>
      </c>
      <c r="S545" s="222">
        <v>0.017049999999999999</v>
      </c>
      <c r="T545" s="223">
        <f>S545*H545</f>
        <v>0.068199999999999997</v>
      </c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R545" s="224" t="s">
        <v>249</v>
      </c>
      <c r="AT545" s="224" t="s">
        <v>134</v>
      </c>
      <c r="AU545" s="224" t="s">
        <v>85</v>
      </c>
      <c r="AY545" s="17" t="s">
        <v>131</v>
      </c>
      <c r="BE545" s="225">
        <f>IF(N545="základní",J545,0)</f>
        <v>0</v>
      </c>
      <c r="BF545" s="225">
        <f>IF(N545="snížená",J545,0)</f>
        <v>0</v>
      </c>
      <c r="BG545" s="225">
        <f>IF(N545="zákl. přenesená",J545,0)</f>
        <v>0</v>
      </c>
      <c r="BH545" s="225">
        <f>IF(N545="sníž. přenesená",J545,0)</f>
        <v>0</v>
      </c>
      <c r="BI545" s="225">
        <f>IF(N545="nulová",J545,0)</f>
        <v>0</v>
      </c>
      <c r="BJ545" s="17" t="s">
        <v>83</v>
      </c>
      <c r="BK545" s="225">
        <f>ROUND(I545*H545,2)</f>
        <v>0</v>
      </c>
      <c r="BL545" s="17" t="s">
        <v>249</v>
      </c>
      <c r="BM545" s="224" t="s">
        <v>632</v>
      </c>
    </row>
    <row r="546" s="13" customFormat="1">
      <c r="A546" s="13"/>
      <c r="B546" s="226"/>
      <c r="C546" s="227"/>
      <c r="D546" s="228" t="s">
        <v>140</v>
      </c>
      <c r="E546" s="229" t="s">
        <v>1</v>
      </c>
      <c r="F546" s="230" t="s">
        <v>138</v>
      </c>
      <c r="G546" s="227"/>
      <c r="H546" s="231">
        <v>4</v>
      </c>
      <c r="I546" s="232"/>
      <c r="J546" s="227"/>
      <c r="K546" s="227"/>
      <c r="L546" s="233"/>
      <c r="M546" s="234"/>
      <c r="N546" s="235"/>
      <c r="O546" s="235"/>
      <c r="P546" s="235"/>
      <c r="Q546" s="235"/>
      <c r="R546" s="235"/>
      <c r="S546" s="235"/>
      <c r="T546" s="23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37" t="s">
        <v>140</v>
      </c>
      <c r="AU546" s="237" t="s">
        <v>85</v>
      </c>
      <c r="AV546" s="13" t="s">
        <v>85</v>
      </c>
      <c r="AW546" s="13" t="s">
        <v>34</v>
      </c>
      <c r="AX546" s="13" t="s">
        <v>83</v>
      </c>
      <c r="AY546" s="237" t="s">
        <v>131</v>
      </c>
    </row>
    <row r="547" s="2" customFormat="1" ht="24.15" customHeight="1">
      <c r="A547" s="38"/>
      <c r="B547" s="39"/>
      <c r="C547" s="212" t="s">
        <v>633</v>
      </c>
      <c r="D547" s="212" t="s">
        <v>134</v>
      </c>
      <c r="E547" s="213" t="s">
        <v>634</v>
      </c>
      <c r="F547" s="214" t="s">
        <v>635</v>
      </c>
      <c r="G547" s="215" t="s">
        <v>526</v>
      </c>
      <c r="H547" s="216">
        <v>6</v>
      </c>
      <c r="I547" s="217"/>
      <c r="J547" s="218">
        <f>ROUND(I547*H547,2)</f>
        <v>0</v>
      </c>
      <c r="K547" s="219"/>
      <c r="L547" s="44"/>
      <c r="M547" s="220" t="s">
        <v>1</v>
      </c>
      <c r="N547" s="221" t="s">
        <v>43</v>
      </c>
      <c r="O547" s="91"/>
      <c r="P547" s="222">
        <f>O547*H547</f>
        <v>0</v>
      </c>
      <c r="Q547" s="222">
        <v>0.0015</v>
      </c>
      <c r="R547" s="222">
        <f>Q547*H547</f>
        <v>0.0090000000000000011</v>
      </c>
      <c r="S547" s="222">
        <v>0</v>
      </c>
      <c r="T547" s="223">
        <f>S547*H547</f>
        <v>0</v>
      </c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R547" s="224" t="s">
        <v>249</v>
      </c>
      <c r="AT547" s="224" t="s">
        <v>134</v>
      </c>
      <c r="AU547" s="224" t="s">
        <v>85</v>
      </c>
      <c r="AY547" s="17" t="s">
        <v>131</v>
      </c>
      <c r="BE547" s="225">
        <f>IF(N547="základní",J547,0)</f>
        <v>0</v>
      </c>
      <c r="BF547" s="225">
        <f>IF(N547="snížená",J547,0)</f>
        <v>0</v>
      </c>
      <c r="BG547" s="225">
        <f>IF(N547="zákl. přenesená",J547,0)</f>
        <v>0</v>
      </c>
      <c r="BH547" s="225">
        <f>IF(N547="sníž. přenesená",J547,0)</f>
        <v>0</v>
      </c>
      <c r="BI547" s="225">
        <f>IF(N547="nulová",J547,0)</f>
        <v>0</v>
      </c>
      <c r="BJ547" s="17" t="s">
        <v>83</v>
      </c>
      <c r="BK547" s="225">
        <f>ROUND(I547*H547,2)</f>
        <v>0</v>
      </c>
      <c r="BL547" s="17" t="s">
        <v>249</v>
      </c>
      <c r="BM547" s="224" t="s">
        <v>636</v>
      </c>
    </row>
    <row r="548" s="13" customFormat="1">
      <c r="A548" s="13"/>
      <c r="B548" s="226"/>
      <c r="C548" s="227"/>
      <c r="D548" s="228" t="s">
        <v>140</v>
      </c>
      <c r="E548" s="229" t="s">
        <v>1</v>
      </c>
      <c r="F548" s="230" t="s">
        <v>132</v>
      </c>
      <c r="G548" s="227"/>
      <c r="H548" s="231">
        <v>6</v>
      </c>
      <c r="I548" s="232"/>
      <c r="J548" s="227"/>
      <c r="K548" s="227"/>
      <c r="L548" s="233"/>
      <c r="M548" s="234"/>
      <c r="N548" s="235"/>
      <c r="O548" s="235"/>
      <c r="P548" s="235"/>
      <c r="Q548" s="235"/>
      <c r="R548" s="235"/>
      <c r="S548" s="235"/>
      <c r="T548" s="236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37" t="s">
        <v>140</v>
      </c>
      <c r="AU548" s="237" t="s">
        <v>85</v>
      </c>
      <c r="AV548" s="13" t="s">
        <v>85</v>
      </c>
      <c r="AW548" s="13" t="s">
        <v>34</v>
      </c>
      <c r="AX548" s="13" t="s">
        <v>83</v>
      </c>
      <c r="AY548" s="237" t="s">
        <v>131</v>
      </c>
    </row>
    <row r="549" s="2" customFormat="1" ht="16.5" customHeight="1">
      <c r="A549" s="38"/>
      <c r="B549" s="39"/>
      <c r="C549" s="212" t="s">
        <v>637</v>
      </c>
      <c r="D549" s="212" t="s">
        <v>134</v>
      </c>
      <c r="E549" s="213" t="s">
        <v>638</v>
      </c>
      <c r="F549" s="214" t="s">
        <v>639</v>
      </c>
      <c r="G549" s="215" t="s">
        <v>526</v>
      </c>
      <c r="H549" s="216">
        <v>6</v>
      </c>
      <c r="I549" s="217"/>
      <c r="J549" s="218">
        <f>ROUND(I549*H549,2)</f>
        <v>0</v>
      </c>
      <c r="K549" s="219"/>
      <c r="L549" s="44"/>
      <c r="M549" s="220" t="s">
        <v>1</v>
      </c>
      <c r="N549" s="221" t="s">
        <v>43</v>
      </c>
      <c r="O549" s="91"/>
      <c r="P549" s="222">
        <f>O549*H549</f>
        <v>0</v>
      </c>
      <c r="Q549" s="222">
        <v>0</v>
      </c>
      <c r="R549" s="222">
        <f>Q549*H549</f>
        <v>0</v>
      </c>
      <c r="S549" s="222">
        <v>0.025170000000000001</v>
      </c>
      <c r="T549" s="223">
        <f>S549*H549</f>
        <v>0.15102000000000002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24" t="s">
        <v>138</v>
      </c>
      <c r="AT549" s="224" t="s">
        <v>134</v>
      </c>
      <c r="AU549" s="224" t="s">
        <v>85</v>
      </c>
      <c r="AY549" s="17" t="s">
        <v>131</v>
      </c>
      <c r="BE549" s="225">
        <f>IF(N549="základní",J549,0)</f>
        <v>0</v>
      </c>
      <c r="BF549" s="225">
        <f>IF(N549="snížená",J549,0)</f>
        <v>0</v>
      </c>
      <c r="BG549" s="225">
        <f>IF(N549="zákl. přenesená",J549,0)</f>
        <v>0</v>
      </c>
      <c r="BH549" s="225">
        <f>IF(N549="sníž. přenesená",J549,0)</f>
        <v>0</v>
      </c>
      <c r="BI549" s="225">
        <f>IF(N549="nulová",J549,0)</f>
        <v>0</v>
      </c>
      <c r="BJ549" s="17" t="s">
        <v>83</v>
      </c>
      <c r="BK549" s="225">
        <f>ROUND(I549*H549,2)</f>
        <v>0</v>
      </c>
      <c r="BL549" s="17" t="s">
        <v>138</v>
      </c>
      <c r="BM549" s="224" t="s">
        <v>640</v>
      </c>
    </row>
    <row r="550" s="13" customFormat="1">
      <c r="A550" s="13"/>
      <c r="B550" s="226"/>
      <c r="C550" s="227"/>
      <c r="D550" s="228" t="s">
        <v>140</v>
      </c>
      <c r="E550" s="229" t="s">
        <v>1</v>
      </c>
      <c r="F550" s="230" t="s">
        <v>132</v>
      </c>
      <c r="G550" s="227"/>
      <c r="H550" s="231">
        <v>6</v>
      </c>
      <c r="I550" s="232"/>
      <c r="J550" s="227"/>
      <c r="K550" s="227"/>
      <c r="L550" s="233"/>
      <c r="M550" s="234"/>
      <c r="N550" s="235"/>
      <c r="O550" s="235"/>
      <c r="P550" s="235"/>
      <c r="Q550" s="235"/>
      <c r="R550" s="235"/>
      <c r="S550" s="235"/>
      <c r="T550" s="23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37" t="s">
        <v>140</v>
      </c>
      <c r="AU550" s="237" t="s">
        <v>85</v>
      </c>
      <c r="AV550" s="13" t="s">
        <v>85</v>
      </c>
      <c r="AW550" s="13" t="s">
        <v>34</v>
      </c>
      <c r="AX550" s="13" t="s">
        <v>83</v>
      </c>
      <c r="AY550" s="237" t="s">
        <v>131</v>
      </c>
    </row>
    <row r="551" s="2" customFormat="1" ht="16.5" customHeight="1">
      <c r="A551" s="38"/>
      <c r="B551" s="39"/>
      <c r="C551" s="212" t="s">
        <v>641</v>
      </c>
      <c r="D551" s="212" t="s">
        <v>134</v>
      </c>
      <c r="E551" s="213" t="s">
        <v>642</v>
      </c>
      <c r="F551" s="214" t="s">
        <v>643</v>
      </c>
      <c r="G551" s="215" t="s">
        <v>526</v>
      </c>
      <c r="H551" s="216">
        <v>4</v>
      </c>
      <c r="I551" s="217"/>
      <c r="J551" s="218">
        <f>ROUND(I551*H551,2)</f>
        <v>0</v>
      </c>
      <c r="K551" s="219"/>
      <c r="L551" s="44"/>
      <c r="M551" s="220" t="s">
        <v>1</v>
      </c>
      <c r="N551" s="221" t="s">
        <v>43</v>
      </c>
      <c r="O551" s="91"/>
      <c r="P551" s="222">
        <f>O551*H551</f>
        <v>0</v>
      </c>
      <c r="Q551" s="222">
        <v>0.00029</v>
      </c>
      <c r="R551" s="222">
        <f>Q551*H551</f>
        <v>0.00116</v>
      </c>
      <c r="S551" s="222">
        <v>0</v>
      </c>
      <c r="T551" s="223">
        <f>S551*H551</f>
        <v>0</v>
      </c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R551" s="224" t="s">
        <v>249</v>
      </c>
      <c r="AT551" s="224" t="s">
        <v>134</v>
      </c>
      <c r="AU551" s="224" t="s">
        <v>85</v>
      </c>
      <c r="AY551" s="17" t="s">
        <v>131</v>
      </c>
      <c r="BE551" s="225">
        <f>IF(N551="základní",J551,0)</f>
        <v>0</v>
      </c>
      <c r="BF551" s="225">
        <f>IF(N551="snížená",J551,0)</f>
        <v>0</v>
      </c>
      <c r="BG551" s="225">
        <f>IF(N551="zákl. přenesená",J551,0)</f>
        <v>0</v>
      </c>
      <c r="BH551" s="225">
        <f>IF(N551="sníž. přenesená",J551,0)</f>
        <v>0</v>
      </c>
      <c r="BI551" s="225">
        <f>IF(N551="nulová",J551,0)</f>
        <v>0</v>
      </c>
      <c r="BJ551" s="17" t="s">
        <v>83</v>
      </c>
      <c r="BK551" s="225">
        <f>ROUND(I551*H551,2)</f>
        <v>0</v>
      </c>
      <c r="BL551" s="17" t="s">
        <v>249</v>
      </c>
      <c r="BM551" s="224" t="s">
        <v>644</v>
      </c>
    </row>
    <row r="552" s="13" customFormat="1">
      <c r="A552" s="13"/>
      <c r="B552" s="226"/>
      <c r="C552" s="227"/>
      <c r="D552" s="228" t="s">
        <v>140</v>
      </c>
      <c r="E552" s="229" t="s">
        <v>1</v>
      </c>
      <c r="F552" s="230" t="s">
        <v>138</v>
      </c>
      <c r="G552" s="227"/>
      <c r="H552" s="231">
        <v>4</v>
      </c>
      <c r="I552" s="232"/>
      <c r="J552" s="227"/>
      <c r="K552" s="227"/>
      <c r="L552" s="233"/>
      <c r="M552" s="234"/>
      <c r="N552" s="235"/>
      <c r="O552" s="235"/>
      <c r="P552" s="235"/>
      <c r="Q552" s="235"/>
      <c r="R552" s="235"/>
      <c r="S552" s="235"/>
      <c r="T552" s="236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37" t="s">
        <v>140</v>
      </c>
      <c r="AU552" s="237" t="s">
        <v>85</v>
      </c>
      <c r="AV552" s="13" t="s">
        <v>85</v>
      </c>
      <c r="AW552" s="13" t="s">
        <v>34</v>
      </c>
      <c r="AX552" s="13" t="s">
        <v>83</v>
      </c>
      <c r="AY552" s="237" t="s">
        <v>131</v>
      </c>
    </row>
    <row r="553" s="2" customFormat="1" ht="24.15" customHeight="1">
      <c r="A553" s="38"/>
      <c r="B553" s="39"/>
      <c r="C553" s="212" t="s">
        <v>645</v>
      </c>
      <c r="D553" s="212" t="s">
        <v>134</v>
      </c>
      <c r="E553" s="213" t="s">
        <v>646</v>
      </c>
      <c r="F553" s="214" t="s">
        <v>647</v>
      </c>
      <c r="G553" s="215" t="s">
        <v>469</v>
      </c>
      <c r="H553" s="216">
        <v>0.017000000000000001</v>
      </c>
      <c r="I553" s="217"/>
      <c r="J553" s="218">
        <f>ROUND(I553*H553,2)</f>
        <v>0</v>
      </c>
      <c r="K553" s="219"/>
      <c r="L553" s="44"/>
      <c r="M553" s="220" t="s">
        <v>1</v>
      </c>
      <c r="N553" s="221" t="s">
        <v>43</v>
      </c>
      <c r="O553" s="91"/>
      <c r="P553" s="222">
        <f>O553*H553</f>
        <v>0</v>
      </c>
      <c r="Q553" s="222">
        <v>0</v>
      </c>
      <c r="R553" s="222">
        <f>Q553*H553</f>
        <v>0</v>
      </c>
      <c r="S553" s="222">
        <v>0</v>
      </c>
      <c r="T553" s="223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24" t="s">
        <v>249</v>
      </c>
      <c r="AT553" s="224" t="s">
        <v>134</v>
      </c>
      <c r="AU553" s="224" t="s">
        <v>85</v>
      </c>
      <c r="AY553" s="17" t="s">
        <v>131</v>
      </c>
      <c r="BE553" s="225">
        <f>IF(N553="základní",J553,0)</f>
        <v>0</v>
      </c>
      <c r="BF553" s="225">
        <f>IF(N553="snížená",J553,0)</f>
        <v>0</v>
      </c>
      <c r="BG553" s="225">
        <f>IF(N553="zákl. přenesená",J553,0)</f>
        <v>0</v>
      </c>
      <c r="BH553" s="225">
        <f>IF(N553="sníž. přenesená",J553,0)</f>
        <v>0</v>
      </c>
      <c r="BI553" s="225">
        <f>IF(N553="nulová",J553,0)</f>
        <v>0</v>
      </c>
      <c r="BJ553" s="17" t="s">
        <v>83</v>
      </c>
      <c r="BK553" s="225">
        <f>ROUND(I553*H553,2)</f>
        <v>0</v>
      </c>
      <c r="BL553" s="17" t="s">
        <v>249</v>
      </c>
      <c r="BM553" s="224" t="s">
        <v>648</v>
      </c>
    </row>
    <row r="554" s="12" customFormat="1" ht="22.8" customHeight="1">
      <c r="A554" s="12"/>
      <c r="B554" s="196"/>
      <c r="C554" s="197"/>
      <c r="D554" s="198" t="s">
        <v>77</v>
      </c>
      <c r="E554" s="210" t="s">
        <v>649</v>
      </c>
      <c r="F554" s="210" t="s">
        <v>650</v>
      </c>
      <c r="G554" s="197"/>
      <c r="H554" s="197"/>
      <c r="I554" s="200"/>
      <c r="J554" s="211">
        <f>BK554</f>
        <v>0</v>
      </c>
      <c r="K554" s="197"/>
      <c r="L554" s="202"/>
      <c r="M554" s="203"/>
      <c r="N554" s="204"/>
      <c r="O554" s="204"/>
      <c r="P554" s="205">
        <f>SUM(P555:P563)</f>
        <v>0</v>
      </c>
      <c r="Q554" s="204"/>
      <c r="R554" s="205">
        <f>SUM(R555:R563)</f>
        <v>0</v>
      </c>
      <c r="S554" s="204"/>
      <c r="T554" s="206">
        <f>SUM(T555:T563)</f>
        <v>0.00040000000000000002</v>
      </c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R554" s="207" t="s">
        <v>85</v>
      </c>
      <c r="AT554" s="208" t="s">
        <v>77</v>
      </c>
      <c r="AU554" s="208" t="s">
        <v>83</v>
      </c>
      <c r="AY554" s="207" t="s">
        <v>131</v>
      </c>
      <c r="BK554" s="209">
        <f>SUM(BK555:BK563)</f>
        <v>0</v>
      </c>
    </row>
    <row r="555" s="2" customFormat="1" ht="24.15" customHeight="1">
      <c r="A555" s="38"/>
      <c r="B555" s="39"/>
      <c r="C555" s="212" t="s">
        <v>651</v>
      </c>
      <c r="D555" s="212" t="s">
        <v>134</v>
      </c>
      <c r="E555" s="213" t="s">
        <v>652</v>
      </c>
      <c r="F555" s="214" t="s">
        <v>653</v>
      </c>
      <c r="G555" s="215" t="s">
        <v>654</v>
      </c>
      <c r="H555" s="216">
        <v>1</v>
      </c>
      <c r="I555" s="217"/>
      <c r="J555" s="218">
        <f>ROUND(I555*H555,2)</f>
        <v>0</v>
      </c>
      <c r="K555" s="219"/>
      <c r="L555" s="44"/>
      <c r="M555" s="220" t="s">
        <v>1</v>
      </c>
      <c r="N555" s="221" t="s">
        <v>43</v>
      </c>
      <c r="O555" s="91"/>
      <c r="P555" s="222">
        <f>O555*H555</f>
        <v>0</v>
      </c>
      <c r="Q555" s="222">
        <v>0</v>
      </c>
      <c r="R555" s="222">
        <f>Q555*H555</f>
        <v>0</v>
      </c>
      <c r="S555" s="222">
        <v>0</v>
      </c>
      <c r="T555" s="223">
        <f>S555*H555</f>
        <v>0</v>
      </c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R555" s="224" t="s">
        <v>249</v>
      </c>
      <c r="AT555" s="224" t="s">
        <v>134</v>
      </c>
      <c r="AU555" s="224" t="s">
        <v>85</v>
      </c>
      <c r="AY555" s="17" t="s">
        <v>131</v>
      </c>
      <c r="BE555" s="225">
        <f>IF(N555="základní",J555,0)</f>
        <v>0</v>
      </c>
      <c r="BF555" s="225">
        <f>IF(N555="snížená",J555,0)</f>
        <v>0</v>
      </c>
      <c r="BG555" s="225">
        <f>IF(N555="zákl. přenesená",J555,0)</f>
        <v>0</v>
      </c>
      <c r="BH555" s="225">
        <f>IF(N555="sníž. přenesená",J555,0)</f>
        <v>0</v>
      </c>
      <c r="BI555" s="225">
        <f>IF(N555="nulová",J555,0)</f>
        <v>0</v>
      </c>
      <c r="BJ555" s="17" t="s">
        <v>83</v>
      </c>
      <c r="BK555" s="225">
        <f>ROUND(I555*H555,2)</f>
        <v>0</v>
      </c>
      <c r="BL555" s="17" t="s">
        <v>249</v>
      </c>
      <c r="BM555" s="224" t="s">
        <v>655</v>
      </c>
    </row>
    <row r="556" s="13" customFormat="1">
      <c r="A556" s="13"/>
      <c r="B556" s="226"/>
      <c r="C556" s="227"/>
      <c r="D556" s="228" t="s">
        <v>140</v>
      </c>
      <c r="E556" s="229" t="s">
        <v>1</v>
      </c>
      <c r="F556" s="230" t="s">
        <v>656</v>
      </c>
      <c r="G556" s="227"/>
      <c r="H556" s="231">
        <v>1</v>
      </c>
      <c r="I556" s="232"/>
      <c r="J556" s="227"/>
      <c r="K556" s="227"/>
      <c r="L556" s="233"/>
      <c r="M556" s="234"/>
      <c r="N556" s="235"/>
      <c r="O556" s="235"/>
      <c r="P556" s="235"/>
      <c r="Q556" s="235"/>
      <c r="R556" s="235"/>
      <c r="S556" s="235"/>
      <c r="T556" s="23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37" t="s">
        <v>140</v>
      </c>
      <c r="AU556" s="237" t="s">
        <v>85</v>
      </c>
      <c r="AV556" s="13" t="s">
        <v>85</v>
      </c>
      <c r="AW556" s="13" t="s">
        <v>34</v>
      </c>
      <c r="AX556" s="13" t="s">
        <v>83</v>
      </c>
      <c r="AY556" s="237" t="s">
        <v>131</v>
      </c>
    </row>
    <row r="557" s="2" customFormat="1" ht="16.5" customHeight="1">
      <c r="A557" s="38"/>
      <c r="B557" s="39"/>
      <c r="C557" s="212" t="s">
        <v>657</v>
      </c>
      <c r="D557" s="212" t="s">
        <v>134</v>
      </c>
      <c r="E557" s="213" t="s">
        <v>658</v>
      </c>
      <c r="F557" s="214" t="s">
        <v>659</v>
      </c>
      <c r="G557" s="215" t="s">
        <v>654</v>
      </c>
      <c r="H557" s="216">
        <v>1</v>
      </c>
      <c r="I557" s="217"/>
      <c r="J557" s="218">
        <f>ROUND(I557*H557,2)</f>
        <v>0</v>
      </c>
      <c r="K557" s="219"/>
      <c r="L557" s="44"/>
      <c r="M557" s="220" t="s">
        <v>1</v>
      </c>
      <c r="N557" s="221" t="s">
        <v>43</v>
      </c>
      <c r="O557" s="91"/>
      <c r="P557" s="222">
        <f>O557*H557</f>
        <v>0</v>
      </c>
      <c r="Q557" s="222">
        <v>0</v>
      </c>
      <c r="R557" s="222">
        <f>Q557*H557</f>
        <v>0</v>
      </c>
      <c r="S557" s="222">
        <v>0</v>
      </c>
      <c r="T557" s="223">
        <f>S557*H557</f>
        <v>0</v>
      </c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R557" s="224" t="s">
        <v>249</v>
      </c>
      <c r="AT557" s="224" t="s">
        <v>134</v>
      </c>
      <c r="AU557" s="224" t="s">
        <v>85</v>
      </c>
      <c r="AY557" s="17" t="s">
        <v>131</v>
      </c>
      <c r="BE557" s="225">
        <f>IF(N557="základní",J557,0)</f>
        <v>0</v>
      </c>
      <c r="BF557" s="225">
        <f>IF(N557="snížená",J557,0)</f>
        <v>0</v>
      </c>
      <c r="BG557" s="225">
        <f>IF(N557="zákl. přenesená",J557,0)</f>
        <v>0</v>
      </c>
      <c r="BH557" s="225">
        <f>IF(N557="sníž. přenesená",J557,0)</f>
        <v>0</v>
      </c>
      <c r="BI557" s="225">
        <f>IF(N557="nulová",J557,0)</f>
        <v>0</v>
      </c>
      <c r="BJ557" s="17" t="s">
        <v>83</v>
      </c>
      <c r="BK557" s="225">
        <f>ROUND(I557*H557,2)</f>
        <v>0</v>
      </c>
      <c r="BL557" s="17" t="s">
        <v>249</v>
      </c>
      <c r="BM557" s="224" t="s">
        <v>660</v>
      </c>
    </row>
    <row r="558" s="2" customFormat="1" ht="16.5" customHeight="1">
      <c r="A558" s="38"/>
      <c r="B558" s="39"/>
      <c r="C558" s="212" t="s">
        <v>661</v>
      </c>
      <c r="D558" s="212" t="s">
        <v>134</v>
      </c>
      <c r="E558" s="213" t="s">
        <v>662</v>
      </c>
      <c r="F558" s="214" t="s">
        <v>663</v>
      </c>
      <c r="G558" s="215" t="s">
        <v>654</v>
      </c>
      <c r="H558" s="216">
        <v>1</v>
      </c>
      <c r="I558" s="217"/>
      <c r="J558" s="218">
        <f>ROUND(I558*H558,2)</f>
        <v>0</v>
      </c>
      <c r="K558" s="219"/>
      <c r="L558" s="44"/>
      <c r="M558" s="220" t="s">
        <v>1</v>
      </c>
      <c r="N558" s="221" t="s">
        <v>43</v>
      </c>
      <c r="O558" s="91"/>
      <c r="P558" s="222">
        <f>O558*H558</f>
        <v>0</v>
      </c>
      <c r="Q558" s="222">
        <v>0</v>
      </c>
      <c r="R558" s="222">
        <f>Q558*H558</f>
        <v>0</v>
      </c>
      <c r="S558" s="222">
        <v>0.00040000000000000002</v>
      </c>
      <c r="T558" s="223">
        <f>S558*H558</f>
        <v>0.00040000000000000002</v>
      </c>
      <c r="U558" s="38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R558" s="224" t="s">
        <v>249</v>
      </c>
      <c r="AT558" s="224" t="s">
        <v>134</v>
      </c>
      <c r="AU558" s="224" t="s">
        <v>85</v>
      </c>
      <c r="AY558" s="17" t="s">
        <v>131</v>
      </c>
      <c r="BE558" s="225">
        <f>IF(N558="základní",J558,0)</f>
        <v>0</v>
      </c>
      <c r="BF558" s="225">
        <f>IF(N558="snížená",J558,0)</f>
        <v>0</v>
      </c>
      <c r="BG558" s="225">
        <f>IF(N558="zákl. přenesená",J558,0)</f>
        <v>0</v>
      </c>
      <c r="BH558" s="225">
        <f>IF(N558="sníž. přenesená",J558,0)</f>
        <v>0</v>
      </c>
      <c r="BI558" s="225">
        <f>IF(N558="nulová",J558,0)</f>
        <v>0</v>
      </c>
      <c r="BJ558" s="17" t="s">
        <v>83</v>
      </c>
      <c r="BK558" s="225">
        <f>ROUND(I558*H558,2)</f>
        <v>0</v>
      </c>
      <c r="BL558" s="17" t="s">
        <v>249</v>
      </c>
      <c r="BM558" s="224" t="s">
        <v>664</v>
      </c>
    </row>
    <row r="559" s="2" customFormat="1" ht="24.15" customHeight="1">
      <c r="A559" s="38"/>
      <c r="B559" s="39"/>
      <c r="C559" s="212" t="s">
        <v>665</v>
      </c>
      <c r="D559" s="212" t="s">
        <v>134</v>
      </c>
      <c r="E559" s="213" t="s">
        <v>666</v>
      </c>
      <c r="F559" s="214" t="s">
        <v>667</v>
      </c>
      <c r="G559" s="215" t="s">
        <v>526</v>
      </c>
      <c r="H559" s="216">
        <v>6</v>
      </c>
      <c r="I559" s="217"/>
      <c r="J559" s="218">
        <f>ROUND(I559*H559,2)</f>
        <v>0</v>
      </c>
      <c r="K559" s="219"/>
      <c r="L559" s="44"/>
      <c r="M559" s="220" t="s">
        <v>1</v>
      </c>
      <c r="N559" s="221" t="s">
        <v>43</v>
      </c>
      <c r="O559" s="91"/>
      <c r="P559" s="222">
        <f>O559*H559</f>
        <v>0</v>
      </c>
      <c r="Q559" s="222">
        <v>0</v>
      </c>
      <c r="R559" s="222">
        <f>Q559*H559</f>
        <v>0</v>
      </c>
      <c r="S559" s="222">
        <v>0</v>
      </c>
      <c r="T559" s="223">
        <f>S559*H559</f>
        <v>0</v>
      </c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R559" s="224" t="s">
        <v>249</v>
      </c>
      <c r="AT559" s="224" t="s">
        <v>134</v>
      </c>
      <c r="AU559" s="224" t="s">
        <v>85</v>
      </c>
      <c r="AY559" s="17" t="s">
        <v>131</v>
      </c>
      <c r="BE559" s="225">
        <f>IF(N559="základní",J559,0)</f>
        <v>0</v>
      </c>
      <c r="BF559" s="225">
        <f>IF(N559="snížená",J559,0)</f>
        <v>0</v>
      </c>
      <c r="BG559" s="225">
        <f>IF(N559="zákl. přenesená",J559,0)</f>
        <v>0</v>
      </c>
      <c r="BH559" s="225">
        <f>IF(N559="sníž. přenesená",J559,0)</f>
        <v>0</v>
      </c>
      <c r="BI559" s="225">
        <f>IF(N559="nulová",J559,0)</f>
        <v>0</v>
      </c>
      <c r="BJ559" s="17" t="s">
        <v>83</v>
      </c>
      <c r="BK559" s="225">
        <f>ROUND(I559*H559,2)</f>
        <v>0</v>
      </c>
      <c r="BL559" s="17" t="s">
        <v>249</v>
      </c>
      <c r="BM559" s="224" t="s">
        <v>668</v>
      </c>
    </row>
    <row r="560" s="13" customFormat="1">
      <c r="A560" s="13"/>
      <c r="B560" s="226"/>
      <c r="C560" s="227"/>
      <c r="D560" s="228" t="s">
        <v>140</v>
      </c>
      <c r="E560" s="229" t="s">
        <v>1</v>
      </c>
      <c r="F560" s="230" t="s">
        <v>132</v>
      </c>
      <c r="G560" s="227"/>
      <c r="H560" s="231">
        <v>6</v>
      </c>
      <c r="I560" s="232"/>
      <c r="J560" s="227"/>
      <c r="K560" s="227"/>
      <c r="L560" s="233"/>
      <c r="M560" s="234"/>
      <c r="N560" s="235"/>
      <c r="O560" s="235"/>
      <c r="P560" s="235"/>
      <c r="Q560" s="235"/>
      <c r="R560" s="235"/>
      <c r="S560" s="235"/>
      <c r="T560" s="236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37" t="s">
        <v>140</v>
      </c>
      <c r="AU560" s="237" t="s">
        <v>85</v>
      </c>
      <c r="AV560" s="13" t="s">
        <v>85</v>
      </c>
      <c r="AW560" s="13" t="s">
        <v>34</v>
      </c>
      <c r="AX560" s="13" t="s">
        <v>83</v>
      </c>
      <c r="AY560" s="237" t="s">
        <v>131</v>
      </c>
    </row>
    <row r="561" s="2" customFormat="1" ht="24.15" customHeight="1">
      <c r="A561" s="38"/>
      <c r="B561" s="39"/>
      <c r="C561" s="212" t="s">
        <v>669</v>
      </c>
      <c r="D561" s="212" t="s">
        <v>134</v>
      </c>
      <c r="E561" s="213" t="s">
        <v>670</v>
      </c>
      <c r="F561" s="214" t="s">
        <v>671</v>
      </c>
      <c r="G561" s="215" t="s">
        <v>526</v>
      </c>
      <c r="H561" s="216">
        <v>1</v>
      </c>
      <c r="I561" s="217"/>
      <c r="J561" s="218">
        <f>ROUND(I561*H561,2)</f>
        <v>0</v>
      </c>
      <c r="K561" s="219"/>
      <c r="L561" s="44"/>
      <c r="M561" s="220" t="s">
        <v>1</v>
      </c>
      <c r="N561" s="221" t="s">
        <v>43</v>
      </c>
      <c r="O561" s="91"/>
      <c r="P561" s="222">
        <f>O561*H561</f>
        <v>0</v>
      </c>
      <c r="Q561" s="222">
        <v>0</v>
      </c>
      <c r="R561" s="222">
        <f>Q561*H561</f>
        <v>0</v>
      </c>
      <c r="S561" s="222">
        <v>0</v>
      </c>
      <c r="T561" s="223">
        <f>S561*H561</f>
        <v>0</v>
      </c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24" t="s">
        <v>249</v>
      </c>
      <c r="AT561" s="224" t="s">
        <v>134</v>
      </c>
      <c r="AU561" s="224" t="s">
        <v>85</v>
      </c>
      <c r="AY561" s="17" t="s">
        <v>131</v>
      </c>
      <c r="BE561" s="225">
        <f>IF(N561="základní",J561,0)</f>
        <v>0</v>
      </c>
      <c r="BF561" s="225">
        <f>IF(N561="snížená",J561,0)</f>
        <v>0</v>
      </c>
      <c r="BG561" s="225">
        <f>IF(N561="zákl. přenesená",J561,0)</f>
        <v>0</v>
      </c>
      <c r="BH561" s="225">
        <f>IF(N561="sníž. přenesená",J561,0)</f>
        <v>0</v>
      </c>
      <c r="BI561" s="225">
        <f>IF(N561="nulová",J561,0)</f>
        <v>0</v>
      </c>
      <c r="BJ561" s="17" t="s">
        <v>83</v>
      </c>
      <c r="BK561" s="225">
        <f>ROUND(I561*H561,2)</f>
        <v>0</v>
      </c>
      <c r="BL561" s="17" t="s">
        <v>249</v>
      </c>
      <c r="BM561" s="224" t="s">
        <v>672</v>
      </c>
    </row>
    <row r="562" s="2" customFormat="1" ht="16.5" customHeight="1">
      <c r="A562" s="38"/>
      <c r="B562" s="39"/>
      <c r="C562" s="212" t="s">
        <v>673</v>
      </c>
      <c r="D562" s="212" t="s">
        <v>134</v>
      </c>
      <c r="E562" s="213" t="s">
        <v>674</v>
      </c>
      <c r="F562" s="214" t="s">
        <v>675</v>
      </c>
      <c r="G562" s="215" t="s">
        <v>526</v>
      </c>
      <c r="H562" s="216">
        <v>6</v>
      </c>
      <c r="I562" s="217"/>
      <c r="J562" s="218">
        <f>ROUND(I562*H562,2)</f>
        <v>0</v>
      </c>
      <c r="K562" s="219"/>
      <c r="L562" s="44"/>
      <c r="M562" s="220" t="s">
        <v>1</v>
      </c>
      <c r="N562" s="221" t="s">
        <v>43</v>
      </c>
      <c r="O562" s="91"/>
      <c r="P562" s="222">
        <f>O562*H562</f>
        <v>0</v>
      </c>
      <c r="Q562" s="222">
        <v>0</v>
      </c>
      <c r="R562" s="222">
        <f>Q562*H562</f>
        <v>0</v>
      </c>
      <c r="S562" s="222">
        <v>0</v>
      </c>
      <c r="T562" s="223">
        <f>S562*H562</f>
        <v>0</v>
      </c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R562" s="224" t="s">
        <v>249</v>
      </c>
      <c r="AT562" s="224" t="s">
        <v>134</v>
      </c>
      <c r="AU562" s="224" t="s">
        <v>85</v>
      </c>
      <c r="AY562" s="17" t="s">
        <v>131</v>
      </c>
      <c r="BE562" s="225">
        <f>IF(N562="základní",J562,0)</f>
        <v>0</v>
      </c>
      <c r="BF562" s="225">
        <f>IF(N562="snížená",J562,0)</f>
        <v>0</v>
      </c>
      <c r="BG562" s="225">
        <f>IF(N562="zákl. přenesená",J562,0)</f>
        <v>0</v>
      </c>
      <c r="BH562" s="225">
        <f>IF(N562="sníž. přenesená",J562,0)</f>
        <v>0</v>
      </c>
      <c r="BI562" s="225">
        <f>IF(N562="nulová",J562,0)</f>
        <v>0</v>
      </c>
      <c r="BJ562" s="17" t="s">
        <v>83</v>
      </c>
      <c r="BK562" s="225">
        <f>ROUND(I562*H562,2)</f>
        <v>0</v>
      </c>
      <c r="BL562" s="17" t="s">
        <v>249</v>
      </c>
      <c r="BM562" s="224" t="s">
        <v>676</v>
      </c>
    </row>
    <row r="563" s="13" customFormat="1">
      <c r="A563" s="13"/>
      <c r="B563" s="226"/>
      <c r="C563" s="227"/>
      <c r="D563" s="228" t="s">
        <v>140</v>
      </c>
      <c r="E563" s="229" t="s">
        <v>1</v>
      </c>
      <c r="F563" s="230" t="s">
        <v>132</v>
      </c>
      <c r="G563" s="227"/>
      <c r="H563" s="231">
        <v>6</v>
      </c>
      <c r="I563" s="232"/>
      <c r="J563" s="227"/>
      <c r="K563" s="227"/>
      <c r="L563" s="233"/>
      <c r="M563" s="234"/>
      <c r="N563" s="235"/>
      <c r="O563" s="235"/>
      <c r="P563" s="235"/>
      <c r="Q563" s="235"/>
      <c r="R563" s="235"/>
      <c r="S563" s="235"/>
      <c r="T563" s="23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37" t="s">
        <v>140</v>
      </c>
      <c r="AU563" s="237" t="s">
        <v>85</v>
      </c>
      <c r="AV563" s="13" t="s">
        <v>85</v>
      </c>
      <c r="AW563" s="13" t="s">
        <v>34</v>
      </c>
      <c r="AX563" s="13" t="s">
        <v>83</v>
      </c>
      <c r="AY563" s="237" t="s">
        <v>131</v>
      </c>
    </row>
    <row r="564" s="12" customFormat="1" ht="22.8" customHeight="1">
      <c r="A564" s="12"/>
      <c r="B564" s="196"/>
      <c r="C564" s="197"/>
      <c r="D564" s="198" t="s">
        <v>77</v>
      </c>
      <c r="E564" s="210" t="s">
        <v>677</v>
      </c>
      <c r="F564" s="210" t="s">
        <v>678</v>
      </c>
      <c r="G564" s="197"/>
      <c r="H564" s="197"/>
      <c r="I564" s="200"/>
      <c r="J564" s="211">
        <f>BK564</f>
        <v>0</v>
      </c>
      <c r="K564" s="197"/>
      <c r="L564" s="202"/>
      <c r="M564" s="203"/>
      <c r="N564" s="204"/>
      <c r="O564" s="204"/>
      <c r="P564" s="205">
        <f>SUM(P565:P625)</f>
        <v>0</v>
      </c>
      <c r="Q564" s="204"/>
      <c r="R564" s="205">
        <f>SUM(R565:R625)</f>
        <v>0.47990299999999997</v>
      </c>
      <c r="S564" s="204"/>
      <c r="T564" s="206">
        <f>SUM(T565:T625)</f>
        <v>1.101804</v>
      </c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R564" s="207" t="s">
        <v>85</v>
      </c>
      <c r="AT564" s="208" t="s">
        <v>77</v>
      </c>
      <c r="AU564" s="208" t="s">
        <v>83</v>
      </c>
      <c r="AY564" s="207" t="s">
        <v>131</v>
      </c>
      <c r="BK564" s="209">
        <f>SUM(BK565:BK625)</f>
        <v>0</v>
      </c>
    </row>
    <row r="565" s="2" customFormat="1" ht="24.15" customHeight="1">
      <c r="A565" s="38"/>
      <c r="B565" s="39"/>
      <c r="C565" s="212" t="s">
        <v>679</v>
      </c>
      <c r="D565" s="212" t="s">
        <v>134</v>
      </c>
      <c r="E565" s="213" t="s">
        <v>680</v>
      </c>
      <c r="F565" s="214" t="s">
        <v>681</v>
      </c>
      <c r="G565" s="215" t="s">
        <v>178</v>
      </c>
      <c r="H565" s="216">
        <v>36.299999999999997</v>
      </c>
      <c r="I565" s="217"/>
      <c r="J565" s="218">
        <f>ROUND(I565*H565,2)</f>
        <v>0</v>
      </c>
      <c r="K565" s="219"/>
      <c r="L565" s="44"/>
      <c r="M565" s="220" t="s">
        <v>1</v>
      </c>
      <c r="N565" s="221" t="s">
        <v>43</v>
      </c>
      <c r="O565" s="91"/>
      <c r="P565" s="222">
        <f>O565*H565</f>
        <v>0</v>
      </c>
      <c r="Q565" s="222">
        <v>0</v>
      </c>
      <c r="R565" s="222">
        <f>Q565*H565</f>
        <v>0</v>
      </c>
      <c r="S565" s="222">
        <v>0.0017700000000000001</v>
      </c>
      <c r="T565" s="223">
        <f>S565*H565</f>
        <v>0.064251000000000003</v>
      </c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R565" s="224" t="s">
        <v>249</v>
      </c>
      <c r="AT565" s="224" t="s">
        <v>134</v>
      </c>
      <c r="AU565" s="224" t="s">
        <v>85</v>
      </c>
      <c r="AY565" s="17" t="s">
        <v>131</v>
      </c>
      <c r="BE565" s="225">
        <f>IF(N565="základní",J565,0)</f>
        <v>0</v>
      </c>
      <c r="BF565" s="225">
        <f>IF(N565="snížená",J565,0)</f>
        <v>0</v>
      </c>
      <c r="BG565" s="225">
        <f>IF(N565="zákl. přenesená",J565,0)</f>
        <v>0</v>
      </c>
      <c r="BH565" s="225">
        <f>IF(N565="sníž. přenesená",J565,0)</f>
        <v>0</v>
      </c>
      <c r="BI565" s="225">
        <f>IF(N565="nulová",J565,0)</f>
        <v>0</v>
      </c>
      <c r="BJ565" s="17" t="s">
        <v>83</v>
      </c>
      <c r="BK565" s="225">
        <f>ROUND(I565*H565,2)</f>
        <v>0</v>
      </c>
      <c r="BL565" s="17" t="s">
        <v>249</v>
      </c>
      <c r="BM565" s="224" t="s">
        <v>682</v>
      </c>
    </row>
    <row r="566" s="13" customFormat="1">
      <c r="A566" s="13"/>
      <c r="B566" s="226"/>
      <c r="C566" s="227"/>
      <c r="D566" s="228" t="s">
        <v>140</v>
      </c>
      <c r="E566" s="229" t="s">
        <v>1</v>
      </c>
      <c r="F566" s="230" t="s">
        <v>683</v>
      </c>
      <c r="G566" s="227"/>
      <c r="H566" s="231">
        <v>36.299999999999997</v>
      </c>
      <c r="I566" s="232"/>
      <c r="J566" s="227"/>
      <c r="K566" s="227"/>
      <c r="L566" s="233"/>
      <c r="M566" s="234"/>
      <c r="N566" s="235"/>
      <c r="O566" s="235"/>
      <c r="P566" s="235"/>
      <c r="Q566" s="235"/>
      <c r="R566" s="235"/>
      <c r="S566" s="235"/>
      <c r="T566" s="23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37" t="s">
        <v>140</v>
      </c>
      <c r="AU566" s="237" t="s">
        <v>85</v>
      </c>
      <c r="AV566" s="13" t="s">
        <v>85</v>
      </c>
      <c r="AW566" s="13" t="s">
        <v>34</v>
      </c>
      <c r="AX566" s="13" t="s">
        <v>78</v>
      </c>
      <c r="AY566" s="237" t="s">
        <v>131</v>
      </c>
    </row>
    <row r="567" s="14" customFormat="1">
      <c r="A567" s="14"/>
      <c r="B567" s="249"/>
      <c r="C567" s="250"/>
      <c r="D567" s="228" t="s">
        <v>140</v>
      </c>
      <c r="E567" s="251" t="s">
        <v>1</v>
      </c>
      <c r="F567" s="252" t="s">
        <v>175</v>
      </c>
      <c r="G567" s="250"/>
      <c r="H567" s="253">
        <v>36.299999999999997</v>
      </c>
      <c r="I567" s="254"/>
      <c r="J567" s="250"/>
      <c r="K567" s="250"/>
      <c r="L567" s="255"/>
      <c r="M567" s="256"/>
      <c r="N567" s="257"/>
      <c r="O567" s="257"/>
      <c r="P567" s="257"/>
      <c r="Q567" s="257"/>
      <c r="R567" s="257"/>
      <c r="S567" s="257"/>
      <c r="T567" s="258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9" t="s">
        <v>140</v>
      </c>
      <c r="AU567" s="259" t="s">
        <v>85</v>
      </c>
      <c r="AV567" s="14" t="s">
        <v>138</v>
      </c>
      <c r="AW567" s="14" t="s">
        <v>34</v>
      </c>
      <c r="AX567" s="14" t="s">
        <v>83</v>
      </c>
      <c r="AY567" s="259" t="s">
        <v>131</v>
      </c>
    </row>
    <row r="568" s="2" customFormat="1" ht="24.15" customHeight="1">
      <c r="A568" s="38"/>
      <c r="B568" s="39"/>
      <c r="C568" s="212" t="s">
        <v>684</v>
      </c>
      <c r="D568" s="212" t="s">
        <v>134</v>
      </c>
      <c r="E568" s="213" t="s">
        <v>685</v>
      </c>
      <c r="F568" s="214" t="s">
        <v>686</v>
      </c>
      <c r="G568" s="215" t="s">
        <v>178</v>
      </c>
      <c r="H568" s="216">
        <v>33.899999999999999</v>
      </c>
      <c r="I568" s="217"/>
      <c r="J568" s="218">
        <f>ROUND(I568*H568,2)</f>
        <v>0</v>
      </c>
      <c r="K568" s="219"/>
      <c r="L568" s="44"/>
      <c r="M568" s="220" t="s">
        <v>1</v>
      </c>
      <c r="N568" s="221" t="s">
        <v>43</v>
      </c>
      <c r="O568" s="91"/>
      <c r="P568" s="222">
        <f>O568*H568</f>
        <v>0</v>
      </c>
      <c r="Q568" s="222">
        <v>0</v>
      </c>
      <c r="R568" s="222">
        <f>Q568*H568</f>
        <v>0</v>
      </c>
      <c r="S568" s="222">
        <v>0.00191</v>
      </c>
      <c r="T568" s="223">
        <f>S568*H568</f>
        <v>0.064749000000000001</v>
      </c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R568" s="224" t="s">
        <v>249</v>
      </c>
      <c r="AT568" s="224" t="s">
        <v>134</v>
      </c>
      <c r="AU568" s="224" t="s">
        <v>85</v>
      </c>
      <c r="AY568" s="17" t="s">
        <v>131</v>
      </c>
      <c r="BE568" s="225">
        <f>IF(N568="základní",J568,0)</f>
        <v>0</v>
      </c>
      <c r="BF568" s="225">
        <f>IF(N568="snížená",J568,0)</f>
        <v>0</v>
      </c>
      <c r="BG568" s="225">
        <f>IF(N568="zákl. přenesená",J568,0)</f>
        <v>0</v>
      </c>
      <c r="BH568" s="225">
        <f>IF(N568="sníž. přenesená",J568,0)</f>
        <v>0</v>
      </c>
      <c r="BI568" s="225">
        <f>IF(N568="nulová",J568,0)</f>
        <v>0</v>
      </c>
      <c r="BJ568" s="17" t="s">
        <v>83</v>
      </c>
      <c r="BK568" s="225">
        <f>ROUND(I568*H568,2)</f>
        <v>0</v>
      </c>
      <c r="BL568" s="17" t="s">
        <v>249</v>
      </c>
      <c r="BM568" s="224" t="s">
        <v>687</v>
      </c>
    </row>
    <row r="569" s="13" customFormat="1">
      <c r="A569" s="13"/>
      <c r="B569" s="226"/>
      <c r="C569" s="227"/>
      <c r="D569" s="228" t="s">
        <v>140</v>
      </c>
      <c r="E569" s="229" t="s">
        <v>1</v>
      </c>
      <c r="F569" s="230" t="s">
        <v>688</v>
      </c>
      <c r="G569" s="227"/>
      <c r="H569" s="231">
        <v>33.899999999999999</v>
      </c>
      <c r="I569" s="232"/>
      <c r="J569" s="227"/>
      <c r="K569" s="227"/>
      <c r="L569" s="233"/>
      <c r="M569" s="234"/>
      <c r="N569" s="235"/>
      <c r="O569" s="235"/>
      <c r="P569" s="235"/>
      <c r="Q569" s="235"/>
      <c r="R569" s="235"/>
      <c r="S569" s="235"/>
      <c r="T569" s="23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37" t="s">
        <v>140</v>
      </c>
      <c r="AU569" s="237" t="s">
        <v>85</v>
      </c>
      <c r="AV569" s="13" t="s">
        <v>85</v>
      </c>
      <c r="AW569" s="13" t="s">
        <v>34</v>
      </c>
      <c r="AX569" s="13" t="s">
        <v>78</v>
      </c>
      <c r="AY569" s="237" t="s">
        <v>131</v>
      </c>
    </row>
    <row r="570" s="14" customFormat="1">
      <c r="A570" s="14"/>
      <c r="B570" s="249"/>
      <c r="C570" s="250"/>
      <c r="D570" s="228" t="s">
        <v>140</v>
      </c>
      <c r="E570" s="251" t="s">
        <v>1</v>
      </c>
      <c r="F570" s="252" t="s">
        <v>175</v>
      </c>
      <c r="G570" s="250"/>
      <c r="H570" s="253">
        <v>33.899999999999999</v>
      </c>
      <c r="I570" s="254"/>
      <c r="J570" s="250"/>
      <c r="K570" s="250"/>
      <c r="L570" s="255"/>
      <c r="M570" s="256"/>
      <c r="N570" s="257"/>
      <c r="O570" s="257"/>
      <c r="P570" s="257"/>
      <c r="Q570" s="257"/>
      <c r="R570" s="257"/>
      <c r="S570" s="257"/>
      <c r="T570" s="258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9" t="s">
        <v>140</v>
      </c>
      <c r="AU570" s="259" t="s">
        <v>85</v>
      </c>
      <c r="AV570" s="14" t="s">
        <v>138</v>
      </c>
      <c r="AW570" s="14" t="s">
        <v>34</v>
      </c>
      <c r="AX570" s="14" t="s">
        <v>83</v>
      </c>
      <c r="AY570" s="259" t="s">
        <v>131</v>
      </c>
    </row>
    <row r="571" s="2" customFormat="1" ht="16.5" customHeight="1">
      <c r="A571" s="38"/>
      <c r="B571" s="39"/>
      <c r="C571" s="212" t="s">
        <v>689</v>
      </c>
      <c r="D571" s="212" t="s">
        <v>134</v>
      </c>
      <c r="E571" s="213" t="s">
        <v>690</v>
      </c>
      <c r="F571" s="214" t="s">
        <v>691</v>
      </c>
      <c r="G571" s="215" t="s">
        <v>178</v>
      </c>
      <c r="H571" s="216">
        <v>101.59999999999999</v>
      </c>
      <c r="I571" s="217"/>
      <c r="J571" s="218">
        <f>ROUND(I571*H571,2)</f>
        <v>0</v>
      </c>
      <c r="K571" s="219"/>
      <c r="L571" s="44"/>
      <c r="M571" s="220" t="s">
        <v>1</v>
      </c>
      <c r="N571" s="221" t="s">
        <v>43</v>
      </c>
      <c r="O571" s="91"/>
      <c r="P571" s="222">
        <f>O571*H571</f>
        <v>0</v>
      </c>
      <c r="Q571" s="222">
        <v>0</v>
      </c>
      <c r="R571" s="222">
        <f>Q571*H571</f>
        <v>0</v>
      </c>
      <c r="S571" s="222">
        <v>0.00167</v>
      </c>
      <c r="T571" s="223">
        <f>S571*H571</f>
        <v>0.16967199999999999</v>
      </c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R571" s="224" t="s">
        <v>249</v>
      </c>
      <c r="AT571" s="224" t="s">
        <v>134</v>
      </c>
      <c r="AU571" s="224" t="s">
        <v>85</v>
      </c>
      <c r="AY571" s="17" t="s">
        <v>131</v>
      </c>
      <c r="BE571" s="225">
        <f>IF(N571="základní",J571,0)</f>
        <v>0</v>
      </c>
      <c r="BF571" s="225">
        <f>IF(N571="snížená",J571,0)</f>
        <v>0</v>
      </c>
      <c r="BG571" s="225">
        <f>IF(N571="zákl. přenesená",J571,0)</f>
        <v>0</v>
      </c>
      <c r="BH571" s="225">
        <f>IF(N571="sníž. přenesená",J571,0)</f>
        <v>0</v>
      </c>
      <c r="BI571" s="225">
        <f>IF(N571="nulová",J571,0)</f>
        <v>0</v>
      </c>
      <c r="BJ571" s="17" t="s">
        <v>83</v>
      </c>
      <c r="BK571" s="225">
        <f>ROUND(I571*H571,2)</f>
        <v>0</v>
      </c>
      <c r="BL571" s="17" t="s">
        <v>249</v>
      </c>
      <c r="BM571" s="224" t="s">
        <v>692</v>
      </c>
    </row>
    <row r="572" s="13" customFormat="1">
      <c r="A572" s="13"/>
      <c r="B572" s="226"/>
      <c r="C572" s="227"/>
      <c r="D572" s="228" t="s">
        <v>140</v>
      </c>
      <c r="E572" s="229" t="s">
        <v>1</v>
      </c>
      <c r="F572" s="230" t="s">
        <v>693</v>
      </c>
      <c r="G572" s="227"/>
      <c r="H572" s="231">
        <v>9</v>
      </c>
      <c r="I572" s="232"/>
      <c r="J572" s="227"/>
      <c r="K572" s="227"/>
      <c r="L572" s="233"/>
      <c r="M572" s="234"/>
      <c r="N572" s="235"/>
      <c r="O572" s="235"/>
      <c r="P572" s="235"/>
      <c r="Q572" s="235"/>
      <c r="R572" s="235"/>
      <c r="S572" s="235"/>
      <c r="T572" s="236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37" t="s">
        <v>140</v>
      </c>
      <c r="AU572" s="237" t="s">
        <v>85</v>
      </c>
      <c r="AV572" s="13" t="s">
        <v>85</v>
      </c>
      <c r="AW572" s="13" t="s">
        <v>34</v>
      </c>
      <c r="AX572" s="13" t="s">
        <v>78</v>
      </c>
      <c r="AY572" s="237" t="s">
        <v>131</v>
      </c>
    </row>
    <row r="573" s="13" customFormat="1">
      <c r="A573" s="13"/>
      <c r="B573" s="226"/>
      <c r="C573" s="227"/>
      <c r="D573" s="228" t="s">
        <v>140</v>
      </c>
      <c r="E573" s="229" t="s">
        <v>1</v>
      </c>
      <c r="F573" s="230" t="s">
        <v>694</v>
      </c>
      <c r="G573" s="227"/>
      <c r="H573" s="231">
        <v>1.6000000000000001</v>
      </c>
      <c r="I573" s="232"/>
      <c r="J573" s="227"/>
      <c r="K573" s="227"/>
      <c r="L573" s="233"/>
      <c r="M573" s="234"/>
      <c r="N573" s="235"/>
      <c r="O573" s="235"/>
      <c r="P573" s="235"/>
      <c r="Q573" s="235"/>
      <c r="R573" s="235"/>
      <c r="S573" s="235"/>
      <c r="T573" s="23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37" t="s">
        <v>140</v>
      </c>
      <c r="AU573" s="237" t="s">
        <v>85</v>
      </c>
      <c r="AV573" s="13" t="s">
        <v>85</v>
      </c>
      <c r="AW573" s="13" t="s">
        <v>34</v>
      </c>
      <c r="AX573" s="13" t="s">
        <v>78</v>
      </c>
      <c r="AY573" s="237" t="s">
        <v>131</v>
      </c>
    </row>
    <row r="574" s="13" customFormat="1">
      <c r="A574" s="13"/>
      <c r="B574" s="226"/>
      <c r="C574" s="227"/>
      <c r="D574" s="228" t="s">
        <v>140</v>
      </c>
      <c r="E574" s="229" t="s">
        <v>1</v>
      </c>
      <c r="F574" s="230" t="s">
        <v>695</v>
      </c>
      <c r="G574" s="227"/>
      <c r="H574" s="231">
        <v>2.3999999999999999</v>
      </c>
      <c r="I574" s="232"/>
      <c r="J574" s="227"/>
      <c r="K574" s="227"/>
      <c r="L574" s="233"/>
      <c r="M574" s="234"/>
      <c r="N574" s="235"/>
      <c r="O574" s="235"/>
      <c r="P574" s="235"/>
      <c r="Q574" s="235"/>
      <c r="R574" s="235"/>
      <c r="S574" s="235"/>
      <c r="T574" s="23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37" t="s">
        <v>140</v>
      </c>
      <c r="AU574" s="237" t="s">
        <v>85</v>
      </c>
      <c r="AV574" s="13" t="s">
        <v>85</v>
      </c>
      <c r="AW574" s="13" t="s">
        <v>34</v>
      </c>
      <c r="AX574" s="13" t="s">
        <v>78</v>
      </c>
      <c r="AY574" s="237" t="s">
        <v>131</v>
      </c>
    </row>
    <row r="575" s="13" customFormat="1">
      <c r="A575" s="13"/>
      <c r="B575" s="226"/>
      <c r="C575" s="227"/>
      <c r="D575" s="228" t="s">
        <v>140</v>
      </c>
      <c r="E575" s="229" t="s">
        <v>1</v>
      </c>
      <c r="F575" s="230" t="s">
        <v>696</v>
      </c>
      <c r="G575" s="227"/>
      <c r="H575" s="231">
        <v>12</v>
      </c>
      <c r="I575" s="232"/>
      <c r="J575" s="227"/>
      <c r="K575" s="227"/>
      <c r="L575" s="233"/>
      <c r="M575" s="234"/>
      <c r="N575" s="235"/>
      <c r="O575" s="235"/>
      <c r="P575" s="235"/>
      <c r="Q575" s="235"/>
      <c r="R575" s="235"/>
      <c r="S575" s="235"/>
      <c r="T575" s="236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37" t="s">
        <v>140</v>
      </c>
      <c r="AU575" s="237" t="s">
        <v>85</v>
      </c>
      <c r="AV575" s="13" t="s">
        <v>85</v>
      </c>
      <c r="AW575" s="13" t="s">
        <v>34</v>
      </c>
      <c r="AX575" s="13" t="s">
        <v>78</v>
      </c>
      <c r="AY575" s="237" t="s">
        <v>131</v>
      </c>
    </row>
    <row r="576" s="13" customFormat="1">
      <c r="A576" s="13"/>
      <c r="B576" s="226"/>
      <c r="C576" s="227"/>
      <c r="D576" s="228" t="s">
        <v>140</v>
      </c>
      <c r="E576" s="229" t="s">
        <v>1</v>
      </c>
      <c r="F576" s="230" t="s">
        <v>697</v>
      </c>
      <c r="G576" s="227"/>
      <c r="H576" s="231">
        <v>1.95</v>
      </c>
      <c r="I576" s="232"/>
      <c r="J576" s="227"/>
      <c r="K576" s="227"/>
      <c r="L576" s="233"/>
      <c r="M576" s="234"/>
      <c r="N576" s="235"/>
      <c r="O576" s="235"/>
      <c r="P576" s="235"/>
      <c r="Q576" s="235"/>
      <c r="R576" s="235"/>
      <c r="S576" s="235"/>
      <c r="T576" s="236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37" t="s">
        <v>140</v>
      </c>
      <c r="AU576" s="237" t="s">
        <v>85</v>
      </c>
      <c r="AV576" s="13" t="s">
        <v>85</v>
      </c>
      <c r="AW576" s="13" t="s">
        <v>34</v>
      </c>
      <c r="AX576" s="13" t="s">
        <v>78</v>
      </c>
      <c r="AY576" s="237" t="s">
        <v>131</v>
      </c>
    </row>
    <row r="577" s="13" customFormat="1">
      <c r="A577" s="13"/>
      <c r="B577" s="226"/>
      <c r="C577" s="227"/>
      <c r="D577" s="228" t="s">
        <v>140</v>
      </c>
      <c r="E577" s="229" t="s">
        <v>1</v>
      </c>
      <c r="F577" s="230" t="s">
        <v>698</v>
      </c>
      <c r="G577" s="227"/>
      <c r="H577" s="231">
        <v>9.75</v>
      </c>
      <c r="I577" s="232"/>
      <c r="J577" s="227"/>
      <c r="K577" s="227"/>
      <c r="L577" s="233"/>
      <c r="M577" s="234"/>
      <c r="N577" s="235"/>
      <c r="O577" s="235"/>
      <c r="P577" s="235"/>
      <c r="Q577" s="235"/>
      <c r="R577" s="235"/>
      <c r="S577" s="235"/>
      <c r="T577" s="23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37" t="s">
        <v>140</v>
      </c>
      <c r="AU577" s="237" t="s">
        <v>85</v>
      </c>
      <c r="AV577" s="13" t="s">
        <v>85</v>
      </c>
      <c r="AW577" s="13" t="s">
        <v>34</v>
      </c>
      <c r="AX577" s="13" t="s">
        <v>78</v>
      </c>
      <c r="AY577" s="237" t="s">
        <v>131</v>
      </c>
    </row>
    <row r="578" s="13" customFormat="1">
      <c r="A578" s="13"/>
      <c r="B578" s="226"/>
      <c r="C578" s="227"/>
      <c r="D578" s="228" t="s">
        <v>140</v>
      </c>
      <c r="E578" s="229" t="s">
        <v>1</v>
      </c>
      <c r="F578" s="230" t="s">
        <v>699</v>
      </c>
      <c r="G578" s="227"/>
      <c r="H578" s="231">
        <v>12.6</v>
      </c>
      <c r="I578" s="232"/>
      <c r="J578" s="227"/>
      <c r="K578" s="227"/>
      <c r="L578" s="233"/>
      <c r="M578" s="234"/>
      <c r="N578" s="235"/>
      <c r="O578" s="235"/>
      <c r="P578" s="235"/>
      <c r="Q578" s="235"/>
      <c r="R578" s="235"/>
      <c r="S578" s="235"/>
      <c r="T578" s="236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37" t="s">
        <v>140</v>
      </c>
      <c r="AU578" s="237" t="s">
        <v>85</v>
      </c>
      <c r="AV578" s="13" t="s">
        <v>85</v>
      </c>
      <c r="AW578" s="13" t="s">
        <v>34</v>
      </c>
      <c r="AX578" s="13" t="s">
        <v>78</v>
      </c>
      <c r="AY578" s="237" t="s">
        <v>131</v>
      </c>
    </row>
    <row r="579" s="13" customFormat="1">
      <c r="A579" s="13"/>
      <c r="B579" s="226"/>
      <c r="C579" s="227"/>
      <c r="D579" s="228" t="s">
        <v>140</v>
      </c>
      <c r="E579" s="229" t="s">
        <v>1</v>
      </c>
      <c r="F579" s="230" t="s">
        <v>700</v>
      </c>
      <c r="G579" s="227"/>
      <c r="H579" s="231">
        <v>0.80000000000000004</v>
      </c>
      <c r="I579" s="232"/>
      <c r="J579" s="227"/>
      <c r="K579" s="227"/>
      <c r="L579" s="233"/>
      <c r="M579" s="234"/>
      <c r="N579" s="235"/>
      <c r="O579" s="235"/>
      <c r="P579" s="235"/>
      <c r="Q579" s="235"/>
      <c r="R579" s="235"/>
      <c r="S579" s="235"/>
      <c r="T579" s="236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37" t="s">
        <v>140</v>
      </c>
      <c r="AU579" s="237" t="s">
        <v>85</v>
      </c>
      <c r="AV579" s="13" t="s">
        <v>85</v>
      </c>
      <c r="AW579" s="13" t="s">
        <v>34</v>
      </c>
      <c r="AX579" s="13" t="s">
        <v>78</v>
      </c>
      <c r="AY579" s="237" t="s">
        <v>131</v>
      </c>
    </row>
    <row r="580" s="13" customFormat="1">
      <c r="A580" s="13"/>
      <c r="B580" s="226"/>
      <c r="C580" s="227"/>
      <c r="D580" s="228" t="s">
        <v>140</v>
      </c>
      <c r="E580" s="229" t="s">
        <v>1</v>
      </c>
      <c r="F580" s="230" t="s">
        <v>701</v>
      </c>
      <c r="G580" s="227"/>
      <c r="H580" s="231">
        <v>1.1000000000000001</v>
      </c>
      <c r="I580" s="232"/>
      <c r="J580" s="227"/>
      <c r="K580" s="227"/>
      <c r="L580" s="233"/>
      <c r="M580" s="234"/>
      <c r="N580" s="235"/>
      <c r="O580" s="235"/>
      <c r="P580" s="235"/>
      <c r="Q580" s="235"/>
      <c r="R580" s="235"/>
      <c r="S580" s="235"/>
      <c r="T580" s="236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37" t="s">
        <v>140</v>
      </c>
      <c r="AU580" s="237" t="s">
        <v>85</v>
      </c>
      <c r="AV580" s="13" t="s">
        <v>85</v>
      </c>
      <c r="AW580" s="13" t="s">
        <v>34</v>
      </c>
      <c r="AX580" s="13" t="s">
        <v>78</v>
      </c>
      <c r="AY580" s="237" t="s">
        <v>131</v>
      </c>
    </row>
    <row r="581" s="13" customFormat="1">
      <c r="A581" s="13"/>
      <c r="B581" s="226"/>
      <c r="C581" s="227"/>
      <c r="D581" s="228" t="s">
        <v>140</v>
      </c>
      <c r="E581" s="229" t="s">
        <v>1</v>
      </c>
      <c r="F581" s="230" t="s">
        <v>702</v>
      </c>
      <c r="G581" s="227"/>
      <c r="H581" s="231">
        <v>49.200000000000003</v>
      </c>
      <c r="I581" s="232"/>
      <c r="J581" s="227"/>
      <c r="K581" s="227"/>
      <c r="L581" s="233"/>
      <c r="M581" s="234"/>
      <c r="N581" s="235"/>
      <c r="O581" s="235"/>
      <c r="P581" s="235"/>
      <c r="Q581" s="235"/>
      <c r="R581" s="235"/>
      <c r="S581" s="235"/>
      <c r="T581" s="236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37" t="s">
        <v>140</v>
      </c>
      <c r="AU581" s="237" t="s">
        <v>85</v>
      </c>
      <c r="AV581" s="13" t="s">
        <v>85</v>
      </c>
      <c r="AW581" s="13" t="s">
        <v>34</v>
      </c>
      <c r="AX581" s="13" t="s">
        <v>78</v>
      </c>
      <c r="AY581" s="237" t="s">
        <v>131</v>
      </c>
    </row>
    <row r="582" s="13" customFormat="1">
      <c r="A582" s="13"/>
      <c r="B582" s="226"/>
      <c r="C582" s="227"/>
      <c r="D582" s="228" t="s">
        <v>140</v>
      </c>
      <c r="E582" s="229" t="s">
        <v>1</v>
      </c>
      <c r="F582" s="230" t="s">
        <v>703</v>
      </c>
      <c r="G582" s="227"/>
      <c r="H582" s="231">
        <v>1.2</v>
      </c>
      <c r="I582" s="232"/>
      <c r="J582" s="227"/>
      <c r="K582" s="227"/>
      <c r="L582" s="233"/>
      <c r="M582" s="234"/>
      <c r="N582" s="235"/>
      <c r="O582" s="235"/>
      <c r="P582" s="235"/>
      <c r="Q582" s="235"/>
      <c r="R582" s="235"/>
      <c r="S582" s="235"/>
      <c r="T582" s="236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37" t="s">
        <v>140</v>
      </c>
      <c r="AU582" s="237" t="s">
        <v>85</v>
      </c>
      <c r="AV582" s="13" t="s">
        <v>85</v>
      </c>
      <c r="AW582" s="13" t="s">
        <v>34</v>
      </c>
      <c r="AX582" s="13" t="s">
        <v>78</v>
      </c>
      <c r="AY582" s="237" t="s">
        <v>131</v>
      </c>
    </row>
    <row r="583" s="2" customFormat="1" ht="16.5" customHeight="1">
      <c r="A583" s="38"/>
      <c r="B583" s="39"/>
      <c r="C583" s="212" t="s">
        <v>704</v>
      </c>
      <c r="D583" s="212" t="s">
        <v>134</v>
      </c>
      <c r="E583" s="213" t="s">
        <v>705</v>
      </c>
      <c r="F583" s="214" t="s">
        <v>706</v>
      </c>
      <c r="G583" s="215" t="s">
        <v>178</v>
      </c>
      <c r="H583" s="216">
        <v>55.799999999999997</v>
      </c>
      <c r="I583" s="217"/>
      <c r="J583" s="218">
        <f>ROUND(I583*H583,2)</f>
        <v>0</v>
      </c>
      <c r="K583" s="219"/>
      <c r="L583" s="44"/>
      <c r="M583" s="220" t="s">
        <v>1</v>
      </c>
      <c r="N583" s="221" t="s">
        <v>43</v>
      </c>
      <c r="O583" s="91"/>
      <c r="P583" s="222">
        <f>O583*H583</f>
        <v>0</v>
      </c>
      <c r="Q583" s="222">
        <v>0</v>
      </c>
      <c r="R583" s="222">
        <f>Q583*H583</f>
        <v>0</v>
      </c>
      <c r="S583" s="222">
        <v>0.0025999999999999999</v>
      </c>
      <c r="T583" s="223">
        <f>S583*H583</f>
        <v>0.14507999999999999</v>
      </c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R583" s="224" t="s">
        <v>249</v>
      </c>
      <c r="AT583" s="224" t="s">
        <v>134</v>
      </c>
      <c r="AU583" s="224" t="s">
        <v>85</v>
      </c>
      <c r="AY583" s="17" t="s">
        <v>131</v>
      </c>
      <c r="BE583" s="225">
        <f>IF(N583="základní",J583,0)</f>
        <v>0</v>
      </c>
      <c r="BF583" s="225">
        <f>IF(N583="snížená",J583,0)</f>
        <v>0</v>
      </c>
      <c r="BG583" s="225">
        <f>IF(N583="zákl. přenesená",J583,0)</f>
        <v>0</v>
      </c>
      <c r="BH583" s="225">
        <f>IF(N583="sníž. přenesená",J583,0)</f>
        <v>0</v>
      </c>
      <c r="BI583" s="225">
        <f>IF(N583="nulová",J583,0)</f>
        <v>0</v>
      </c>
      <c r="BJ583" s="17" t="s">
        <v>83</v>
      </c>
      <c r="BK583" s="225">
        <f>ROUND(I583*H583,2)</f>
        <v>0</v>
      </c>
      <c r="BL583" s="17" t="s">
        <v>249</v>
      </c>
      <c r="BM583" s="224" t="s">
        <v>707</v>
      </c>
    </row>
    <row r="584" s="13" customFormat="1">
      <c r="A584" s="13"/>
      <c r="B584" s="226"/>
      <c r="C584" s="227"/>
      <c r="D584" s="228" t="s">
        <v>140</v>
      </c>
      <c r="E584" s="229" t="s">
        <v>1</v>
      </c>
      <c r="F584" s="230" t="s">
        <v>708</v>
      </c>
      <c r="G584" s="227"/>
      <c r="H584" s="231">
        <v>55.799999999999997</v>
      </c>
      <c r="I584" s="232"/>
      <c r="J584" s="227"/>
      <c r="K584" s="227"/>
      <c r="L584" s="233"/>
      <c r="M584" s="234"/>
      <c r="N584" s="235"/>
      <c r="O584" s="235"/>
      <c r="P584" s="235"/>
      <c r="Q584" s="235"/>
      <c r="R584" s="235"/>
      <c r="S584" s="235"/>
      <c r="T584" s="23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37" t="s">
        <v>140</v>
      </c>
      <c r="AU584" s="237" t="s">
        <v>85</v>
      </c>
      <c r="AV584" s="13" t="s">
        <v>85</v>
      </c>
      <c r="AW584" s="13" t="s">
        <v>34</v>
      </c>
      <c r="AX584" s="13" t="s">
        <v>83</v>
      </c>
      <c r="AY584" s="237" t="s">
        <v>131</v>
      </c>
    </row>
    <row r="585" s="2" customFormat="1" ht="16.5" customHeight="1">
      <c r="A585" s="38"/>
      <c r="B585" s="39"/>
      <c r="C585" s="212" t="s">
        <v>709</v>
      </c>
      <c r="D585" s="212" t="s">
        <v>134</v>
      </c>
      <c r="E585" s="213" t="s">
        <v>710</v>
      </c>
      <c r="F585" s="214" t="s">
        <v>711</v>
      </c>
      <c r="G585" s="215" t="s">
        <v>526</v>
      </c>
      <c r="H585" s="216">
        <v>55</v>
      </c>
      <c r="I585" s="217"/>
      <c r="J585" s="218">
        <f>ROUND(I585*H585,2)</f>
        <v>0</v>
      </c>
      <c r="K585" s="219"/>
      <c r="L585" s="44"/>
      <c r="M585" s="220" t="s">
        <v>1</v>
      </c>
      <c r="N585" s="221" t="s">
        <v>43</v>
      </c>
      <c r="O585" s="91"/>
      <c r="P585" s="222">
        <f>O585*H585</f>
        <v>0</v>
      </c>
      <c r="Q585" s="222">
        <v>0</v>
      </c>
      <c r="R585" s="222">
        <f>Q585*H585</f>
        <v>0</v>
      </c>
      <c r="S585" s="222">
        <v>0.0094000000000000004</v>
      </c>
      <c r="T585" s="223">
        <f>S585*H585</f>
        <v>0.51700000000000002</v>
      </c>
      <c r="U585" s="38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R585" s="224" t="s">
        <v>249</v>
      </c>
      <c r="AT585" s="224" t="s">
        <v>134</v>
      </c>
      <c r="AU585" s="224" t="s">
        <v>85</v>
      </c>
      <c r="AY585" s="17" t="s">
        <v>131</v>
      </c>
      <c r="BE585" s="225">
        <f>IF(N585="základní",J585,0)</f>
        <v>0</v>
      </c>
      <c r="BF585" s="225">
        <f>IF(N585="snížená",J585,0)</f>
        <v>0</v>
      </c>
      <c r="BG585" s="225">
        <f>IF(N585="zákl. přenesená",J585,0)</f>
        <v>0</v>
      </c>
      <c r="BH585" s="225">
        <f>IF(N585="sníž. přenesená",J585,0)</f>
        <v>0</v>
      </c>
      <c r="BI585" s="225">
        <f>IF(N585="nulová",J585,0)</f>
        <v>0</v>
      </c>
      <c r="BJ585" s="17" t="s">
        <v>83</v>
      </c>
      <c r="BK585" s="225">
        <f>ROUND(I585*H585,2)</f>
        <v>0</v>
      </c>
      <c r="BL585" s="17" t="s">
        <v>249</v>
      </c>
      <c r="BM585" s="224" t="s">
        <v>712</v>
      </c>
    </row>
    <row r="586" s="13" customFormat="1">
      <c r="A586" s="13"/>
      <c r="B586" s="226"/>
      <c r="C586" s="227"/>
      <c r="D586" s="228" t="s">
        <v>140</v>
      </c>
      <c r="E586" s="229" t="s">
        <v>1</v>
      </c>
      <c r="F586" s="230" t="s">
        <v>466</v>
      </c>
      <c r="G586" s="227"/>
      <c r="H586" s="231">
        <v>55</v>
      </c>
      <c r="I586" s="232"/>
      <c r="J586" s="227"/>
      <c r="K586" s="227"/>
      <c r="L586" s="233"/>
      <c r="M586" s="234"/>
      <c r="N586" s="235"/>
      <c r="O586" s="235"/>
      <c r="P586" s="235"/>
      <c r="Q586" s="235"/>
      <c r="R586" s="235"/>
      <c r="S586" s="235"/>
      <c r="T586" s="236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37" t="s">
        <v>140</v>
      </c>
      <c r="AU586" s="237" t="s">
        <v>85</v>
      </c>
      <c r="AV586" s="13" t="s">
        <v>85</v>
      </c>
      <c r="AW586" s="13" t="s">
        <v>34</v>
      </c>
      <c r="AX586" s="13" t="s">
        <v>83</v>
      </c>
      <c r="AY586" s="237" t="s">
        <v>131</v>
      </c>
    </row>
    <row r="587" s="2" customFormat="1" ht="16.5" customHeight="1">
      <c r="A587" s="38"/>
      <c r="B587" s="39"/>
      <c r="C587" s="212" t="s">
        <v>713</v>
      </c>
      <c r="D587" s="212" t="s">
        <v>134</v>
      </c>
      <c r="E587" s="213" t="s">
        <v>714</v>
      </c>
      <c r="F587" s="214" t="s">
        <v>715</v>
      </c>
      <c r="G587" s="215" t="s">
        <v>178</v>
      </c>
      <c r="H587" s="216">
        <v>35.799999999999997</v>
      </c>
      <c r="I587" s="217"/>
      <c r="J587" s="218">
        <f>ROUND(I587*H587,2)</f>
        <v>0</v>
      </c>
      <c r="K587" s="219"/>
      <c r="L587" s="44"/>
      <c r="M587" s="220" t="s">
        <v>1</v>
      </c>
      <c r="N587" s="221" t="s">
        <v>43</v>
      </c>
      <c r="O587" s="91"/>
      <c r="P587" s="222">
        <f>O587*H587</f>
        <v>0</v>
      </c>
      <c r="Q587" s="222">
        <v>0</v>
      </c>
      <c r="R587" s="222">
        <f>Q587*H587</f>
        <v>0</v>
      </c>
      <c r="S587" s="222">
        <v>0.0039399999999999999</v>
      </c>
      <c r="T587" s="223">
        <f>S587*H587</f>
        <v>0.14105199999999998</v>
      </c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R587" s="224" t="s">
        <v>249</v>
      </c>
      <c r="AT587" s="224" t="s">
        <v>134</v>
      </c>
      <c r="AU587" s="224" t="s">
        <v>85</v>
      </c>
      <c r="AY587" s="17" t="s">
        <v>131</v>
      </c>
      <c r="BE587" s="225">
        <f>IF(N587="základní",J587,0)</f>
        <v>0</v>
      </c>
      <c r="BF587" s="225">
        <f>IF(N587="snížená",J587,0)</f>
        <v>0</v>
      </c>
      <c r="BG587" s="225">
        <f>IF(N587="zákl. přenesená",J587,0)</f>
        <v>0</v>
      </c>
      <c r="BH587" s="225">
        <f>IF(N587="sníž. přenesená",J587,0)</f>
        <v>0</v>
      </c>
      <c r="BI587" s="225">
        <f>IF(N587="nulová",J587,0)</f>
        <v>0</v>
      </c>
      <c r="BJ587" s="17" t="s">
        <v>83</v>
      </c>
      <c r="BK587" s="225">
        <f>ROUND(I587*H587,2)</f>
        <v>0</v>
      </c>
      <c r="BL587" s="17" t="s">
        <v>249</v>
      </c>
      <c r="BM587" s="224" t="s">
        <v>716</v>
      </c>
    </row>
    <row r="588" s="13" customFormat="1">
      <c r="A588" s="13"/>
      <c r="B588" s="226"/>
      <c r="C588" s="227"/>
      <c r="D588" s="228" t="s">
        <v>140</v>
      </c>
      <c r="E588" s="229" t="s">
        <v>1</v>
      </c>
      <c r="F588" s="230" t="s">
        <v>717</v>
      </c>
      <c r="G588" s="227"/>
      <c r="H588" s="231">
        <v>35.799999999999997</v>
      </c>
      <c r="I588" s="232"/>
      <c r="J588" s="227"/>
      <c r="K588" s="227"/>
      <c r="L588" s="233"/>
      <c r="M588" s="234"/>
      <c r="N588" s="235"/>
      <c r="O588" s="235"/>
      <c r="P588" s="235"/>
      <c r="Q588" s="235"/>
      <c r="R588" s="235"/>
      <c r="S588" s="235"/>
      <c r="T588" s="23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37" t="s">
        <v>140</v>
      </c>
      <c r="AU588" s="237" t="s">
        <v>85</v>
      </c>
      <c r="AV588" s="13" t="s">
        <v>85</v>
      </c>
      <c r="AW588" s="13" t="s">
        <v>34</v>
      </c>
      <c r="AX588" s="13" t="s">
        <v>83</v>
      </c>
      <c r="AY588" s="237" t="s">
        <v>131</v>
      </c>
    </row>
    <row r="589" s="2" customFormat="1" ht="24.15" customHeight="1">
      <c r="A589" s="38"/>
      <c r="B589" s="39"/>
      <c r="C589" s="212" t="s">
        <v>718</v>
      </c>
      <c r="D589" s="212" t="s">
        <v>134</v>
      </c>
      <c r="E589" s="213" t="s">
        <v>719</v>
      </c>
      <c r="F589" s="214" t="s">
        <v>720</v>
      </c>
      <c r="G589" s="215" t="s">
        <v>178</v>
      </c>
      <c r="H589" s="216">
        <v>36.299999999999997</v>
      </c>
      <c r="I589" s="217"/>
      <c r="J589" s="218">
        <f>ROUND(I589*H589,2)</f>
        <v>0</v>
      </c>
      <c r="K589" s="219"/>
      <c r="L589" s="44"/>
      <c r="M589" s="220" t="s">
        <v>1</v>
      </c>
      <c r="N589" s="221" t="s">
        <v>43</v>
      </c>
      <c r="O589" s="91"/>
      <c r="P589" s="222">
        <f>O589*H589</f>
        <v>0</v>
      </c>
      <c r="Q589" s="222">
        <v>0.0022499999999999998</v>
      </c>
      <c r="R589" s="222">
        <f>Q589*H589</f>
        <v>0.081674999999999984</v>
      </c>
      <c r="S589" s="222">
        <v>0</v>
      </c>
      <c r="T589" s="223">
        <f>S589*H589</f>
        <v>0</v>
      </c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R589" s="224" t="s">
        <v>249</v>
      </c>
      <c r="AT589" s="224" t="s">
        <v>134</v>
      </c>
      <c r="AU589" s="224" t="s">
        <v>85</v>
      </c>
      <c r="AY589" s="17" t="s">
        <v>131</v>
      </c>
      <c r="BE589" s="225">
        <f>IF(N589="základní",J589,0)</f>
        <v>0</v>
      </c>
      <c r="BF589" s="225">
        <f>IF(N589="snížená",J589,0)</f>
        <v>0</v>
      </c>
      <c r="BG589" s="225">
        <f>IF(N589="zákl. přenesená",J589,0)</f>
        <v>0</v>
      </c>
      <c r="BH589" s="225">
        <f>IF(N589="sníž. přenesená",J589,0)</f>
        <v>0</v>
      </c>
      <c r="BI589" s="225">
        <f>IF(N589="nulová",J589,0)</f>
        <v>0</v>
      </c>
      <c r="BJ589" s="17" t="s">
        <v>83</v>
      </c>
      <c r="BK589" s="225">
        <f>ROUND(I589*H589,2)</f>
        <v>0</v>
      </c>
      <c r="BL589" s="17" t="s">
        <v>249</v>
      </c>
      <c r="BM589" s="224" t="s">
        <v>721</v>
      </c>
    </row>
    <row r="590" s="13" customFormat="1">
      <c r="A590" s="13"/>
      <c r="B590" s="226"/>
      <c r="C590" s="227"/>
      <c r="D590" s="228" t="s">
        <v>140</v>
      </c>
      <c r="E590" s="229" t="s">
        <v>1</v>
      </c>
      <c r="F590" s="230" t="s">
        <v>683</v>
      </c>
      <c r="G590" s="227"/>
      <c r="H590" s="231">
        <v>36.299999999999997</v>
      </c>
      <c r="I590" s="232"/>
      <c r="J590" s="227"/>
      <c r="K590" s="227"/>
      <c r="L590" s="233"/>
      <c r="M590" s="234"/>
      <c r="N590" s="235"/>
      <c r="O590" s="235"/>
      <c r="P590" s="235"/>
      <c r="Q590" s="235"/>
      <c r="R590" s="235"/>
      <c r="S590" s="235"/>
      <c r="T590" s="23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37" t="s">
        <v>140</v>
      </c>
      <c r="AU590" s="237" t="s">
        <v>85</v>
      </c>
      <c r="AV590" s="13" t="s">
        <v>85</v>
      </c>
      <c r="AW590" s="13" t="s">
        <v>34</v>
      </c>
      <c r="AX590" s="13" t="s">
        <v>78</v>
      </c>
      <c r="AY590" s="237" t="s">
        <v>131</v>
      </c>
    </row>
    <row r="591" s="14" customFormat="1">
      <c r="A591" s="14"/>
      <c r="B591" s="249"/>
      <c r="C591" s="250"/>
      <c r="D591" s="228" t="s">
        <v>140</v>
      </c>
      <c r="E591" s="251" t="s">
        <v>1</v>
      </c>
      <c r="F591" s="252" t="s">
        <v>175</v>
      </c>
      <c r="G591" s="250"/>
      <c r="H591" s="253">
        <v>36.299999999999997</v>
      </c>
      <c r="I591" s="254"/>
      <c r="J591" s="250"/>
      <c r="K591" s="250"/>
      <c r="L591" s="255"/>
      <c r="M591" s="256"/>
      <c r="N591" s="257"/>
      <c r="O591" s="257"/>
      <c r="P591" s="257"/>
      <c r="Q591" s="257"/>
      <c r="R591" s="257"/>
      <c r="S591" s="257"/>
      <c r="T591" s="258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9" t="s">
        <v>140</v>
      </c>
      <c r="AU591" s="259" t="s">
        <v>85</v>
      </c>
      <c r="AV591" s="14" t="s">
        <v>138</v>
      </c>
      <c r="AW591" s="14" t="s">
        <v>34</v>
      </c>
      <c r="AX591" s="14" t="s">
        <v>83</v>
      </c>
      <c r="AY591" s="259" t="s">
        <v>131</v>
      </c>
    </row>
    <row r="592" s="2" customFormat="1" ht="33" customHeight="1">
      <c r="A592" s="38"/>
      <c r="B592" s="39"/>
      <c r="C592" s="212" t="s">
        <v>722</v>
      </c>
      <c r="D592" s="212" t="s">
        <v>134</v>
      </c>
      <c r="E592" s="213" t="s">
        <v>723</v>
      </c>
      <c r="F592" s="214" t="s">
        <v>724</v>
      </c>
      <c r="G592" s="215" t="s">
        <v>178</v>
      </c>
      <c r="H592" s="216">
        <v>33.899999999999999</v>
      </c>
      <c r="I592" s="217"/>
      <c r="J592" s="218">
        <f>ROUND(I592*H592,2)</f>
        <v>0</v>
      </c>
      <c r="K592" s="219"/>
      <c r="L592" s="44"/>
      <c r="M592" s="220" t="s">
        <v>1</v>
      </c>
      <c r="N592" s="221" t="s">
        <v>43</v>
      </c>
      <c r="O592" s="91"/>
      <c r="P592" s="222">
        <f>O592*H592</f>
        <v>0</v>
      </c>
      <c r="Q592" s="222">
        <v>0.0043800000000000002</v>
      </c>
      <c r="R592" s="222">
        <f>Q592*H592</f>
        <v>0.148482</v>
      </c>
      <c r="S592" s="222">
        <v>0</v>
      </c>
      <c r="T592" s="223">
        <f>S592*H592</f>
        <v>0</v>
      </c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R592" s="224" t="s">
        <v>249</v>
      </c>
      <c r="AT592" s="224" t="s">
        <v>134</v>
      </c>
      <c r="AU592" s="224" t="s">
        <v>85</v>
      </c>
      <c r="AY592" s="17" t="s">
        <v>131</v>
      </c>
      <c r="BE592" s="225">
        <f>IF(N592="základní",J592,0)</f>
        <v>0</v>
      </c>
      <c r="BF592" s="225">
        <f>IF(N592="snížená",J592,0)</f>
        <v>0</v>
      </c>
      <c r="BG592" s="225">
        <f>IF(N592="zákl. přenesená",J592,0)</f>
        <v>0</v>
      </c>
      <c r="BH592" s="225">
        <f>IF(N592="sníž. přenesená",J592,0)</f>
        <v>0</v>
      </c>
      <c r="BI592" s="225">
        <f>IF(N592="nulová",J592,0)</f>
        <v>0</v>
      </c>
      <c r="BJ592" s="17" t="s">
        <v>83</v>
      </c>
      <c r="BK592" s="225">
        <f>ROUND(I592*H592,2)</f>
        <v>0</v>
      </c>
      <c r="BL592" s="17" t="s">
        <v>249</v>
      </c>
      <c r="BM592" s="224" t="s">
        <v>725</v>
      </c>
    </row>
    <row r="593" s="13" customFormat="1">
      <c r="A593" s="13"/>
      <c r="B593" s="226"/>
      <c r="C593" s="227"/>
      <c r="D593" s="228" t="s">
        <v>140</v>
      </c>
      <c r="E593" s="229" t="s">
        <v>1</v>
      </c>
      <c r="F593" s="230" t="s">
        <v>726</v>
      </c>
      <c r="G593" s="227"/>
      <c r="H593" s="231">
        <v>33.899999999999999</v>
      </c>
      <c r="I593" s="232"/>
      <c r="J593" s="227"/>
      <c r="K593" s="227"/>
      <c r="L593" s="233"/>
      <c r="M593" s="234"/>
      <c r="N593" s="235"/>
      <c r="O593" s="235"/>
      <c r="P593" s="235"/>
      <c r="Q593" s="235"/>
      <c r="R593" s="235"/>
      <c r="S593" s="235"/>
      <c r="T593" s="236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37" t="s">
        <v>140</v>
      </c>
      <c r="AU593" s="237" t="s">
        <v>85</v>
      </c>
      <c r="AV593" s="13" t="s">
        <v>85</v>
      </c>
      <c r="AW593" s="13" t="s">
        <v>34</v>
      </c>
      <c r="AX593" s="13" t="s">
        <v>83</v>
      </c>
      <c r="AY593" s="237" t="s">
        <v>131</v>
      </c>
    </row>
    <row r="594" s="2" customFormat="1" ht="24.15" customHeight="1">
      <c r="A594" s="38"/>
      <c r="B594" s="39"/>
      <c r="C594" s="212" t="s">
        <v>727</v>
      </c>
      <c r="D594" s="212" t="s">
        <v>134</v>
      </c>
      <c r="E594" s="213" t="s">
        <v>728</v>
      </c>
      <c r="F594" s="214" t="s">
        <v>729</v>
      </c>
      <c r="G594" s="215" t="s">
        <v>178</v>
      </c>
      <c r="H594" s="216">
        <v>101.59999999999999</v>
      </c>
      <c r="I594" s="217"/>
      <c r="J594" s="218">
        <f>ROUND(I594*H594,2)</f>
        <v>0</v>
      </c>
      <c r="K594" s="219"/>
      <c r="L594" s="44"/>
      <c r="M594" s="220" t="s">
        <v>1</v>
      </c>
      <c r="N594" s="221" t="s">
        <v>43</v>
      </c>
      <c r="O594" s="91"/>
      <c r="P594" s="222">
        <f>O594*H594</f>
        <v>0</v>
      </c>
      <c r="Q594" s="222">
        <v>0.00079000000000000001</v>
      </c>
      <c r="R594" s="222">
        <f>Q594*H594</f>
        <v>0.080264000000000002</v>
      </c>
      <c r="S594" s="222">
        <v>0</v>
      </c>
      <c r="T594" s="223">
        <f>S594*H594</f>
        <v>0</v>
      </c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R594" s="224" t="s">
        <v>249</v>
      </c>
      <c r="AT594" s="224" t="s">
        <v>134</v>
      </c>
      <c r="AU594" s="224" t="s">
        <v>85</v>
      </c>
      <c r="AY594" s="17" t="s">
        <v>131</v>
      </c>
      <c r="BE594" s="225">
        <f>IF(N594="základní",J594,0)</f>
        <v>0</v>
      </c>
      <c r="BF594" s="225">
        <f>IF(N594="snížená",J594,0)</f>
        <v>0</v>
      </c>
      <c r="BG594" s="225">
        <f>IF(N594="zákl. přenesená",J594,0)</f>
        <v>0</v>
      </c>
      <c r="BH594" s="225">
        <f>IF(N594="sníž. přenesená",J594,0)</f>
        <v>0</v>
      </c>
      <c r="BI594" s="225">
        <f>IF(N594="nulová",J594,0)</f>
        <v>0</v>
      </c>
      <c r="BJ594" s="17" t="s">
        <v>83</v>
      </c>
      <c r="BK594" s="225">
        <f>ROUND(I594*H594,2)</f>
        <v>0</v>
      </c>
      <c r="BL594" s="17" t="s">
        <v>249</v>
      </c>
      <c r="BM594" s="224" t="s">
        <v>730</v>
      </c>
    </row>
    <row r="595" s="13" customFormat="1">
      <c r="A595" s="13"/>
      <c r="B595" s="226"/>
      <c r="C595" s="227"/>
      <c r="D595" s="228" t="s">
        <v>140</v>
      </c>
      <c r="E595" s="229" t="s">
        <v>1</v>
      </c>
      <c r="F595" s="230" t="s">
        <v>693</v>
      </c>
      <c r="G595" s="227"/>
      <c r="H595" s="231">
        <v>9</v>
      </c>
      <c r="I595" s="232"/>
      <c r="J595" s="227"/>
      <c r="K595" s="227"/>
      <c r="L595" s="233"/>
      <c r="M595" s="234"/>
      <c r="N595" s="235"/>
      <c r="O595" s="235"/>
      <c r="P595" s="235"/>
      <c r="Q595" s="235"/>
      <c r="R595" s="235"/>
      <c r="S595" s="235"/>
      <c r="T595" s="236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37" t="s">
        <v>140</v>
      </c>
      <c r="AU595" s="237" t="s">
        <v>85</v>
      </c>
      <c r="AV595" s="13" t="s">
        <v>85</v>
      </c>
      <c r="AW595" s="13" t="s">
        <v>34</v>
      </c>
      <c r="AX595" s="13" t="s">
        <v>78</v>
      </c>
      <c r="AY595" s="237" t="s">
        <v>131</v>
      </c>
    </row>
    <row r="596" s="13" customFormat="1">
      <c r="A596" s="13"/>
      <c r="B596" s="226"/>
      <c r="C596" s="227"/>
      <c r="D596" s="228" t="s">
        <v>140</v>
      </c>
      <c r="E596" s="229" t="s">
        <v>1</v>
      </c>
      <c r="F596" s="230" t="s">
        <v>694</v>
      </c>
      <c r="G596" s="227"/>
      <c r="H596" s="231">
        <v>1.6000000000000001</v>
      </c>
      <c r="I596" s="232"/>
      <c r="J596" s="227"/>
      <c r="K596" s="227"/>
      <c r="L596" s="233"/>
      <c r="M596" s="234"/>
      <c r="N596" s="235"/>
      <c r="O596" s="235"/>
      <c r="P596" s="235"/>
      <c r="Q596" s="235"/>
      <c r="R596" s="235"/>
      <c r="S596" s="235"/>
      <c r="T596" s="236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37" t="s">
        <v>140</v>
      </c>
      <c r="AU596" s="237" t="s">
        <v>85</v>
      </c>
      <c r="AV596" s="13" t="s">
        <v>85</v>
      </c>
      <c r="AW596" s="13" t="s">
        <v>34</v>
      </c>
      <c r="AX596" s="13" t="s">
        <v>78</v>
      </c>
      <c r="AY596" s="237" t="s">
        <v>131</v>
      </c>
    </row>
    <row r="597" s="13" customFormat="1">
      <c r="A597" s="13"/>
      <c r="B597" s="226"/>
      <c r="C597" s="227"/>
      <c r="D597" s="228" t="s">
        <v>140</v>
      </c>
      <c r="E597" s="229" t="s">
        <v>1</v>
      </c>
      <c r="F597" s="230" t="s">
        <v>695</v>
      </c>
      <c r="G597" s="227"/>
      <c r="H597" s="231">
        <v>2.3999999999999999</v>
      </c>
      <c r="I597" s="232"/>
      <c r="J597" s="227"/>
      <c r="K597" s="227"/>
      <c r="L597" s="233"/>
      <c r="M597" s="234"/>
      <c r="N597" s="235"/>
      <c r="O597" s="235"/>
      <c r="P597" s="235"/>
      <c r="Q597" s="235"/>
      <c r="R597" s="235"/>
      <c r="S597" s="235"/>
      <c r="T597" s="23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37" t="s">
        <v>140</v>
      </c>
      <c r="AU597" s="237" t="s">
        <v>85</v>
      </c>
      <c r="AV597" s="13" t="s">
        <v>85</v>
      </c>
      <c r="AW597" s="13" t="s">
        <v>34</v>
      </c>
      <c r="AX597" s="13" t="s">
        <v>78</v>
      </c>
      <c r="AY597" s="237" t="s">
        <v>131</v>
      </c>
    </row>
    <row r="598" s="13" customFormat="1">
      <c r="A598" s="13"/>
      <c r="B598" s="226"/>
      <c r="C598" s="227"/>
      <c r="D598" s="228" t="s">
        <v>140</v>
      </c>
      <c r="E598" s="229" t="s">
        <v>1</v>
      </c>
      <c r="F598" s="230" t="s">
        <v>696</v>
      </c>
      <c r="G598" s="227"/>
      <c r="H598" s="231">
        <v>12</v>
      </c>
      <c r="I598" s="232"/>
      <c r="J598" s="227"/>
      <c r="K598" s="227"/>
      <c r="L598" s="233"/>
      <c r="M598" s="234"/>
      <c r="N598" s="235"/>
      <c r="O598" s="235"/>
      <c r="P598" s="235"/>
      <c r="Q598" s="235"/>
      <c r="R598" s="235"/>
      <c r="S598" s="235"/>
      <c r="T598" s="23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37" t="s">
        <v>140</v>
      </c>
      <c r="AU598" s="237" t="s">
        <v>85</v>
      </c>
      <c r="AV598" s="13" t="s">
        <v>85</v>
      </c>
      <c r="AW598" s="13" t="s">
        <v>34</v>
      </c>
      <c r="AX598" s="13" t="s">
        <v>78</v>
      </c>
      <c r="AY598" s="237" t="s">
        <v>131</v>
      </c>
    </row>
    <row r="599" s="13" customFormat="1">
      <c r="A599" s="13"/>
      <c r="B599" s="226"/>
      <c r="C599" s="227"/>
      <c r="D599" s="228" t="s">
        <v>140</v>
      </c>
      <c r="E599" s="229" t="s">
        <v>1</v>
      </c>
      <c r="F599" s="230" t="s">
        <v>697</v>
      </c>
      <c r="G599" s="227"/>
      <c r="H599" s="231">
        <v>1.95</v>
      </c>
      <c r="I599" s="232"/>
      <c r="J599" s="227"/>
      <c r="K599" s="227"/>
      <c r="L599" s="233"/>
      <c r="M599" s="234"/>
      <c r="N599" s="235"/>
      <c r="O599" s="235"/>
      <c r="P599" s="235"/>
      <c r="Q599" s="235"/>
      <c r="R599" s="235"/>
      <c r="S599" s="235"/>
      <c r="T599" s="236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37" t="s">
        <v>140</v>
      </c>
      <c r="AU599" s="237" t="s">
        <v>85</v>
      </c>
      <c r="AV599" s="13" t="s">
        <v>85</v>
      </c>
      <c r="AW599" s="13" t="s">
        <v>34</v>
      </c>
      <c r="AX599" s="13" t="s">
        <v>78</v>
      </c>
      <c r="AY599" s="237" t="s">
        <v>131</v>
      </c>
    </row>
    <row r="600" s="13" customFormat="1">
      <c r="A600" s="13"/>
      <c r="B600" s="226"/>
      <c r="C600" s="227"/>
      <c r="D600" s="228" t="s">
        <v>140</v>
      </c>
      <c r="E600" s="229" t="s">
        <v>1</v>
      </c>
      <c r="F600" s="230" t="s">
        <v>698</v>
      </c>
      <c r="G600" s="227"/>
      <c r="H600" s="231">
        <v>9.75</v>
      </c>
      <c r="I600" s="232"/>
      <c r="J600" s="227"/>
      <c r="K600" s="227"/>
      <c r="L600" s="233"/>
      <c r="M600" s="234"/>
      <c r="N600" s="235"/>
      <c r="O600" s="235"/>
      <c r="P600" s="235"/>
      <c r="Q600" s="235"/>
      <c r="R600" s="235"/>
      <c r="S600" s="235"/>
      <c r="T600" s="236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37" t="s">
        <v>140</v>
      </c>
      <c r="AU600" s="237" t="s">
        <v>85</v>
      </c>
      <c r="AV600" s="13" t="s">
        <v>85</v>
      </c>
      <c r="AW600" s="13" t="s">
        <v>34</v>
      </c>
      <c r="AX600" s="13" t="s">
        <v>78</v>
      </c>
      <c r="AY600" s="237" t="s">
        <v>131</v>
      </c>
    </row>
    <row r="601" s="13" customFormat="1">
      <c r="A601" s="13"/>
      <c r="B601" s="226"/>
      <c r="C601" s="227"/>
      <c r="D601" s="228" t="s">
        <v>140</v>
      </c>
      <c r="E601" s="229" t="s">
        <v>1</v>
      </c>
      <c r="F601" s="230" t="s">
        <v>699</v>
      </c>
      <c r="G601" s="227"/>
      <c r="H601" s="231">
        <v>12.6</v>
      </c>
      <c r="I601" s="232"/>
      <c r="J601" s="227"/>
      <c r="K601" s="227"/>
      <c r="L601" s="233"/>
      <c r="M601" s="234"/>
      <c r="N601" s="235"/>
      <c r="O601" s="235"/>
      <c r="P601" s="235"/>
      <c r="Q601" s="235"/>
      <c r="R601" s="235"/>
      <c r="S601" s="235"/>
      <c r="T601" s="236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37" t="s">
        <v>140</v>
      </c>
      <c r="AU601" s="237" t="s">
        <v>85</v>
      </c>
      <c r="AV601" s="13" t="s">
        <v>85</v>
      </c>
      <c r="AW601" s="13" t="s">
        <v>34</v>
      </c>
      <c r="AX601" s="13" t="s">
        <v>78</v>
      </c>
      <c r="AY601" s="237" t="s">
        <v>131</v>
      </c>
    </row>
    <row r="602" s="13" customFormat="1">
      <c r="A602" s="13"/>
      <c r="B602" s="226"/>
      <c r="C602" s="227"/>
      <c r="D602" s="228" t="s">
        <v>140</v>
      </c>
      <c r="E602" s="229" t="s">
        <v>1</v>
      </c>
      <c r="F602" s="230" t="s">
        <v>700</v>
      </c>
      <c r="G602" s="227"/>
      <c r="H602" s="231">
        <v>0.80000000000000004</v>
      </c>
      <c r="I602" s="232"/>
      <c r="J602" s="227"/>
      <c r="K602" s="227"/>
      <c r="L602" s="233"/>
      <c r="M602" s="234"/>
      <c r="N602" s="235"/>
      <c r="O602" s="235"/>
      <c r="P602" s="235"/>
      <c r="Q602" s="235"/>
      <c r="R602" s="235"/>
      <c r="S602" s="235"/>
      <c r="T602" s="236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37" t="s">
        <v>140</v>
      </c>
      <c r="AU602" s="237" t="s">
        <v>85</v>
      </c>
      <c r="AV602" s="13" t="s">
        <v>85</v>
      </c>
      <c r="AW602" s="13" t="s">
        <v>34</v>
      </c>
      <c r="AX602" s="13" t="s">
        <v>78</v>
      </c>
      <c r="AY602" s="237" t="s">
        <v>131</v>
      </c>
    </row>
    <row r="603" s="13" customFormat="1">
      <c r="A603" s="13"/>
      <c r="B603" s="226"/>
      <c r="C603" s="227"/>
      <c r="D603" s="228" t="s">
        <v>140</v>
      </c>
      <c r="E603" s="229" t="s">
        <v>1</v>
      </c>
      <c r="F603" s="230" t="s">
        <v>701</v>
      </c>
      <c r="G603" s="227"/>
      <c r="H603" s="231">
        <v>1.1000000000000001</v>
      </c>
      <c r="I603" s="232"/>
      <c r="J603" s="227"/>
      <c r="K603" s="227"/>
      <c r="L603" s="233"/>
      <c r="M603" s="234"/>
      <c r="N603" s="235"/>
      <c r="O603" s="235"/>
      <c r="P603" s="235"/>
      <c r="Q603" s="235"/>
      <c r="R603" s="235"/>
      <c r="S603" s="235"/>
      <c r="T603" s="23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37" t="s">
        <v>140</v>
      </c>
      <c r="AU603" s="237" t="s">
        <v>85</v>
      </c>
      <c r="AV603" s="13" t="s">
        <v>85</v>
      </c>
      <c r="AW603" s="13" t="s">
        <v>34</v>
      </c>
      <c r="AX603" s="13" t="s">
        <v>78</v>
      </c>
      <c r="AY603" s="237" t="s">
        <v>131</v>
      </c>
    </row>
    <row r="604" s="13" customFormat="1">
      <c r="A604" s="13"/>
      <c r="B604" s="226"/>
      <c r="C604" s="227"/>
      <c r="D604" s="228" t="s">
        <v>140</v>
      </c>
      <c r="E604" s="229" t="s">
        <v>1</v>
      </c>
      <c r="F604" s="230" t="s">
        <v>702</v>
      </c>
      <c r="G604" s="227"/>
      <c r="H604" s="231">
        <v>49.200000000000003</v>
      </c>
      <c r="I604" s="232"/>
      <c r="J604" s="227"/>
      <c r="K604" s="227"/>
      <c r="L604" s="233"/>
      <c r="M604" s="234"/>
      <c r="N604" s="235"/>
      <c r="O604" s="235"/>
      <c r="P604" s="235"/>
      <c r="Q604" s="235"/>
      <c r="R604" s="235"/>
      <c r="S604" s="235"/>
      <c r="T604" s="23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37" t="s">
        <v>140</v>
      </c>
      <c r="AU604" s="237" t="s">
        <v>85</v>
      </c>
      <c r="AV604" s="13" t="s">
        <v>85</v>
      </c>
      <c r="AW604" s="13" t="s">
        <v>34</v>
      </c>
      <c r="AX604" s="13" t="s">
        <v>78</v>
      </c>
      <c r="AY604" s="237" t="s">
        <v>131</v>
      </c>
    </row>
    <row r="605" s="13" customFormat="1">
      <c r="A605" s="13"/>
      <c r="B605" s="226"/>
      <c r="C605" s="227"/>
      <c r="D605" s="228" t="s">
        <v>140</v>
      </c>
      <c r="E605" s="229" t="s">
        <v>1</v>
      </c>
      <c r="F605" s="230" t="s">
        <v>703</v>
      </c>
      <c r="G605" s="227"/>
      <c r="H605" s="231">
        <v>1.2</v>
      </c>
      <c r="I605" s="232"/>
      <c r="J605" s="227"/>
      <c r="K605" s="227"/>
      <c r="L605" s="233"/>
      <c r="M605" s="234"/>
      <c r="N605" s="235"/>
      <c r="O605" s="235"/>
      <c r="P605" s="235"/>
      <c r="Q605" s="235"/>
      <c r="R605" s="235"/>
      <c r="S605" s="235"/>
      <c r="T605" s="236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37" t="s">
        <v>140</v>
      </c>
      <c r="AU605" s="237" t="s">
        <v>85</v>
      </c>
      <c r="AV605" s="13" t="s">
        <v>85</v>
      </c>
      <c r="AW605" s="13" t="s">
        <v>34</v>
      </c>
      <c r="AX605" s="13" t="s">
        <v>78</v>
      </c>
      <c r="AY605" s="237" t="s">
        <v>131</v>
      </c>
    </row>
    <row r="606" s="14" customFormat="1">
      <c r="A606" s="14"/>
      <c r="B606" s="249"/>
      <c r="C606" s="250"/>
      <c r="D606" s="228" t="s">
        <v>140</v>
      </c>
      <c r="E606" s="251" t="s">
        <v>1</v>
      </c>
      <c r="F606" s="252" t="s">
        <v>175</v>
      </c>
      <c r="G606" s="250"/>
      <c r="H606" s="253">
        <v>101.59999999999999</v>
      </c>
      <c r="I606" s="254"/>
      <c r="J606" s="250"/>
      <c r="K606" s="250"/>
      <c r="L606" s="255"/>
      <c r="M606" s="256"/>
      <c r="N606" s="257"/>
      <c r="O606" s="257"/>
      <c r="P606" s="257"/>
      <c r="Q606" s="257"/>
      <c r="R606" s="257"/>
      <c r="S606" s="257"/>
      <c r="T606" s="258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9" t="s">
        <v>140</v>
      </c>
      <c r="AU606" s="259" t="s">
        <v>85</v>
      </c>
      <c r="AV606" s="14" t="s">
        <v>138</v>
      </c>
      <c r="AW606" s="14" t="s">
        <v>4</v>
      </c>
      <c r="AX606" s="14" t="s">
        <v>83</v>
      </c>
      <c r="AY606" s="259" t="s">
        <v>131</v>
      </c>
    </row>
    <row r="607" s="2" customFormat="1" ht="24.15" customHeight="1">
      <c r="A607" s="38"/>
      <c r="B607" s="39"/>
      <c r="C607" s="212" t="s">
        <v>731</v>
      </c>
      <c r="D607" s="212" t="s">
        <v>134</v>
      </c>
      <c r="E607" s="213" t="s">
        <v>732</v>
      </c>
      <c r="F607" s="214" t="s">
        <v>733</v>
      </c>
      <c r="G607" s="215" t="s">
        <v>526</v>
      </c>
      <c r="H607" s="216">
        <v>170</v>
      </c>
      <c r="I607" s="217"/>
      <c r="J607" s="218">
        <f>ROUND(I607*H607,2)</f>
        <v>0</v>
      </c>
      <c r="K607" s="219"/>
      <c r="L607" s="44"/>
      <c r="M607" s="220" t="s">
        <v>1</v>
      </c>
      <c r="N607" s="221" t="s">
        <v>43</v>
      </c>
      <c r="O607" s="91"/>
      <c r="P607" s="222">
        <f>O607*H607</f>
        <v>0</v>
      </c>
      <c r="Q607" s="222">
        <v>0</v>
      </c>
      <c r="R607" s="222">
        <f>Q607*H607</f>
        <v>0</v>
      </c>
      <c r="S607" s="222">
        <v>0</v>
      </c>
      <c r="T607" s="223">
        <f>S607*H607</f>
        <v>0</v>
      </c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R607" s="224" t="s">
        <v>249</v>
      </c>
      <c r="AT607" s="224" t="s">
        <v>134</v>
      </c>
      <c r="AU607" s="224" t="s">
        <v>85</v>
      </c>
      <c r="AY607" s="17" t="s">
        <v>131</v>
      </c>
      <c r="BE607" s="225">
        <f>IF(N607="základní",J607,0)</f>
        <v>0</v>
      </c>
      <c r="BF607" s="225">
        <f>IF(N607="snížená",J607,0)</f>
        <v>0</v>
      </c>
      <c r="BG607" s="225">
        <f>IF(N607="zákl. přenesená",J607,0)</f>
        <v>0</v>
      </c>
      <c r="BH607" s="225">
        <f>IF(N607="sníž. přenesená",J607,0)</f>
        <v>0</v>
      </c>
      <c r="BI607" s="225">
        <f>IF(N607="nulová",J607,0)</f>
        <v>0</v>
      </c>
      <c r="BJ607" s="17" t="s">
        <v>83</v>
      </c>
      <c r="BK607" s="225">
        <f>ROUND(I607*H607,2)</f>
        <v>0</v>
      </c>
      <c r="BL607" s="17" t="s">
        <v>249</v>
      </c>
      <c r="BM607" s="224" t="s">
        <v>734</v>
      </c>
    </row>
    <row r="608" s="13" customFormat="1">
      <c r="A608" s="13"/>
      <c r="B608" s="226"/>
      <c r="C608" s="227"/>
      <c r="D608" s="228" t="s">
        <v>140</v>
      </c>
      <c r="E608" s="229" t="s">
        <v>1</v>
      </c>
      <c r="F608" s="230" t="s">
        <v>735</v>
      </c>
      <c r="G608" s="227"/>
      <c r="H608" s="231">
        <v>20</v>
      </c>
      <c r="I608" s="232"/>
      <c r="J608" s="227"/>
      <c r="K608" s="227"/>
      <c r="L608" s="233"/>
      <c r="M608" s="234"/>
      <c r="N608" s="235"/>
      <c r="O608" s="235"/>
      <c r="P608" s="235"/>
      <c r="Q608" s="235"/>
      <c r="R608" s="235"/>
      <c r="S608" s="235"/>
      <c r="T608" s="236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37" t="s">
        <v>140</v>
      </c>
      <c r="AU608" s="237" t="s">
        <v>85</v>
      </c>
      <c r="AV608" s="13" t="s">
        <v>85</v>
      </c>
      <c r="AW608" s="13" t="s">
        <v>34</v>
      </c>
      <c r="AX608" s="13" t="s">
        <v>78</v>
      </c>
      <c r="AY608" s="237" t="s">
        <v>131</v>
      </c>
    </row>
    <row r="609" s="13" customFormat="1">
      <c r="A609" s="13"/>
      <c r="B609" s="226"/>
      <c r="C609" s="227"/>
      <c r="D609" s="228" t="s">
        <v>140</v>
      </c>
      <c r="E609" s="229" t="s">
        <v>1</v>
      </c>
      <c r="F609" s="230" t="s">
        <v>736</v>
      </c>
      <c r="G609" s="227"/>
      <c r="H609" s="231">
        <v>8</v>
      </c>
      <c r="I609" s="232"/>
      <c r="J609" s="227"/>
      <c r="K609" s="227"/>
      <c r="L609" s="233"/>
      <c r="M609" s="234"/>
      <c r="N609" s="235"/>
      <c r="O609" s="235"/>
      <c r="P609" s="235"/>
      <c r="Q609" s="235"/>
      <c r="R609" s="235"/>
      <c r="S609" s="235"/>
      <c r="T609" s="236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37" t="s">
        <v>140</v>
      </c>
      <c r="AU609" s="237" t="s">
        <v>85</v>
      </c>
      <c r="AV609" s="13" t="s">
        <v>85</v>
      </c>
      <c r="AW609" s="13" t="s">
        <v>34</v>
      </c>
      <c r="AX609" s="13" t="s">
        <v>78</v>
      </c>
      <c r="AY609" s="237" t="s">
        <v>131</v>
      </c>
    </row>
    <row r="610" s="13" customFormat="1">
      <c r="A610" s="13"/>
      <c r="B610" s="226"/>
      <c r="C610" s="227"/>
      <c r="D610" s="228" t="s">
        <v>140</v>
      </c>
      <c r="E610" s="229" t="s">
        <v>1</v>
      </c>
      <c r="F610" s="230" t="s">
        <v>737</v>
      </c>
      <c r="G610" s="227"/>
      <c r="H610" s="231">
        <v>4</v>
      </c>
      <c r="I610" s="232"/>
      <c r="J610" s="227"/>
      <c r="K610" s="227"/>
      <c r="L610" s="233"/>
      <c r="M610" s="234"/>
      <c r="N610" s="235"/>
      <c r="O610" s="235"/>
      <c r="P610" s="235"/>
      <c r="Q610" s="235"/>
      <c r="R610" s="235"/>
      <c r="S610" s="235"/>
      <c r="T610" s="236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37" t="s">
        <v>140</v>
      </c>
      <c r="AU610" s="237" t="s">
        <v>85</v>
      </c>
      <c r="AV610" s="13" t="s">
        <v>85</v>
      </c>
      <c r="AW610" s="13" t="s">
        <v>34</v>
      </c>
      <c r="AX610" s="13" t="s">
        <v>78</v>
      </c>
      <c r="AY610" s="237" t="s">
        <v>131</v>
      </c>
    </row>
    <row r="611" s="13" customFormat="1">
      <c r="A611" s="13"/>
      <c r="B611" s="226"/>
      <c r="C611" s="227"/>
      <c r="D611" s="228" t="s">
        <v>140</v>
      </c>
      <c r="E611" s="229" t="s">
        <v>1</v>
      </c>
      <c r="F611" s="230" t="s">
        <v>735</v>
      </c>
      <c r="G611" s="227"/>
      <c r="H611" s="231">
        <v>20</v>
      </c>
      <c r="I611" s="232"/>
      <c r="J611" s="227"/>
      <c r="K611" s="227"/>
      <c r="L611" s="233"/>
      <c r="M611" s="234"/>
      <c r="N611" s="235"/>
      <c r="O611" s="235"/>
      <c r="P611" s="235"/>
      <c r="Q611" s="235"/>
      <c r="R611" s="235"/>
      <c r="S611" s="235"/>
      <c r="T611" s="236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37" t="s">
        <v>140</v>
      </c>
      <c r="AU611" s="237" t="s">
        <v>85</v>
      </c>
      <c r="AV611" s="13" t="s">
        <v>85</v>
      </c>
      <c r="AW611" s="13" t="s">
        <v>34</v>
      </c>
      <c r="AX611" s="13" t="s">
        <v>78</v>
      </c>
      <c r="AY611" s="237" t="s">
        <v>131</v>
      </c>
    </row>
    <row r="612" s="13" customFormat="1">
      <c r="A612" s="13"/>
      <c r="B612" s="226"/>
      <c r="C612" s="227"/>
      <c r="D612" s="228" t="s">
        <v>140</v>
      </c>
      <c r="E612" s="229" t="s">
        <v>1</v>
      </c>
      <c r="F612" s="230" t="s">
        <v>738</v>
      </c>
      <c r="G612" s="227"/>
      <c r="H612" s="231">
        <v>2</v>
      </c>
      <c r="I612" s="232"/>
      <c r="J612" s="227"/>
      <c r="K612" s="227"/>
      <c r="L612" s="233"/>
      <c r="M612" s="234"/>
      <c r="N612" s="235"/>
      <c r="O612" s="235"/>
      <c r="P612" s="235"/>
      <c r="Q612" s="235"/>
      <c r="R612" s="235"/>
      <c r="S612" s="235"/>
      <c r="T612" s="236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37" t="s">
        <v>140</v>
      </c>
      <c r="AU612" s="237" t="s">
        <v>85</v>
      </c>
      <c r="AV612" s="13" t="s">
        <v>85</v>
      </c>
      <c r="AW612" s="13" t="s">
        <v>34</v>
      </c>
      <c r="AX612" s="13" t="s">
        <v>78</v>
      </c>
      <c r="AY612" s="237" t="s">
        <v>131</v>
      </c>
    </row>
    <row r="613" s="13" customFormat="1">
      <c r="A613" s="13"/>
      <c r="B613" s="226"/>
      <c r="C613" s="227"/>
      <c r="D613" s="228" t="s">
        <v>140</v>
      </c>
      <c r="E613" s="229" t="s">
        <v>1</v>
      </c>
      <c r="F613" s="230" t="s">
        <v>739</v>
      </c>
      <c r="G613" s="227"/>
      <c r="H613" s="231">
        <v>10</v>
      </c>
      <c r="I613" s="232"/>
      <c r="J613" s="227"/>
      <c r="K613" s="227"/>
      <c r="L613" s="233"/>
      <c r="M613" s="234"/>
      <c r="N613" s="235"/>
      <c r="O613" s="235"/>
      <c r="P613" s="235"/>
      <c r="Q613" s="235"/>
      <c r="R613" s="235"/>
      <c r="S613" s="235"/>
      <c r="T613" s="236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37" t="s">
        <v>140</v>
      </c>
      <c r="AU613" s="237" t="s">
        <v>85</v>
      </c>
      <c r="AV613" s="13" t="s">
        <v>85</v>
      </c>
      <c r="AW613" s="13" t="s">
        <v>34</v>
      </c>
      <c r="AX613" s="13" t="s">
        <v>78</v>
      </c>
      <c r="AY613" s="237" t="s">
        <v>131</v>
      </c>
    </row>
    <row r="614" s="13" customFormat="1">
      <c r="A614" s="13"/>
      <c r="B614" s="226"/>
      <c r="C614" s="227"/>
      <c r="D614" s="228" t="s">
        <v>140</v>
      </c>
      <c r="E614" s="229" t="s">
        <v>1</v>
      </c>
      <c r="F614" s="230" t="s">
        <v>740</v>
      </c>
      <c r="G614" s="227"/>
      <c r="H614" s="231">
        <v>14</v>
      </c>
      <c r="I614" s="232"/>
      <c r="J614" s="227"/>
      <c r="K614" s="227"/>
      <c r="L614" s="233"/>
      <c r="M614" s="234"/>
      <c r="N614" s="235"/>
      <c r="O614" s="235"/>
      <c r="P614" s="235"/>
      <c r="Q614" s="235"/>
      <c r="R614" s="235"/>
      <c r="S614" s="235"/>
      <c r="T614" s="236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37" t="s">
        <v>140</v>
      </c>
      <c r="AU614" s="237" t="s">
        <v>85</v>
      </c>
      <c r="AV614" s="13" t="s">
        <v>85</v>
      </c>
      <c r="AW614" s="13" t="s">
        <v>34</v>
      </c>
      <c r="AX614" s="13" t="s">
        <v>78</v>
      </c>
      <c r="AY614" s="237" t="s">
        <v>131</v>
      </c>
    </row>
    <row r="615" s="13" customFormat="1">
      <c r="A615" s="13"/>
      <c r="B615" s="226"/>
      <c r="C615" s="227"/>
      <c r="D615" s="228" t="s">
        <v>140</v>
      </c>
      <c r="E615" s="229" t="s">
        <v>1</v>
      </c>
      <c r="F615" s="230" t="s">
        <v>737</v>
      </c>
      <c r="G615" s="227"/>
      <c r="H615" s="231">
        <v>4</v>
      </c>
      <c r="I615" s="232"/>
      <c r="J615" s="227"/>
      <c r="K615" s="227"/>
      <c r="L615" s="233"/>
      <c r="M615" s="234"/>
      <c r="N615" s="235"/>
      <c r="O615" s="235"/>
      <c r="P615" s="235"/>
      <c r="Q615" s="235"/>
      <c r="R615" s="235"/>
      <c r="S615" s="235"/>
      <c r="T615" s="236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37" t="s">
        <v>140</v>
      </c>
      <c r="AU615" s="237" t="s">
        <v>85</v>
      </c>
      <c r="AV615" s="13" t="s">
        <v>85</v>
      </c>
      <c r="AW615" s="13" t="s">
        <v>34</v>
      </c>
      <c r="AX615" s="13" t="s">
        <v>78</v>
      </c>
      <c r="AY615" s="237" t="s">
        <v>131</v>
      </c>
    </row>
    <row r="616" s="13" customFormat="1">
      <c r="A616" s="13"/>
      <c r="B616" s="226"/>
      <c r="C616" s="227"/>
      <c r="D616" s="228" t="s">
        <v>140</v>
      </c>
      <c r="E616" s="229" t="s">
        <v>1</v>
      </c>
      <c r="F616" s="230" t="s">
        <v>738</v>
      </c>
      <c r="G616" s="227"/>
      <c r="H616" s="231">
        <v>2</v>
      </c>
      <c r="I616" s="232"/>
      <c r="J616" s="227"/>
      <c r="K616" s="227"/>
      <c r="L616" s="233"/>
      <c r="M616" s="234"/>
      <c r="N616" s="235"/>
      <c r="O616" s="235"/>
      <c r="P616" s="235"/>
      <c r="Q616" s="235"/>
      <c r="R616" s="235"/>
      <c r="S616" s="235"/>
      <c r="T616" s="236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37" t="s">
        <v>140</v>
      </c>
      <c r="AU616" s="237" t="s">
        <v>85</v>
      </c>
      <c r="AV616" s="13" t="s">
        <v>85</v>
      </c>
      <c r="AW616" s="13" t="s">
        <v>34</v>
      </c>
      <c r="AX616" s="13" t="s">
        <v>78</v>
      </c>
      <c r="AY616" s="237" t="s">
        <v>131</v>
      </c>
    </row>
    <row r="617" s="13" customFormat="1">
      <c r="A617" s="13"/>
      <c r="B617" s="226"/>
      <c r="C617" s="227"/>
      <c r="D617" s="228" t="s">
        <v>140</v>
      </c>
      <c r="E617" s="229" t="s">
        <v>1</v>
      </c>
      <c r="F617" s="230" t="s">
        <v>741</v>
      </c>
      <c r="G617" s="227"/>
      <c r="H617" s="231">
        <v>82</v>
      </c>
      <c r="I617" s="232"/>
      <c r="J617" s="227"/>
      <c r="K617" s="227"/>
      <c r="L617" s="233"/>
      <c r="M617" s="234"/>
      <c r="N617" s="235"/>
      <c r="O617" s="235"/>
      <c r="P617" s="235"/>
      <c r="Q617" s="235"/>
      <c r="R617" s="235"/>
      <c r="S617" s="235"/>
      <c r="T617" s="23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37" t="s">
        <v>140</v>
      </c>
      <c r="AU617" s="237" t="s">
        <v>85</v>
      </c>
      <c r="AV617" s="13" t="s">
        <v>85</v>
      </c>
      <c r="AW617" s="13" t="s">
        <v>34</v>
      </c>
      <c r="AX617" s="13" t="s">
        <v>78</v>
      </c>
      <c r="AY617" s="237" t="s">
        <v>131</v>
      </c>
    </row>
    <row r="618" s="13" customFormat="1">
      <c r="A618" s="13"/>
      <c r="B618" s="226"/>
      <c r="C618" s="227"/>
      <c r="D618" s="228" t="s">
        <v>140</v>
      </c>
      <c r="E618" s="229" t="s">
        <v>1</v>
      </c>
      <c r="F618" s="230" t="s">
        <v>737</v>
      </c>
      <c r="G618" s="227"/>
      <c r="H618" s="231">
        <v>4</v>
      </c>
      <c r="I618" s="232"/>
      <c r="J618" s="227"/>
      <c r="K618" s="227"/>
      <c r="L618" s="233"/>
      <c r="M618" s="234"/>
      <c r="N618" s="235"/>
      <c r="O618" s="235"/>
      <c r="P618" s="235"/>
      <c r="Q618" s="235"/>
      <c r="R618" s="235"/>
      <c r="S618" s="235"/>
      <c r="T618" s="236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37" t="s">
        <v>140</v>
      </c>
      <c r="AU618" s="237" t="s">
        <v>85</v>
      </c>
      <c r="AV618" s="13" t="s">
        <v>85</v>
      </c>
      <c r="AW618" s="13" t="s">
        <v>34</v>
      </c>
      <c r="AX618" s="13" t="s">
        <v>78</v>
      </c>
      <c r="AY618" s="237" t="s">
        <v>131</v>
      </c>
    </row>
    <row r="619" s="14" customFormat="1">
      <c r="A619" s="14"/>
      <c r="B619" s="249"/>
      <c r="C619" s="250"/>
      <c r="D619" s="228" t="s">
        <v>140</v>
      </c>
      <c r="E619" s="251" t="s">
        <v>1</v>
      </c>
      <c r="F619" s="252" t="s">
        <v>175</v>
      </c>
      <c r="G619" s="250"/>
      <c r="H619" s="253">
        <v>170</v>
      </c>
      <c r="I619" s="254"/>
      <c r="J619" s="250"/>
      <c r="K619" s="250"/>
      <c r="L619" s="255"/>
      <c r="M619" s="256"/>
      <c r="N619" s="257"/>
      <c r="O619" s="257"/>
      <c r="P619" s="257"/>
      <c r="Q619" s="257"/>
      <c r="R619" s="257"/>
      <c r="S619" s="257"/>
      <c r="T619" s="258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59" t="s">
        <v>140</v>
      </c>
      <c r="AU619" s="259" t="s">
        <v>85</v>
      </c>
      <c r="AV619" s="14" t="s">
        <v>138</v>
      </c>
      <c r="AW619" s="14" t="s">
        <v>4</v>
      </c>
      <c r="AX619" s="14" t="s">
        <v>83</v>
      </c>
      <c r="AY619" s="259" t="s">
        <v>131</v>
      </c>
    </row>
    <row r="620" s="2" customFormat="1" ht="24.15" customHeight="1">
      <c r="A620" s="38"/>
      <c r="B620" s="39"/>
      <c r="C620" s="212" t="s">
        <v>742</v>
      </c>
      <c r="D620" s="212" t="s">
        <v>134</v>
      </c>
      <c r="E620" s="213" t="s">
        <v>743</v>
      </c>
      <c r="F620" s="214" t="s">
        <v>744</v>
      </c>
      <c r="G620" s="215" t="s">
        <v>178</v>
      </c>
      <c r="H620" s="216">
        <v>55.799999999999997</v>
      </c>
      <c r="I620" s="217"/>
      <c r="J620" s="218">
        <f>ROUND(I620*H620,2)</f>
        <v>0</v>
      </c>
      <c r="K620" s="219"/>
      <c r="L620" s="44"/>
      <c r="M620" s="220" t="s">
        <v>1</v>
      </c>
      <c r="N620" s="221" t="s">
        <v>43</v>
      </c>
      <c r="O620" s="91"/>
      <c r="P620" s="222">
        <f>O620*H620</f>
        <v>0</v>
      </c>
      <c r="Q620" s="222">
        <v>0.0016900000000000001</v>
      </c>
      <c r="R620" s="222">
        <f>Q620*H620</f>
        <v>0.094301999999999997</v>
      </c>
      <c r="S620" s="222">
        <v>0</v>
      </c>
      <c r="T620" s="223">
        <f>S620*H620</f>
        <v>0</v>
      </c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R620" s="224" t="s">
        <v>249</v>
      </c>
      <c r="AT620" s="224" t="s">
        <v>134</v>
      </c>
      <c r="AU620" s="224" t="s">
        <v>85</v>
      </c>
      <c r="AY620" s="17" t="s">
        <v>131</v>
      </c>
      <c r="BE620" s="225">
        <f>IF(N620="základní",J620,0)</f>
        <v>0</v>
      </c>
      <c r="BF620" s="225">
        <f>IF(N620="snížená",J620,0)</f>
        <v>0</v>
      </c>
      <c r="BG620" s="225">
        <f>IF(N620="zákl. přenesená",J620,0)</f>
        <v>0</v>
      </c>
      <c r="BH620" s="225">
        <f>IF(N620="sníž. přenesená",J620,0)</f>
        <v>0</v>
      </c>
      <c r="BI620" s="225">
        <f>IF(N620="nulová",J620,0)</f>
        <v>0</v>
      </c>
      <c r="BJ620" s="17" t="s">
        <v>83</v>
      </c>
      <c r="BK620" s="225">
        <f>ROUND(I620*H620,2)</f>
        <v>0</v>
      </c>
      <c r="BL620" s="17" t="s">
        <v>249</v>
      </c>
      <c r="BM620" s="224" t="s">
        <v>745</v>
      </c>
    </row>
    <row r="621" s="13" customFormat="1">
      <c r="A621" s="13"/>
      <c r="B621" s="226"/>
      <c r="C621" s="227"/>
      <c r="D621" s="228" t="s">
        <v>140</v>
      </c>
      <c r="E621" s="229" t="s">
        <v>1</v>
      </c>
      <c r="F621" s="230" t="s">
        <v>708</v>
      </c>
      <c r="G621" s="227"/>
      <c r="H621" s="231">
        <v>55.799999999999997</v>
      </c>
      <c r="I621" s="232"/>
      <c r="J621" s="227"/>
      <c r="K621" s="227"/>
      <c r="L621" s="233"/>
      <c r="M621" s="234"/>
      <c r="N621" s="235"/>
      <c r="O621" s="235"/>
      <c r="P621" s="235"/>
      <c r="Q621" s="235"/>
      <c r="R621" s="235"/>
      <c r="S621" s="235"/>
      <c r="T621" s="23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37" t="s">
        <v>140</v>
      </c>
      <c r="AU621" s="237" t="s">
        <v>85</v>
      </c>
      <c r="AV621" s="13" t="s">
        <v>85</v>
      </c>
      <c r="AW621" s="13" t="s">
        <v>34</v>
      </c>
      <c r="AX621" s="13" t="s">
        <v>78</v>
      </c>
      <c r="AY621" s="237" t="s">
        <v>131</v>
      </c>
    </row>
    <row r="622" s="14" customFormat="1">
      <c r="A622" s="14"/>
      <c r="B622" s="249"/>
      <c r="C622" s="250"/>
      <c r="D622" s="228" t="s">
        <v>140</v>
      </c>
      <c r="E622" s="251" t="s">
        <v>1</v>
      </c>
      <c r="F622" s="252" t="s">
        <v>175</v>
      </c>
      <c r="G622" s="250"/>
      <c r="H622" s="253">
        <v>55.799999999999997</v>
      </c>
      <c r="I622" s="254"/>
      <c r="J622" s="250"/>
      <c r="K622" s="250"/>
      <c r="L622" s="255"/>
      <c r="M622" s="256"/>
      <c r="N622" s="257"/>
      <c r="O622" s="257"/>
      <c r="P622" s="257"/>
      <c r="Q622" s="257"/>
      <c r="R622" s="257"/>
      <c r="S622" s="257"/>
      <c r="T622" s="258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9" t="s">
        <v>140</v>
      </c>
      <c r="AU622" s="259" t="s">
        <v>85</v>
      </c>
      <c r="AV622" s="14" t="s">
        <v>138</v>
      </c>
      <c r="AW622" s="14" t="s">
        <v>34</v>
      </c>
      <c r="AX622" s="14" t="s">
        <v>83</v>
      </c>
      <c r="AY622" s="259" t="s">
        <v>131</v>
      </c>
    </row>
    <row r="623" s="2" customFormat="1" ht="24.15" customHeight="1">
      <c r="A623" s="38"/>
      <c r="B623" s="39"/>
      <c r="C623" s="212" t="s">
        <v>746</v>
      </c>
      <c r="D623" s="212" t="s">
        <v>134</v>
      </c>
      <c r="E623" s="213" t="s">
        <v>747</v>
      </c>
      <c r="F623" s="214" t="s">
        <v>748</v>
      </c>
      <c r="G623" s="215" t="s">
        <v>178</v>
      </c>
      <c r="H623" s="216">
        <v>35.799999999999997</v>
      </c>
      <c r="I623" s="217"/>
      <c r="J623" s="218">
        <f>ROUND(I623*H623,2)</f>
        <v>0</v>
      </c>
      <c r="K623" s="219"/>
      <c r="L623" s="44"/>
      <c r="M623" s="220" t="s">
        <v>1</v>
      </c>
      <c r="N623" s="221" t="s">
        <v>43</v>
      </c>
      <c r="O623" s="91"/>
      <c r="P623" s="222">
        <f>O623*H623</f>
        <v>0</v>
      </c>
      <c r="Q623" s="222">
        <v>0.0020999999999999999</v>
      </c>
      <c r="R623" s="222">
        <f>Q623*H623</f>
        <v>0.075179999999999983</v>
      </c>
      <c r="S623" s="222">
        <v>0</v>
      </c>
      <c r="T623" s="223">
        <f>S623*H623</f>
        <v>0</v>
      </c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R623" s="224" t="s">
        <v>249</v>
      </c>
      <c r="AT623" s="224" t="s">
        <v>134</v>
      </c>
      <c r="AU623" s="224" t="s">
        <v>85</v>
      </c>
      <c r="AY623" s="17" t="s">
        <v>131</v>
      </c>
      <c r="BE623" s="225">
        <f>IF(N623="základní",J623,0)</f>
        <v>0</v>
      </c>
      <c r="BF623" s="225">
        <f>IF(N623="snížená",J623,0)</f>
        <v>0</v>
      </c>
      <c r="BG623" s="225">
        <f>IF(N623="zákl. přenesená",J623,0)</f>
        <v>0</v>
      </c>
      <c r="BH623" s="225">
        <f>IF(N623="sníž. přenesená",J623,0)</f>
        <v>0</v>
      </c>
      <c r="BI623" s="225">
        <f>IF(N623="nulová",J623,0)</f>
        <v>0</v>
      </c>
      <c r="BJ623" s="17" t="s">
        <v>83</v>
      </c>
      <c r="BK623" s="225">
        <f>ROUND(I623*H623,2)</f>
        <v>0</v>
      </c>
      <c r="BL623" s="17" t="s">
        <v>249</v>
      </c>
      <c r="BM623" s="224" t="s">
        <v>749</v>
      </c>
    </row>
    <row r="624" s="13" customFormat="1">
      <c r="A624" s="13"/>
      <c r="B624" s="226"/>
      <c r="C624" s="227"/>
      <c r="D624" s="228" t="s">
        <v>140</v>
      </c>
      <c r="E624" s="229" t="s">
        <v>1</v>
      </c>
      <c r="F624" s="230" t="s">
        <v>717</v>
      </c>
      <c r="G624" s="227"/>
      <c r="H624" s="231">
        <v>35.799999999999997</v>
      </c>
      <c r="I624" s="232"/>
      <c r="J624" s="227"/>
      <c r="K624" s="227"/>
      <c r="L624" s="233"/>
      <c r="M624" s="234"/>
      <c r="N624" s="235"/>
      <c r="O624" s="235"/>
      <c r="P624" s="235"/>
      <c r="Q624" s="235"/>
      <c r="R624" s="235"/>
      <c r="S624" s="235"/>
      <c r="T624" s="236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37" t="s">
        <v>140</v>
      </c>
      <c r="AU624" s="237" t="s">
        <v>85</v>
      </c>
      <c r="AV624" s="13" t="s">
        <v>85</v>
      </c>
      <c r="AW624" s="13" t="s">
        <v>34</v>
      </c>
      <c r="AX624" s="13" t="s">
        <v>83</v>
      </c>
      <c r="AY624" s="237" t="s">
        <v>131</v>
      </c>
    </row>
    <row r="625" s="2" customFormat="1" ht="24.15" customHeight="1">
      <c r="A625" s="38"/>
      <c r="B625" s="39"/>
      <c r="C625" s="212" t="s">
        <v>750</v>
      </c>
      <c r="D625" s="212" t="s">
        <v>134</v>
      </c>
      <c r="E625" s="213" t="s">
        <v>751</v>
      </c>
      <c r="F625" s="214" t="s">
        <v>752</v>
      </c>
      <c r="G625" s="215" t="s">
        <v>469</v>
      </c>
      <c r="H625" s="216">
        <v>0.47999999999999998</v>
      </c>
      <c r="I625" s="217"/>
      <c r="J625" s="218">
        <f>ROUND(I625*H625,2)</f>
        <v>0</v>
      </c>
      <c r="K625" s="219"/>
      <c r="L625" s="44"/>
      <c r="M625" s="220" t="s">
        <v>1</v>
      </c>
      <c r="N625" s="221" t="s">
        <v>43</v>
      </c>
      <c r="O625" s="91"/>
      <c r="P625" s="222">
        <f>O625*H625</f>
        <v>0</v>
      </c>
      <c r="Q625" s="222">
        <v>0</v>
      </c>
      <c r="R625" s="222">
        <f>Q625*H625</f>
        <v>0</v>
      </c>
      <c r="S625" s="222">
        <v>0</v>
      </c>
      <c r="T625" s="223">
        <f>S625*H625</f>
        <v>0</v>
      </c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R625" s="224" t="s">
        <v>249</v>
      </c>
      <c r="AT625" s="224" t="s">
        <v>134</v>
      </c>
      <c r="AU625" s="224" t="s">
        <v>85</v>
      </c>
      <c r="AY625" s="17" t="s">
        <v>131</v>
      </c>
      <c r="BE625" s="225">
        <f>IF(N625="základní",J625,0)</f>
        <v>0</v>
      </c>
      <c r="BF625" s="225">
        <f>IF(N625="snížená",J625,0)</f>
        <v>0</v>
      </c>
      <c r="BG625" s="225">
        <f>IF(N625="zákl. přenesená",J625,0)</f>
        <v>0</v>
      </c>
      <c r="BH625" s="225">
        <f>IF(N625="sníž. přenesená",J625,0)</f>
        <v>0</v>
      </c>
      <c r="BI625" s="225">
        <f>IF(N625="nulová",J625,0)</f>
        <v>0</v>
      </c>
      <c r="BJ625" s="17" t="s">
        <v>83</v>
      </c>
      <c r="BK625" s="225">
        <f>ROUND(I625*H625,2)</f>
        <v>0</v>
      </c>
      <c r="BL625" s="17" t="s">
        <v>249</v>
      </c>
      <c r="BM625" s="224" t="s">
        <v>753</v>
      </c>
    </row>
    <row r="626" s="12" customFormat="1" ht="22.8" customHeight="1">
      <c r="A626" s="12"/>
      <c r="B626" s="196"/>
      <c r="C626" s="197"/>
      <c r="D626" s="198" t="s">
        <v>77</v>
      </c>
      <c r="E626" s="210" t="s">
        <v>754</v>
      </c>
      <c r="F626" s="210" t="s">
        <v>755</v>
      </c>
      <c r="G626" s="197"/>
      <c r="H626" s="197"/>
      <c r="I626" s="200"/>
      <c r="J626" s="211">
        <f>BK626</f>
        <v>0</v>
      </c>
      <c r="K626" s="197"/>
      <c r="L626" s="202"/>
      <c r="M626" s="203"/>
      <c r="N626" s="204"/>
      <c r="O626" s="204"/>
      <c r="P626" s="205">
        <f>SUM(P627:P644)</f>
        <v>0</v>
      </c>
      <c r="Q626" s="204"/>
      <c r="R626" s="205">
        <f>SUM(R627:R644)</f>
        <v>0.34396737999999999</v>
      </c>
      <c r="S626" s="204"/>
      <c r="T626" s="206">
        <f>SUM(T627:T644)</f>
        <v>0.082000000000000003</v>
      </c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R626" s="207" t="s">
        <v>85</v>
      </c>
      <c r="AT626" s="208" t="s">
        <v>77</v>
      </c>
      <c r="AU626" s="208" t="s">
        <v>83</v>
      </c>
      <c r="AY626" s="207" t="s">
        <v>131</v>
      </c>
      <c r="BK626" s="209">
        <f>SUM(BK627:BK644)</f>
        <v>0</v>
      </c>
    </row>
    <row r="627" s="2" customFormat="1" ht="24.15" customHeight="1">
      <c r="A627" s="38"/>
      <c r="B627" s="39"/>
      <c r="C627" s="212" t="s">
        <v>756</v>
      </c>
      <c r="D627" s="212" t="s">
        <v>134</v>
      </c>
      <c r="E627" s="213" t="s">
        <v>757</v>
      </c>
      <c r="F627" s="214" t="s">
        <v>758</v>
      </c>
      <c r="G627" s="215" t="s">
        <v>137</v>
      </c>
      <c r="H627" s="216">
        <v>5.5659999999999998</v>
      </c>
      <c r="I627" s="217"/>
      <c r="J627" s="218">
        <f>ROUND(I627*H627,2)</f>
        <v>0</v>
      </c>
      <c r="K627" s="219"/>
      <c r="L627" s="44"/>
      <c r="M627" s="220" t="s">
        <v>1</v>
      </c>
      <c r="N627" s="221" t="s">
        <v>43</v>
      </c>
      <c r="O627" s="91"/>
      <c r="P627" s="222">
        <f>O627*H627</f>
        <v>0</v>
      </c>
      <c r="Q627" s="222">
        <v>0.00025999999999999998</v>
      </c>
      <c r="R627" s="222">
        <f>Q627*H627</f>
        <v>0.0014471599999999999</v>
      </c>
      <c r="S627" s="222">
        <v>0</v>
      </c>
      <c r="T627" s="223">
        <f>S627*H627</f>
        <v>0</v>
      </c>
      <c r="U627" s="38"/>
      <c r="V627" s="38"/>
      <c r="W627" s="38"/>
      <c r="X627" s="38"/>
      <c r="Y627" s="38"/>
      <c r="Z627" s="38"/>
      <c r="AA627" s="38"/>
      <c r="AB627" s="38"/>
      <c r="AC627" s="38"/>
      <c r="AD627" s="38"/>
      <c r="AE627" s="38"/>
      <c r="AR627" s="224" t="s">
        <v>249</v>
      </c>
      <c r="AT627" s="224" t="s">
        <v>134</v>
      </c>
      <c r="AU627" s="224" t="s">
        <v>85</v>
      </c>
      <c r="AY627" s="17" t="s">
        <v>131</v>
      </c>
      <c r="BE627" s="225">
        <f>IF(N627="základní",J627,0)</f>
        <v>0</v>
      </c>
      <c r="BF627" s="225">
        <f>IF(N627="snížená",J627,0)</f>
        <v>0</v>
      </c>
      <c r="BG627" s="225">
        <f>IF(N627="zákl. přenesená",J627,0)</f>
        <v>0</v>
      </c>
      <c r="BH627" s="225">
        <f>IF(N627="sníž. přenesená",J627,0)</f>
        <v>0</v>
      </c>
      <c r="BI627" s="225">
        <f>IF(N627="nulová",J627,0)</f>
        <v>0</v>
      </c>
      <c r="BJ627" s="17" t="s">
        <v>83</v>
      </c>
      <c r="BK627" s="225">
        <f>ROUND(I627*H627,2)</f>
        <v>0</v>
      </c>
      <c r="BL627" s="17" t="s">
        <v>249</v>
      </c>
      <c r="BM627" s="224" t="s">
        <v>759</v>
      </c>
    </row>
    <row r="628" s="13" customFormat="1">
      <c r="A628" s="13"/>
      <c r="B628" s="226"/>
      <c r="C628" s="227"/>
      <c r="D628" s="228" t="s">
        <v>140</v>
      </c>
      <c r="E628" s="229" t="s">
        <v>1</v>
      </c>
      <c r="F628" s="230" t="s">
        <v>760</v>
      </c>
      <c r="G628" s="227"/>
      <c r="H628" s="231">
        <v>3.8479999999999999</v>
      </c>
      <c r="I628" s="232"/>
      <c r="J628" s="227"/>
      <c r="K628" s="227"/>
      <c r="L628" s="233"/>
      <c r="M628" s="234"/>
      <c r="N628" s="235"/>
      <c r="O628" s="235"/>
      <c r="P628" s="235"/>
      <c r="Q628" s="235"/>
      <c r="R628" s="235"/>
      <c r="S628" s="235"/>
      <c r="T628" s="23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37" t="s">
        <v>140</v>
      </c>
      <c r="AU628" s="237" t="s">
        <v>85</v>
      </c>
      <c r="AV628" s="13" t="s">
        <v>85</v>
      </c>
      <c r="AW628" s="13" t="s">
        <v>34</v>
      </c>
      <c r="AX628" s="13" t="s">
        <v>78</v>
      </c>
      <c r="AY628" s="237" t="s">
        <v>131</v>
      </c>
    </row>
    <row r="629" s="13" customFormat="1">
      <c r="A629" s="13"/>
      <c r="B629" s="226"/>
      <c r="C629" s="227"/>
      <c r="D629" s="228" t="s">
        <v>140</v>
      </c>
      <c r="E629" s="229" t="s">
        <v>1</v>
      </c>
      <c r="F629" s="230" t="s">
        <v>761</v>
      </c>
      <c r="G629" s="227"/>
      <c r="H629" s="231">
        <v>1.718</v>
      </c>
      <c r="I629" s="232"/>
      <c r="J629" s="227"/>
      <c r="K629" s="227"/>
      <c r="L629" s="233"/>
      <c r="M629" s="234"/>
      <c r="N629" s="235"/>
      <c r="O629" s="235"/>
      <c r="P629" s="235"/>
      <c r="Q629" s="235"/>
      <c r="R629" s="235"/>
      <c r="S629" s="235"/>
      <c r="T629" s="23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37" t="s">
        <v>140</v>
      </c>
      <c r="AU629" s="237" t="s">
        <v>85</v>
      </c>
      <c r="AV629" s="13" t="s">
        <v>85</v>
      </c>
      <c r="AW629" s="13" t="s">
        <v>34</v>
      </c>
      <c r="AX629" s="13" t="s">
        <v>78</v>
      </c>
      <c r="AY629" s="237" t="s">
        <v>131</v>
      </c>
    </row>
    <row r="630" s="14" customFormat="1">
      <c r="A630" s="14"/>
      <c r="B630" s="249"/>
      <c r="C630" s="250"/>
      <c r="D630" s="228" t="s">
        <v>140</v>
      </c>
      <c r="E630" s="251" t="s">
        <v>1</v>
      </c>
      <c r="F630" s="252" t="s">
        <v>175</v>
      </c>
      <c r="G630" s="250"/>
      <c r="H630" s="253">
        <v>5.5659999999999998</v>
      </c>
      <c r="I630" s="254"/>
      <c r="J630" s="250"/>
      <c r="K630" s="250"/>
      <c r="L630" s="255"/>
      <c r="M630" s="256"/>
      <c r="N630" s="257"/>
      <c r="O630" s="257"/>
      <c r="P630" s="257"/>
      <c r="Q630" s="257"/>
      <c r="R630" s="257"/>
      <c r="S630" s="257"/>
      <c r="T630" s="258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59" t="s">
        <v>140</v>
      </c>
      <c r="AU630" s="259" t="s">
        <v>85</v>
      </c>
      <c r="AV630" s="14" t="s">
        <v>138</v>
      </c>
      <c r="AW630" s="14" t="s">
        <v>34</v>
      </c>
      <c r="AX630" s="14" t="s">
        <v>83</v>
      </c>
      <c r="AY630" s="259" t="s">
        <v>131</v>
      </c>
    </row>
    <row r="631" s="2" customFormat="1" ht="24.15" customHeight="1">
      <c r="A631" s="38"/>
      <c r="B631" s="39"/>
      <c r="C631" s="238" t="s">
        <v>762</v>
      </c>
      <c r="D631" s="238" t="s">
        <v>149</v>
      </c>
      <c r="E631" s="239" t="s">
        <v>763</v>
      </c>
      <c r="F631" s="240" t="s">
        <v>764</v>
      </c>
      <c r="G631" s="241" t="s">
        <v>137</v>
      </c>
      <c r="H631" s="242">
        <v>5.5659999999999998</v>
      </c>
      <c r="I631" s="243"/>
      <c r="J631" s="244">
        <f>ROUND(I631*H631,2)</f>
        <v>0</v>
      </c>
      <c r="K631" s="245"/>
      <c r="L631" s="246"/>
      <c r="M631" s="247" t="s">
        <v>1</v>
      </c>
      <c r="N631" s="248" t="s">
        <v>43</v>
      </c>
      <c r="O631" s="91"/>
      <c r="P631" s="222">
        <f>O631*H631</f>
        <v>0</v>
      </c>
      <c r="Q631" s="222">
        <v>0.029170000000000001</v>
      </c>
      <c r="R631" s="222">
        <f>Q631*H631</f>
        <v>0.16236022</v>
      </c>
      <c r="S631" s="222">
        <v>0</v>
      </c>
      <c r="T631" s="223">
        <f>S631*H631</f>
        <v>0</v>
      </c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R631" s="224" t="s">
        <v>345</v>
      </c>
      <c r="AT631" s="224" t="s">
        <v>149</v>
      </c>
      <c r="AU631" s="224" t="s">
        <v>85</v>
      </c>
      <c r="AY631" s="17" t="s">
        <v>131</v>
      </c>
      <c r="BE631" s="225">
        <f>IF(N631="základní",J631,0)</f>
        <v>0</v>
      </c>
      <c r="BF631" s="225">
        <f>IF(N631="snížená",J631,0)</f>
        <v>0</v>
      </c>
      <c r="BG631" s="225">
        <f>IF(N631="zákl. přenesená",J631,0)</f>
        <v>0</v>
      </c>
      <c r="BH631" s="225">
        <f>IF(N631="sníž. přenesená",J631,0)</f>
        <v>0</v>
      </c>
      <c r="BI631" s="225">
        <f>IF(N631="nulová",J631,0)</f>
        <v>0</v>
      </c>
      <c r="BJ631" s="17" t="s">
        <v>83</v>
      </c>
      <c r="BK631" s="225">
        <f>ROUND(I631*H631,2)</f>
        <v>0</v>
      </c>
      <c r="BL631" s="17" t="s">
        <v>249</v>
      </c>
      <c r="BM631" s="224" t="s">
        <v>765</v>
      </c>
    </row>
    <row r="632" s="2" customFormat="1" ht="24.15" customHeight="1">
      <c r="A632" s="38"/>
      <c r="B632" s="39"/>
      <c r="C632" s="212" t="s">
        <v>766</v>
      </c>
      <c r="D632" s="212" t="s">
        <v>134</v>
      </c>
      <c r="E632" s="213" t="s">
        <v>767</v>
      </c>
      <c r="F632" s="214" t="s">
        <v>768</v>
      </c>
      <c r="G632" s="215" t="s">
        <v>526</v>
      </c>
      <c r="H632" s="216">
        <v>2</v>
      </c>
      <c r="I632" s="217"/>
      <c r="J632" s="218">
        <f>ROUND(I632*H632,2)</f>
        <v>0</v>
      </c>
      <c r="K632" s="219"/>
      <c r="L632" s="44"/>
      <c r="M632" s="220" t="s">
        <v>1</v>
      </c>
      <c r="N632" s="221" t="s">
        <v>43</v>
      </c>
      <c r="O632" s="91"/>
      <c r="P632" s="222">
        <f>O632*H632</f>
        <v>0</v>
      </c>
      <c r="Q632" s="222">
        <v>0.00092000000000000003</v>
      </c>
      <c r="R632" s="222">
        <f>Q632*H632</f>
        <v>0.0018400000000000001</v>
      </c>
      <c r="S632" s="222">
        <v>0</v>
      </c>
      <c r="T632" s="223">
        <f>S632*H632</f>
        <v>0</v>
      </c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R632" s="224" t="s">
        <v>249</v>
      </c>
      <c r="AT632" s="224" t="s">
        <v>134</v>
      </c>
      <c r="AU632" s="224" t="s">
        <v>85</v>
      </c>
      <c r="AY632" s="17" t="s">
        <v>131</v>
      </c>
      <c r="BE632" s="225">
        <f>IF(N632="základní",J632,0)</f>
        <v>0</v>
      </c>
      <c r="BF632" s="225">
        <f>IF(N632="snížená",J632,0)</f>
        <v>0</v>
      </c>
      <c r="BG632" s="225">
        <f>IF(N632="zákl. přenesená",J632,0)</f>
        <v>0</v>
      </c>
      <c r="BH632" s="225">
        <f>IF(N632="sníž. přenesená",J632,0)</f>
        <v>0</v>
      </c>
      <c r="BI632" s="225">
        <f>IF(N632="nulová",J632,0)</f>
        <v>0</v>
      </c>
      <c r="BJ632" s="17" t="s">
        <v>83</v>
      </c>
      <c r="BK632" s="225">
        <f>ROUND(I632*H632,2)</f>
        <v>0</v>
      </c>
      <c r="BL632" s="17" t="s">
        <v>249</v>
      </c>
      <c r="BM632" s="224" t="s">
        <v>769</v>
      </c>
    </row>
    <row r="633" s="13" customFormat="1">
      <c r="A633" s="13"/>
      <c r="B633" s="226"/>
      <c r="C633" s="227"/>
      <c r="D633" s="228" t="s">
        <v>140</v>
      </c>
      <c r="E633" s="229" t="s">
        <v>1</v>
      </c>
      <c r="F633" s="230" t="s">
        <v>85</v>
      </c>
      <c r="G633" s="227"/>
      <c r="H633" s="231">
        <v>2</v>
      </c>
      <c r="I633" s="232"/>
      <c r="J633" s="227"/>
      <c r="K633" s="227"/>
      <c r="L633" s="233"/>
      <c r="M633" s="234"/>
      <c r="N633" s="235"/>
      <c r="O633" s="235"/>
      <c r="P633" s="235"/>
      <c r="Q633" s="235"/>
      <c r="R633" s="235"/>
      <c r="S633" s="235"/>
      <c r="T633" s="236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37" t="s">
        <v>140</v>
      </c>
      <c r="AU633" s="237" t="s">
        <v>85</v>
      </c>
      <c r="AV633" s="13" t="s">
        <v>85</v>
      </c>
      <c r="AW633" s="13" t="s">
        <v>34</v>
      </c>
      <c r="AX633" s="13" t="s">
        <v>83</v>
      </c>
      <c r="AY633" s="237" t="s">
        <v>131</v>
      </c>
    </row>
    <row r="634" s="2" customFormat="1" ht="16.5" customHeight="1">
      <c r="A634" s="38"/>
      <c r="B634" s="39"/>
      <c r="C634" s="238" t="s">
        <v>770</v>
      </c>
      <c r="D634" s="238" t="s">
        <v>149</v>
      </c>
      <c r="E634" s="239" t="s">
        <v>771</v>
      </c>
      <c r="F634" s="240" t="s">
        <v>772</v>
      </c>
      <c r="G634" s="241" t="s">
        <v>137</v>
      </c>
      <c r="H634" s="242">
        <v>4.4580000000000002</v>
      </c>
      <c r="I634" s="243"/>
      <c r="J634" s="244">
        <f>ROUND(I634*H634,2)</f>
        <v>0</v>
      </c>
      <c r="K634" s="245"/>
      <c r="L634" s="246"/>
      <c r="M634" s="247" t="s">
        <v>1</v>
      </c>
      <c r="N634" s="248" t="s">
        <v>43</v>
      </c>
      <c r="O634" s="91"/>
      <c r="P634" s="222">
        <f>O634*H634</f>
        <v>0</v>
      </c>
      <c r="Q634" s="222">
        <v>0.040000000000000001</v>
      </c>
      <c r="R634" s="222">
        <f>Q634*H634</f>
        <v>0.17832000000000001</v>
      </c>
      <c r="S634" s="222">
        <v>0</v>
      </c>
      <c r="T634" s="223">
        <f>S634*H634</f>
        <v>0</v>
      </c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R634" s="224" t="s">
        <v>345</v>
      </c>
      <c r="AT634" s="224" t="s">
        <v>149</v>
      </c>
      <c r="AU634" s="224" t="s">
        <v>85</v>
      </c>
      <c r="AY634" s="17" t="s">
        <v>131</v>
      </c>
      <c r="BE634" s="225">
        <f>IF(N634="základní",J634,0)</f>
        <v>0</v>
      </c>
      <c r="BF634" s="225">
        <f>IF(N634="snížená",J634,0)</f>
        <v>0</v>
      </c>
      <c r="BG634" s="225">
        <f>IF(N634="zákl. přenesená",J634,0)</f>
        <v>0</v>
      </c>
      <c r="BH634" s="225">
        <f>IF(N634="sníž. přenesená",J634,0)</f>
        <v>0</v>
      </c>
      <c r="BI634" s="225">
        <f>IF(N634="nulová",J634,0)</f>
        <v>0</v>
      </c>
      <c r="BJ634" s="17" t="s">
        <v>83</v>
      </c>
      <c r="BK634" s="225">
        <f>ROUND(I634*H634,2)</f>
        <v>0</v>
      </c>
      <c r="BL634" s="17" t="s">
        <v>249</v>
      </c>
      <c r="BM634" s="224" t="s">
        <v>773</v>
      </c>
    </row>
    <row r="635" s="13" customFormat="1">
      <c r="A635" s="13"/>
      <c r="B635" s="226"/>
      <c r="C635" s="227"/>
      <c r="D635" s="228" t="s">
        <v>140</v>
      </c>
      <c r="E635" s="229" t="s">
        <v>1</v>
      </c>
      <c r="F635" s="230" t="s">
        <v>774</v>
      </c>
      <c r="G635" s="227"/>
      <c r="H635" s="231">
        <v>2.105</v>
      </c>
      <c r="I635" s="232"/>
      <c r="J635" s="227"/>
      <c r="K635" s="227"/>
      <c r="L635" s="233"/>
      <c r="M635" s="234"/>
      <c r="N635" s="235"/>
      <c r="O635" s="235"/>
      <c r="P635" s="235"/>
      <c r="Q635" s="235"/>
      <c r="R635" s="235"/>
      <c r="S635" s="235"/>
      <c r="T635" s="23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37" t="s">
        <v>140</v>
      </c>
      <c r="AU635" s="237" t="s">
        <v>85</v>
      </c>
      <c r="AV635" s="13" t="s">
        <v>85</v>
      </c>
      <c r="AW635" s="13" t="s">
        <v>34</v>
      </c>
      <c r="AX635" s="13" t="s">
        <v>78</v>
      </c>
      <c r="AY635" s="237" t="s">
        <v>131</v>
      </c>
    </row>
    <row r="636" s="13" customFormat="1">
      <c r="A636" s="13"/>
      <c r="B636" s="226"/>
      <c r="C636" s="227"/>
      <c r="D636" s="228" t="s">
        <v>140</v>
      </c>
      <c r="E636" s="229" t="s">
        <v>1</v>
      </c>
      <c r="F636" s="230" t="s">
        <v>775</v>
      </c>
      <c r="G636" s="227"/>
      <c r="H636" s="231">
        <v>2.3530000000000002</v>
      </c>
      <c r="I636" s="232"/>
      <c r="J636" s="227"/>
      <c r="K636" s="227"/>
      <c r="L636" s="233"/>
      <c r="M636" s="234"/>
      <c r="N636" s="235"/>
      <c r="O636" s="235"/>
      <c r="P636" s="235"/>
      <c r="Q636" s="235"/>
      <c r="R636" s="235"/>
      <c r="S636" s="235"/>
      <c r="T636" s="23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37" t="s">
        <v>140</v>
      </c>
      <c r="AU636" s="237" t="s">
        <v>85</v>
      </c>
      <c r="AV636" s="13" t="s">
        <v>85</v>
      </c>
      <c r="AW636" s="13" t="s">
        <v>34</v>
      </c>
      <c r="AX636" s="13" t="s">
        <v>78</v>
      </c>
      <c r="AY636" s="237" t="s">
        <v>131</v>
      </c>
    </row>
    <row r="637" s="14" customFormat="1">
      <c r="A637" s="14"/>
      <c r="B637" s="249"/>
      <c r="C637" s="250"/>
      <c r="D637" s="228" t="s">
        <v>140</v>
      </c>
      <c r="E637" s="251" t="s">
        <v>1</v>
      </c>
      <c r="F637" s="252" t="s">
        <v>175</v>
      </c>
      <c r="G637" s="250"/>
      <c r="H637" s="253">
        <v>4.4580000000000002</v>
      </c>
      <c r="I637" s="254"/>
      <c r="J637" s="250"/>
      <c r="K637" s="250"/>
      <c r="L637" s="255"/>
      <c r="M637" s="256"/>
      <c r="N637" s="257"/>
      <c r="O637" s="257"/>
      <c r="P637" s="257"/>
      <c r="Q637" s="257"/>
      <c r="R637" s="257"/>
      <c r="S637" s="257"/>
      <c r="T637" s="258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59" t="s">
        <v>140</v>
      </c>
      <c r="AU637" s="259" t="s">
        <v>85</v>
      </c>
      <c r="AV637" s="14" t="s">
        <v>138</v>
      </c>
      <c r="AW637" s="14" t="s">
        <v>34</v>
      </c>
      <c r="AX637" s="14" t="s">
        <v>83</v>
      </c>
      <c r="AY637" s="259" t="s">
        <v>131</v>
      </c>
    </row>
    <row r="638" s="2" customFormat="1" ht="24.15" customHeight="1">
      <c r="A638" s="38"/>
      <c r="B638" s="39"/>
      <c r="C638" s="212" t="s">
        <v>776</v>
      </c>
      <c r="D638" s="212" t="s">
        <v>134</v>
      </c>
      <c r="E638" s="213" t="s">
        <v>777</v>
      </c>
      <c r="F638" s="214" t="s">
        <v>778</v>
      </c>
      <c r="G638" s="215" t="s">
        <v>526</v>
      </c>
      <c r="H638" s="216">
        <v>1</v>
      </c>
      <c r="I638" s="217"/>
      <c r="J638" s="218">
        <f>ROUND(I638*H638,2)</f>
        <v>0</v>
      </c>
      <c r="K638" s="219"/>
      <c r="L638" s="44"/>
      <c r="M638" s="220" t="s">
        <v>1</v>
      </c>
      <c r="N638" s="221" t="s">
        <v>43</v>
      </c>
      <c r="O638" s="91"/>
      <c r="P638" s="222">
        <f>O638*H638</f>
        <v>0</v>
      </c>
      <c r="Q638" s="222">
        <v>0</v>
      </c>
      <c r="R638" s="222">
        <f>Q638*H638</f>
        <v>0</v>
      </c>
      <c r="S638" s="222">
        <v>0.024</v>
      </c>
      <c r="T638" s="223">
        <f>S638*H638</f>
        <v>0.024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224" t="s">
        <v>249</v>
      </c>
      <c r="AT638" s="224" t="s">
        <v>134</v>
      </c>
      <c r="AU638" s="224" t="s">
        <v>85</v>
      </c>
      <c r="AY638" s="17" t="s">
        <v>131</v>
      </c>
      <c r="BE638" s="225">
        <f>IF(N638="základní",J638,0)</f>
        <v>0</v>
      </c>
      <c r="BF638" s="225">
        <f>IF(N638="snížená",J638,0)</f>
        <v>0</v>
      </c>
      <c r="BG638" s="225">
        <f>IF(N638="zákl. přenesená",J638,0)</f>
        <v>0</v>
      </c>
      <c r="BH638" s="225">
        <f>IF(N638="sníž. přenesená",J638,0)</f>
        <v>0</v>
      </c>
      <c r="BI638" s="225">
        <f>IF(N638="nulová",J638,0)</f>
        <v>0</v>
      </c>
      <c r="BJ638" s="17" t="s">
        <v>83</v>
      </c>
      <c r="BK638" s="225">
        <f>ROUND(I638*H638,2)</f>
        <v>0</v>
      </c>
      <c r="BL638" s="17" t="s">
        <v>249</v>
      </c>
      <c r="BM638" s="224" t="s">
        <v>779</v>
      </c>
    </row>
    <row r="639" s="13" customFormat="1">
      <c r="A639" s="13"/>
      <c r="B639" s="226"/>
      <c r="C639" s="227"/>
      <c r="D639" s="228" t="s">
        <v>140</v>
      </c>
      <c r="E639" s="229" t="s">
        <v>1</v>
      </c>
      <c r="F639" s="230" t="s">
        <v>83</v>
      </c>
      <c r="G639" s="227"/>
      <c r="H639" s="231">
        <v>1</v>
      </c>
      <c r="I639" s="232"/>
      <c r="J639" s="227"/>
      <c r="K639" s="227"/>
      <c r="L639" s="233"/>
      <c r="M639" s="234"/>
      <c r="N639" s="235"/>
      <c r="O639" s="235"/>
      <c r="P639" s="235"/>
      <c r="Q639" s="235"/>
      <c r="R639" s="235"/>
      <c r="S639" s="235"/>
      <c r="T639" s="236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37" t="s">
        <v>140</v>
      </c>
      <c r="AU639" s="237" t="s">
        <v>85</v>
      </c>
      <c r="AV639" s="13" t="s">
        <v>85</v>
      </c>
      <c r="AW639" s="13" t="s">
        <v>34</v>
      </c>
      <c r="AX639" s="13" t="s">
        <v>83</v>
      </c>
      <c r="AY639" s="237" t="s">
        <v>131</v>
      </c>
    </row>
    <row r="640" s="2" customFormat="1" ht="24.15" customHeight="1">
      <c r="A640" s="38"/>
      <c r="B640" s="39"/>
      <c r="C640" s="212" t="s">
        <v>780</v>
      </c>
      <c r="D640" s="212" t="s">
        <v>134</v>
      </c>
      <c r="E640" s="213" t="s">
        <v>781</v>
      </c>
      <c r="F640" s="214" t="s">
        <v>782</v>
      </c>
      <c r="G640" s="215" t="s">
        <v>526</v>
      </c>
      <c r="H640" s="216">
        <v>1</v>
      </c>
      <c r="I640" s="217"/>
      <c r="J640" s="218">
        <f>ROUND(I640*H640,2)</f>
        <v>0</v>
      </c>
      <c r="K640" s="219"/>
      <c r="L640" s="44"/>
      <c r="M640" s="220" t="s">
        <v>1</v>
      </c>
      <c r="N640" s="221" t="s">
        <v>43</v>
      </c>
      <c r="O640" s="91"/>
      <c r="P640" s="222">
        <f>O640*H640</f>
        <v>0</v>
      </c>
      <c r="Q640" s="222">
        <v>0</v>
      </c>
      <c r="R640" s="222">
        <f>Q640*H640</f>
        <v>0</v>
      </c>
      <c r="S640" s="222">
        <v>0.028000000000000001</v>
      </c>
      <c r="T640" s="223">
        <f>S640*H640</f>
        <v>0.028000000000000001</v>
      </c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R640" s="224" t="s">
        <v>249</v>
      </c>
      <c r="AT640" s="224" t="s">
        <v>134</v>
      </c>
      <c r="AU640" s="224" t="s">
        <v>85</v>
      </c>
      <c r="AY640" s="17" t="s">
        <v>131</v>
      </c>
      <c r="BE640" s="225">
        <f>IF(N640="základní",J640,0)</f>
        <v>0</v>
      </c>
      <c r="BF640" s="225">
        <f>IF(N640="snížená",J640,0)</f>
        <v>0</v>
      </c>
      <c r="BG640" s="225">
        <f>IF(N640="zákl. přenesená",J640,0)</f>
        <v>0</v>
      </c>
      <c r="BH640" s="225">
        <f>IF(N640="sníž. přenesená",J640,0)</f>
        <v>0</v>
      </c>
      <c r="BI640" s="225">
        <f>IF(N640="nulová",J640,0)</f>
        <v>0</v>
      </c>
      <c r="BJ640" s="17" t="s">
        <v>83</v>
      </c>
      <c r="BK640" s="225">
        <f>ROUND(I640*H640,2)</f>
        <v>0</v>
      </c>
      <c r="BL640" s="17" t="s">
        <v>249</v>
      </c>
      <c r="BM640" s="224" t="s">
        <v>783</v>
      </c>
    </row>
    <row r="641" s="13" customFormat="1">
      <c r="A641" s="13"/>
      <c r="B641" s="226"/>
      <c r="C641" s="227"/>
      <c r="D641" s="228" t="s">
        <v>140</v>
      </c>
      <c r="E641" s="229" t="s">
        <v>1</v>
      </c>
      <c r="F641" s="230" t="s">
        <v>83</v>
      </c>
      <c r="G641" s="227"/>
      <c r="H641" s="231">
        <v>1</v>
      </c>
      <c r="I641" s="232"/>
      <c r="J641" s="227"/>
      <c r="K641" s="227"/>
      <c r="L641" s="233"/>
      <c r="M641" s="234"/>
      <c r="N641" s="235"/>
      <c r="O641" s="235"/>
      <c r="P641" s="235"/>
      <c r="Q641" s="235"/>
      <c r="R641" s="235"/>
      <c r="S641" s="235"/>
      <c r="T641" s="23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37" t="s">
        <v>140</v>
      </c>
      <c r="AU641" s="237" t="s">
        <v>85</v>
      </c>
      <c r="AV641" s="13" t="s">
        <v>85</v>
      </c>
      <c r="AW641" s="13" t="s">
        <v>34</v>
      </c>
      <c r="AX641" s="13" t="s">
        <v>83</v>
      </c>
      <c r="AY641" s="237" t="s">
        <v>131</v>
      </c>
    </row>
    <row r="642" s="2" customFormat="1" ht="24.15" customHeight="1">
      <c r="A642" s="38"/>
      <c r="B642" s="39"/>
      <c r="C642" s="212" t="s">
        <v>784</v>
      </c>
      <c r="D642" s="212" t="s">
        <v>134</v>
      </c>
      <c r="E642" s="213" t="s">
        <v>785</v>
      </c>
      <c r="F642" s="214" t="s">
        <v>786</v>
      </c>
      <c r="G642" s="215" t="s">
        <v>526</v>
      </c>
      <c r="H642" s="216">
        <v>1</v>
      </c>
      <c r="I642" s="217"/>
      <c r="J642" s="218">
        <f>ROUND(I642*H642,2)</f>
        <v>0</v>
      </c>
      <c r="K642" s="219"/>
      <c r="L642" s="44"/>
      <c r="M642" s="220" t="s">
        <v>1</v>
      </c>
      <c r="N642" s="221" t="s">
        <v>43</v>
      </c>
      <c r="O642" s="91"/>
      <c r="P642" s="222">
        <f>O642*H642</f>
        <v>0</v>
      </c>
      <c r="Q642" s="222">
        <v>0</v>
      </c>
      <c r="R642" s="222">
        <f>Q642*H642</f>
        <v>0</v>
      </c>
      <c r="S642" s="222">
        <v>0.029999999999999999</v>
      </c>
      <c r="T642" s="223">
        <f>S642*H642</f>
        <v>0.029999999999999999</v>
      </c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R642" s="224" t="s">
        <v>249</v>
      </c>
      <c r="AT642" s="224" t="s">
        <v>134</v>
      </c>
      <c r="AU642" s="224" t="s">
        <v>85</v>
      </c>
      <c r="AY642" s="17" t="s">
        <v>131</v>
      </c>
      <c r="BE642" s="225">
        <f>IF(N642="základní",J642,0)</f>
        <v>0</v>
      </c>
      <c r="BF642" s="225">
        <f>IF(N642="snížená",J642,0)</f>
        <v>0</v>
      </c>
      <c r="BG642" s="225">
        <f>IF(N642="zákl. přenesená",J642,0)</f>
        <v>0</v>
      </c>
      <c r="BH642" s="225">
        <f>IF(N642="sníž. přenesená",J642,0)</f>
        <v>0</v>
      </c>
      <c r="BI642" s="225">
        <f>IF(N642="nulová",J642,0)</f>
        <v>0</v>
      </c>
      <c r="BJ642" s="17" t="s">
        <v>83</v>
      </c>
      <c r="BK642" s="225">
        <f>ROUND(I642*H642,2)</f>
        <v>0</v>
      </c>
      <c r="BL642" s="17" t="s">
        <v>249</v>
      </c>
      <c r="BM642" s="224" t="s">
        <v>787</v>
      </c>
    </row>
    <row r="643" s="13" customFormat="1">
      <c r="A643" s="13"/>
      <c r="B643" s="226"/>
      <c r="C643" s="227"/>
      <c r="D643" s="228" t="s">
        <v>140</v>
      </c>
      <c r="E643" s="229" t="s">
        <v>1</v>
      </c>
      <c r="F643" s="230" t="s">
        <v>83</v>
      </c>
      <c r="G643" s="227"/>
      <c r="H643" s="231">
        <v>1</v>
      </c>
      <c r="I643" s="232"/>
      <c r="J643" s="227"/>
      <c r="K643" s="227"/>
      <c r="L643" s="233"/>
      <c r="M643" s="234"/>
      <c r="N643" s="235"/>
      <c r="O643" s="235"/>
      <c r="P643" s="235"/>
      <c r="Q643" s="235"/>
      <c r="R643" s="235"/>
      <c r="S643" s="235"/>
      <c r="T643" s="236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37" t="s">
        <v>140</v>
      </c>
      <c r="AU643" s="237" t="s">
        <v>85</v>
      </c>
      <c r="AV643" s="13" t="s">
        <v>85</v>
      </c>
      <c r="AW643" s="13" t="s">
        <v>34</v>
      </c>
      <c r="AX643" s="13" t="s">
        <v>83</v>
      </c>
      <c r="AY643" s="237" t="s">
        <v>131</v>
      </c>
    </row>
    <row r="644" s="2" customFormat="1" ht="24.15" customHeight="1">
      <c r="A644" s="38"/>
      <c r="B644" s="39"/>
      <c r="C644" s="212" t="s">
        <v>788</v>
      </c>
      <c r="D644" s="212" t="s">
        <v>134</v>
      </c>
      <c r="E644" s="213" t="s">
        <v>789</v>
      </c>
      <c r="F644" s="214" t="s">
        <v>790</v>
      </c>
      <c r="G644" s="215" t="s">
        <v>469</v>
      </c>
      <c r="H644" s="216">
        <v>0.34399999999999997</v>
      </c>
      <c r="I644" s="217"/>
      <c r="J644" s="218">
        <f>ROUND(I644*H644,2)</f>
        <v>0</v>
      </c>
      <c r="K644" s="219"/>
      <c r="L644" s="44"/>
      <c r="M644" s="220" t="s">
        <v>1</v>
      </c>
      <c r="N644" s="221" t="s">
        <v>43</v>
      </c>
      <c r="O644" s="91"/>
      <c r="P644" s="222">
        <f>O644*H644</f>
        <v>0</v>
      </c>
      <c r="Q644" s="222">
        <v>0</v>
      </c>
      <c r="R644" s="222">
        <f>Q644*H644</f>
        <v>0</v>
      </c>
      <c r="S644" s="222">
        <v>0</v>
      </c>
      <c r="T644" s="223">
        <f>S644*H644</f>
        <v>0</v>
      </c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R644" s="224" t="s">
        <v>249</v>
      </c>
      <c r="AT644" s="224" t="s">
        <v>134</v>
      </c>
      <c r="AU644" s="224" t="s">
        <v>85</v>
      </c>
      <c r="AY644" s="17" t="s">
        <v>131</v>
      </c>
      <c r="BE644" s="225">
        <f>IF(N644="základní",J644,0)</f>
        <v>0</v>
      </c>
      <c r="BF644" s="225">
        <f>IF(N644="snížená",J644,0)</f>
        <v>0</v>
      </c>
      <c r="BG644" s="225">
        <f>IF(N644="zákl. přenesená",J644,0)</f>
        <v>0</v>
      </c>
      <c r="BH644" s="225">
        <f>IF(N644="sníž. přenesená",J644,0)</f>
        <v>0</v>
      </c>
      <c r="BI644" s="225">
        <f>IF(N644="nulová",J644,0)</f>
        <v>0</v>
      </c>
      <c r="BJ644" s="17" t="s">
        <v>83</v>
      </c>
      <c r="BK644" s="225">
        <f>ROUND(I644*H644,2)</f>
        <v>0</v>
      </c>
      <c r="BL644" s="17" t="s">
        <v>249</v>
      </c>
      <c r="BM644" s="224" t="s">
        <v>791</v>
      </c>
    </row>
    <row r="645" s="12" customFormat="1" ht="22.8" customHeight="1">
      <c r="A645" s="12"/>
      <c r="B645" s="196"/>
      <c r="C645" s="197"/>
      <c r="D645" s="198" t="s">
        <v>77</v>
      </c>
      <c r="E645" s="210" t="s">
        <v>792</v>
      </c>
      <c r="F645" s="210" t="s">
        <v>793</v>
      </c>
      <c r="G645" s="197"/>
      <c r="H645" s="197"/>
      <c r="I645" s="200"/>
      <c r="J645" s="211">
        <f>BK645</f>
        <v>0</v>
      </c>
      <c r="K645" s="197"/>
      <c r="L645" s="202"/>
      <c r="M645" s="203"/>
      <c r="N645" s="204"/>
      <c r="O645" s="204"/>
      <c r="P645" s="205">
        <f>SUM(P646:P678)</f>
        <v>0</v>
      </c>
      <c r="Q645" s="204"/>
      <c r="R645" s="205">
        <f>SUM(R646:R678)</f>
        <v>0.1681397</v>
      </c>
      <c r="S645" s="204"/>
      <c r="T645" s="206">
        <f>SUM(T646:T678)</f>
        <v>2.8462999999999998</v>
      </c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R645" s="207" t="s">
        <v>85</v>
      </c>
      <c r="AT645" s="208" t="s">
        <v>77</v>
      </c>
      <c r="AU645" s="208" t="s">
        <v>83</v>
      </c>
      <c r="AY645" s="207" t="s">
        <v>131</v>
      </c>
      <c r="BK645" s="209">
        <f>SUM(BK646:BK678)</f>
        <v>0</v>
      </c>
    </row>
    <row r="646" s="2" customFormat="1" ht="33" customHeight="1">
      <c r="A646" s="38"/>
      <c r="B646" s="39"/>
      <c r="C646" s="212" t="s">
        <v>794</v>
      </c>
      <c r="D646" s="212" t="s">
        <v>134</v>
      </c>
      <c r="E646" s="213" t="s">
        <v>795</v>
      </c>
      <c r="F646" s="214" t="s">
        <v>796</v>
      </c>
      <c r="G646" s="215" t="s">
        <v>178</v>
      </c>
      <c r="H646" s="216">
        <v>52.5</v>
      </c>
      <c r="I646" s="217"/>
      <c r="J646" s="218">
        <f>ROUND(I646*H646,2)</f>
        <v>0</v>
      </c>
      <c r="K646" s="219"/>
      <c r="L646" s="44"/>
      <c r="M646" s="220" t="s">
        <v>1</v>
      </c>
      <c r="N646" s="221" t="s">
        <v>43</v>
      </c>
      <c r="O646" s="91"/>
      <c r="P646" s="222">
        <f>O646*H646</f>
        <v>0</v>
      </c>
      <c r="Q646" s="222">
        <v>0</v>
      </c>
      <c r="R646" s="222">
        <f>Q646*H646</f>
        <v>0</v>
      </c>
      <c r="S646" s="222">
        <v>0.016</v>
      </c>
      <c r="T646" s="223">
        <f>S646*H646</f>
        <v>0.83999999999999997</v>
      </c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R646" s="224" t="s">
        <v>249</v>
      </c>
      <c r="AT646" s="224" t="s">
        <v>134</v>
      </c>
      <c r="AU646" s="224" t="s">
        <v>85</v>
      </c>
      <c r="AY646" s="17" t="s">
        <v>131</v>
      </c>
      <c r="BE646" s="225">
        <f>IF(N646="základní",J646,0)</f>
        <v>0</v>
      </c>
      <c r="BF646" s="225">
        <f>IF(N646="snížená",J646,0)</f>
        <v>0</v>
      </c>
      <c r="BG646" s="225">
        <f>IF(N646="zákl. přenesená",J646,0)</f>
        <v>0</v>
      </c>
      <c r="BH646" s="225">
        <f>IF(N646="sníž. přenesená",J646,0)</f>
        <v>0</v>
      </c>
      <c r="BI646" s="225">
        <f>IF(N646="nulová",J646,0)</f>
        <v>0</v>
      </c>
      <c r="BJ646" s="17" t="s">
        <v>83</v>
      </c>
      <c r="BK646" s="225">
        <f>ROUND(I646*H646,2)</f>
        <v>0</v>
      </c>
      <c r="BL646" s="17" t="s">
        <v>249</v>
      </c>
      <c r="BM646" s="224" t="s">
        <v>797</v>
      </c>
    </row>
    <row r="647" s="13" customFormat="1">
      <c r="A647" s="13"/>
      <c r="B647" s="226"/>
      <c r="C647" s="227"/>
      <c r="D647" s="228" t="s">
        <v>140</v>
      </c>
      <c r="E647" s="229" t="s">
        <v>1</v>
      </c>
      <c r="F647" s="230" t="s">
        <v>798</v>
      </c>
      <c r="G647" s="227"/>
      <c r="H647" s="231">
        <v>52.5</v>
      </c>
      <c r="I647" s="232"/>
      <c r="J647" s="227"/>
      <c r="K647" s="227"/>
      <c r="L647" s="233"/>
      <c r="M647" s="234"/>
      <c r="N647" s="235"/>
      <c r="O647" s="235"/>
      <c r="P647" s="235"/>
      <c r="Q647" s="235"/>
      <c r="R647" s="235"/>
      <c r="S647" s="235"/>
      <c r="T647" s="236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37" t="s">
        <v>140</v>
      </c>
      <c r="AU647" s="237" t="s">
        <v>85</v>
      </c>
      <c r="AV647" s="13" t="s">
        <v>85</v>
      </c>
      <c r="AW647" s="13" t="s">
        <v>34</v>
      </c>
      <c r="AX647" s="13" t="s">
        <v>83</v>
      </c>
      <c r="AY647" s="237" t="s">
        <v>131</v>
      </c>
    </row>
    <row r="648" s="2" customFormat="1" ht="24.15" customHeight="1">
      <c r="A648" s="38"/>
      <c r="B648" s="39"/>
      <c r="C648" s="212" t="s">
        <v>799</v>
      </c>
      <c r="D648" s="212" t="s">
        <v>134</v>
      </c>
      <c r="E648" s="213" t="s">
        <v>800</v>
      </c>
      <c r="F648" s="214" t="s">
        <v>801</v>
      </c>
      <c r="G648" s="215" t="s">
        <v>178</v>
      </c>
      <c r="H648" s="216">
        <v>52.5</v>
      </c>
      <c r="I648" s="217"/>
      <c r="J648" s="218">
        <f>ROUND(I648*H648,2)</f>
        <v>0</v>
      </c>
      <c r="K648" s="219"/>
      <c r="L648" s="44"/>
      <c r="M648" s="220" t="s">
        <v>1</v>
      </c>
      <c r="N648" s="221" t="s">
        <v>43</v>
      </c>
      <c r="O648" s="91"/>
      <c r="P648" s="222">
        <f>O648*H648</f>
        <v>0</v>
      </c>
      <c r="Q648" s="222">
        <v>0.00040000000000000002</v>
      </c>
      <c r="R648" s="222">
        <f>Q648*H648</f>
        <v>0.021000000000000001</v>
      </c>
      <c r="S648" s="222">
        <v>0</v>
      </c>
      <c r="T648" s="223">
        <f>S648*H648</f>
        <v>0</v>
      </c>
      <c r="U648" s="38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R648" s="224" t="s">
        <v>138</v>
      </c>
      <c r="AT648" s="224" t="s">
        <v>134</v>
      </c>
      <c r="AU648" s="224" t="s">
        <v>85</v>
      </c>
      <c r="AY648" s="17" t="s">
        <v>131</v>
      </c>
      <c r="BE648" s="225">
        <f>IF(N648="základní",J648,0)</f>
        <v>0</v>
      </c>
      <c r="BF648" s="225">
        <f>IF(N648="snížená",J648,0)</f>
        <v>0</v>
      </c>
      <c r="BG648" s="225">
        <f>IF(N648="zákl. přenesená",J648,0)</f>
        <v>0</v>
      </c>
      <c r="BH648" s="225">
        <f>IF(N648="sníž. přenesená",J648,0)</f>
        <v>0</v>
      </c>
      <c r="BI648" s="225">
        <f>IF(N648="nulová",J648,0)</f>
        <v>0</v>
      </c>
      <c r="BJ648" s="17" t="s">
        <v>83</v>
      </c>
      <c r="BK648" s="225">
        <f>ROUND(I648*H648,2)</f>
        <v>0</v>
      </c>
      <c r="BL648" s="17" t="s">
        <v>138</v>
      </c>
      <c r="BM648" s="224" t="s">
        <v>802</v>
      </c>
    </row>
    <row r="649" s="13" customFormat="1">
      <c r="A649" s="13"/>
      <c r="B649" s="226"/>
      <c r="C649" s="227"/>
      <c r="D649" s="228" t="s">
        <v>140</v>
      </c>
      <c r="E649" s="229" t="s">
        <v>1</v>
      </c>
      <c r="F649" s="230" t="s">
        <v>798</v>
      </c>
      <c r="G649" s="227"/>
      <c r="H649" s="231">
        <v>52.5</v>
      </c>
      <c r="I649" s="232"/>
      <c r="J649" s="227"/>
      <c r="K649" s="227"/>
      <c r="L649" s="233"/>
      <c r="M649" s="234"/>
      <c r="N649" s="235"/>
      <c r="O649" s="235"/>
      <c r="P649" s="235"/>
      <c r="Q649" s="235"/>
      <c r="R649" s="235"/>
      <c r="S649" s="235"/>
      <c r="T649" s="236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37" t="s">
        <v>140</v>
      </c>
      <c r="AU649" s="237" t="s">
        <v>85</v>
      </c>
      <c r="AV649" s="13" t="s">
        <v>85</v>
      </c>
      <c r="AW649" s="13" t="s">
        <v>34</v>
      </c>
      <c r="AX649" s="13" t="s">
        <v>83</v>
      </c>
      <c r="AY649" s="237" t="s">
        <v>131</v>
      </c>
    </row>
    <row r="650" s="2" customFormat="1" ht="24.15" customHeight="1">
      <c r="A650" s="38"/>
      <c r="B650" s="39"/>
      <c r="C650" s="212" t="s">
        <v>803</v>
      </c>
      <c r="D650" s="212" t="s">
        <v>134</v>
      </c>
      <c r="E650" s="213" t="s">
        <v>804</v>
      </c>
      <c r="F650" s="214" t="s">
        <v>805</v>
      </c>
      <c r="G650" s="215" t="s">
        <v>526</v>
      </c>
      <c r="H650" s="216">
        <v>1</v>
      </c>
      <c r="I650" s="217"/>
      <c r="J650" s="218">
        <f>ROUND(I650*H650,2)</f>
        <v>0</v>
      </c>
      <c r="K650" s="219"/>
      <c r="L650" s="44"/>
      <c r="M650" s="220" t="s">
        <v>1</v>
      </c>
      <c r="N650" s="221" t="s">
        <v>43</v>
      </c>
      <c r="O650" s="91"/>
      <c r="P650" s="222">
        <f>O650*H650</f>
        <v>0</v>
      </c>
      <c r="Q650" s="222">
        <v>0</v>
      </c>
      <c r="R650" s="222">
        <f>Q650*H650</f>
        <v>0</v>
      </c>
      <c r="S650" s="222">
        <v>0</v>
      </c>
      <c r="T650" s="223">
        <f>S650*H650</f>
        <v>0</v>
      </c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R650" s="224" t="s">
        <v>249</v>
      </c>
      <c r="AT650" s="224" t="s">
        <v>134</v>
      </c>
      <c r="AU650" s="224" t="s">
        <v>85</v>
      </c>
      <c r="AY650" s="17" t="s">
        <v>131</v>
      </c>
      <c r="BE650" s="225">
        <f>IF(N650="základní",J650,0)</f>
        <v>0</v>
      </c>
      <c r="BF650" s="225">
        <f>IF(N650="snížená",J650,0)</f>
        <v>0</v>
      </c>
      <c r="BG650" s="225">
        <f>IF(N650="zákl. přenesená",J650,0)</f>
        <v>0</v>
      </c>
      <c r="BH650" s="225">
        <f>IF(N650="sníž. přenesená",J650,0)</f>
        <v>0</v>
      </c>
      <c r="BI650" s="225">
        <f>IF(N650="nulová",J650,0)</f>
        <v>0</v>
      </c>
      <c r="BJ650" s="17" t="s">
        <v>83</v>
      </c>
      <c r="BK650" s="225">
        <f>ROUND(I650*H650,2)</f>
        <v>0</v>
      </c>
      <c r="BL650" s="17" t="s">
        <v>249</v>
      </c>
      <c r="BM650" s="224" t="s">
        <v>806</v>
      </c>
    </row>
    <row r="651" s="2" customFormat="1" ht="16.5" customHeight="1">
      <c r="A651" s="38"/>
      <c r="B651" s="39"/>
      <c r="C651" s="238" t="s">
        <v>807</v>
      </c>
      <c r="D651" s="238" t="s">
        <v>149</v>
      </c>
      <c r="E651" s="239" t="s">
        <v>808</v>
      </c>
      <c r="F651" s="240" t="s">
        <v>809</v>
      </c>
      <c r="G651" s="241" t="s">
        <v>526</v>
      </c>
      <c r="H651" s="242">
        <v>1</v>
      </c>
      <c r="I651" s="243"/>
      <c r="J651" s="244">
        <f>ROUND(I651*H651,2)</f>
        <v>0</v>
      </c>
      <c r="K651" s="245"/>
      <c r="L651" s="246"/>
      <c r="M651" s="247" t="s">
        <v>1</v>
      </c>
      <c r="N651" s="248" t="s">
        <v>43</v>
      </c>
      <c r="O651" s="91"/>
      <c r="P651" s="222">
        <f>O651*H651</f>
        <v>0</v>
      </c>
      <c r="Q651" s="222">
        <v>0.098000000000000004</v>
      </c>
      <c r="R651" s="222">
        <f>Q651*H651</f>
        <v>0.098000000000000004</v>
      </c>
      <c r="S651" s="222">
        <v>0</v>
      </c>
      <c r="T651" s="223">
        <f>S651*H651</f>
        <v>0</v>
      </c>
      <c r="U651" s="38"/>
      <c r="V651" s="38"/>
      <c r="W651" s="38"/>
      <c r="X651" s="38"/>
      <c r="Y651" s="38"/>
      <c r="Z651" s="38"/>
      <c r="AA651" s="38"/>
      <c r="AB651" s="38"/>
      <c r="AC651" s="38"/>
      <c r="AD651" s="38"/>
      <c r="AE651" s="38"/>
      <c r="AR651" s="224" t="s">
        <v>345</v>
      </c>
      <c r="AT651" s="224" t="s">
        <v>149</v>
      </c>
      <c r="AU651" s="224" t="s">
        <v>85</v>
      </c>
      <c r="AY651" s="17" t="s">
        <v>131</v>
      </c>
      <c r="BE651" s="225">
        <f>IF(N651="základní",J651,0)</f>
        <v>0</v>
      </c>
      <c r="BF651" s="225">
        <f>IF(N651="snížená",J651,0)</f>
        <v>0</v>
      </c>
      <c r="BG651" s="225">
        <f>IF(N651="zákl. přenesená",J651,0)</f>
        <v>0</v>
      </c>
      <c r="BH651" s="225">
        <f>IF(N651="sníž. přenesená",J651,0)</f>
        <v>0</v>
      </c>
      <c r="BI651" s="225">
        <f>IF(N651="nulová",J651,0)</f>
        <v>0</v>
      </c>
      <c r="BJ651" s="17" t="s">
        <v>83</v>
      </c>
      <c r="BK651" s="225">
        <f>ROUND(I651*H651,2)</f>
        <v>0</v>
      </c>
      <c r="BL651" s="17" t="s">
        <v>249</v>
      </c>
      <c r="BM651" s="224" t="s">
        <v>810</v>
      </c>
    </row>
    <row r="652" s="2" customFormat="1" ht="16.5" customHeight="1">
      <c r="A652" s="38"/>
      <c r="B652" s="39"/>
      <c r="C652" s="212" t="s">
        <v>811</v>
      </c>
      <c r="D652" s="212" t="s">
        <v>134</v>
      </c>
      <c r="E652" s="213" t="s">
        <v>812</v>
      </c>
      <c r="F652" s="214" t="s">
        <v>813</v>
      </c>
      <c r="G652" s="215" t="s">
        <v>137</v>
      </c>
      <c r="H652" s="216">
        <v>100.315</v>
      </c>
      <c r="I652" s="217"/>
      <c r="J652" s="218">
        <f>ROUND(I652*H652,2)</f>
        <v>0</v>
      </c>
      <c r="K652" s="219"/>
      <c r="L652" s="44"/>
      <c r="M652" s="220" t="s">
        <v>1</v>
      </c>
      <c r="N652" s="221" t="s">
        <v>43</v>
      </c>
      <c r="O652" s="91"/>
      <c r="P652" s="222">
        <f>O652*H652</f>
        <v>0</v>
      </c>
      <c r="Q652" s="222">
        <v>0</v>
      </c>
      <c r="R652" s="222">
        <f>Q652*H652</f>
        <v>0</v>
      </c>
      <c r="S652" s="222">
        <v>0.02</v>
      </c>
      <c r="T652" s="223">
        <f>S652*H652</f>
        <v>2.0063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24" t="s">
        <v>249</v>
      </c>
      <c r="AT652" s="224" t="s">
        <v>134</v>
      </c>
      <c r="AU652" s="224" t="s">
        <v>85</v>
      </c>
      <c r="AY652" s="17" t="s">
        <v>131</v>
      </c>
      <c r="BE652" s="225">
        <f>IF(N652="základní",J652,0)</f>
        <v>0</v>
      </c>
      <c r="BF652" s="225">
        <f>IF(N652="snížená",J652,0)</f>
        <v>0</v>
      </c>
      <c r="BG652" s="225">
        <f>IF(N652="zákl. přenesená",J652,0)</f>
        <v>0</v>
      </c>
      <c r="BH652" s="225">
        <f>IF(N652="sníž. přenesená",J652,0)</f>
        <v>0</v>
      </c>
      <c r="BI652" s="225">
        <f>IF(N652="nulová",J652,0)</f>
        <v>0</v>
      </c>
      <c r="BJ652" s="17" t="s">
        <v>83</v>
      </c>
      <c r="BK652" s="225">
        <f>ROUND(I652*H652,2)</f>
        <v>0</v>
      </c>
      <c r="BL652" s="17" t="s">
        <v>249</v>
      </c>
      <c r="BM652" s="224" t="s">
        <v>814</v>
      </c>
    </row>
    <row r="653" s="13" customFormat="1">
      <c r="A653" s="13"/>
      <c r="B653" s="226"/>
      <c r="C653" s="227"/>
      <c r="D653" s="228" t="s">
        <v>140</v>
      </c>
      <c r="E653" s="229" t="s">
        <v>1</v>
      </c>
      <c r="F653" s="230" t="s">
        <v>815</v>
      </c>
      <c r="G653" s="227"/>
      <c r="H653" s="231">
        <v>43.200000000000003</v>
      </c>
      <c r="I653" s="232"/>
      <c r="J653" s="227"/>
      <c r="K653" s="227"/>
      <c r="L653" s="233"/>
      <c r="M653" s="234"/>
      <c r="N653" s="235"/>
      <c r="O653" s="235"/>
      <c r="P653" s="235"/>
      <c r="Q653" s="235"/>
      <c r="R653" s="235"/>
      <c r="S653" s="235"/>
      <c r="T653" s="236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37" t="s">
        <v>140</v>
      </c>
      <c r="AU653" s="237" t="s">
        <v>85</v>
      </c>
      <c r="AV653" s="13" t="s">
        <v>85</v>
      </c>
      <c r="AW653" s="13" t="s">
        <v>34</v>
      </c>
      <c r="AX653" s="13" t="s">
        <v>78</v>
      </c>
      <c r="AY653" s="237" t="s">
        <v>131</v>
      </c>
    </row>
    <row r="654" s="13" customFormat="1">
      <c r="A654" s="13"/>
      <c r="B654" s="226"/>
      <c r="C654" s="227"/>
      <c r="D654" s="228" t="s">
        <v>140</v>
      </c>
      <c r="E654" s="229" t="s">
        <v>1</v>
      </c>
      <c r="F654" s="230" t="s">
        <v>816</v>
      </c>
      <c r="G654" s="227"/>
      <c r="H654" s="231">
        <v>1.8</v>
      </c>
      <c r="I654" s="232"/>
      <c r="J654" s="227"/>
      <c r="K654" s="227"/>
      <c r="L654" s="233"/>
      <c r="M654" s="234"/>
      <c r="N654" s="235"/>
      <c r="O654" s="235"/>
      <c r="P654" s="235"/>
      <c r="Q654" s="235"/>
      <c r="R654" s="235"/>
      <c r="S654" s="235"/>
      <c r="T654" s="23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37" t="s">
        <v>140</v>
      </c>
      <c r="AU654" s="237" t="s">
        <v>85</v>
      </c>
      <c r="AV654" s="13" t="s">
        <v>85</v>
      </c>
      <c r="AW654" s="13" t="s">
        <v>34</v>
      </c>
      <c r="AX654" s="13" t="s">
        <v>78</v>
      </c>
      <c r="AY654" s="237" t="s">
        <v>131</v>
      </c>
    </row>
    <row r="655" s="13" customFormat="1">
      <c r="A655" s="13"/>
      <c r="B655" s="226"/>
      <c r="C655" s="227"/>
      <c r="D655" s="228" t="s">
        <v>140</v>
      </c>
      <c r="E655" s="229" t="s">
        <v>1</v>
      </c>
      <c r="F655" s="230" t="s">
        <v>817</v>
      </c>
      <c r="G655" s="227"/>
      <c r="H655" s="231">
        <v>16.088000000000001</v>
      </c>
      <c r="I655" s="232"/>
      <c r="J655" s="227"/>
      <c r="K655" s="227"/>
      <c r="L655" s="233"/>
      <c r="M655" s="234"/>
      <c r="N655" s="235"/>
      <c r="O655" s="235"/>
      <c r="P655" s="235"/>
      <c r="Q655" s="235"/>
      <c r="R655" s="235"/>
      <c r="S655" s="235"/>
      <c r="T655" s="236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37" t="s">
        <v>140</v>
      </c>
      <c r="AU655" s="237" t="s">
        <v>85</v>
      </c>
      <c r="AV655" s="13" t="s">
        <v>85</v>
      </c>
      <c r="AW655" s="13" t="s">
        <v>34</v>
      </c>
      <c r="AX655" s="13" t="s">
        <v>78</v>
      </c>
      <c r="AY655" s="237" t="s">
        <v>131</v>
      </c>
    </row>
    <row r="656" s="13" customFormat="1">
      <c r="A656" s="13"/>
      <c r="B656" s="226"/>
      <c r="C656" s="227"/>
      <c r="D656" s="228" t="s">
        <v>140</v>
      </c>
      <c r="E656" s="229" t="s">
        <v>1</v>
      </c>
      <c r="F656" s="230" t="s">
        <v>818</v>
      </c>
      <c r="G656" s="227"/>
      <c r="H656" s="231">
        <v>4.9729999999999999</v>
      </c>
      <c r="I656" s="232"/>
      <c r="J656" s="227"/>
      <c r="K656" s="227"/>
      <c r="L656" s="233"/>
      <c r="M656" s="234"/>
      <c r="N656" s="235"/>
      <c r="O656" s="235"/>
      <c r="P656" s="235"/>
      <c r="Q656" s="235"/>
      <c r="R656" s="235"/>
      <c r="S656" s="235"/>
      <c r="T656" s="236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37" t="s">
        <v>140</v>
      </c>
      <c r="AU656" s="237" t="s">
        <v>85</v>
      </c>
      <c r="AV656" s="13" t="s">
        <v>85</v>
      </c>
      <c r="AW656" s="13" t="s">
        <v>34</v>
      </c>
      <c r="AX656" s="13" t="s">
        <v>78</v>
      </c>
      <c r="AY656" s="237" t="s">
        <v>131</v>
      </c>
    </row>
    <row r="657" s="13" customFormat="1">
      <c r="A657" s="13"/>
      <c r="B657" s="226"/>
      <c r="C657" s="227"/>
      <c r="D657" s="228" t="s">
        <v>140</v>
      </c>
      <c r="E657" s="229" t="s">
        <v>1</v>
      </c>
      <c r="F657" s="230" t="s">
        <v>819</v>
      </c>
      <c r="G657" s="227"/>
      <c r="H657" s="231">
        <v>2.1499999999999999</v>
      </c>
      <c r="I657" s="232"/>
      <c r="J657" s="227"/>
      <c r="K657" s="227"/>
      <c r="L657" s="233"/>
      <c r="M657" s="234"/>
      <c r="N657" s="235"/>
      <c r="O657" s="235"/>
      <c r="P657" s="235"/>
      <c r="Q657" s="235"/>
      <c r="R657" s="235"/>
      <c r="S657" s="235"/>
      <c r="T657" s="23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37" t="s">
        <v>140</v>
      </c>
      <c r="AU657" s="237" t="s">
        <v>85</v>
      </c>
      <c r="AV657" s="13" t="s">
        <v>85</v>
      </c>
      <c r="AW657" s="13" t="s">
        <v>34</v>
      </c>
      <c r="AX657" s="13" t="s">
        <v>78</v>
      </c>
      <c r="AY657" s="237" t="s">
        <v>131</v>
      </c>
    </row>
    <row r="658" s="13" customFormat="1">
      <c r="A658" s="13"/>
      <c r="B658" s="226"/>
      <c r="C658" s="227"/>
      <c r="D658" s="228" t="s">
        <v>140</v>
      </c>
      <c r="E658" s="229" t="s">
        <v>1</v>
      </c>
      <c r="F658" s="230" t="s">
        <v>820</v>
      </c>
      <c r="G658" s="227"/>
      <c r="H658" s="231">
        <v>12.24</v>
      </c>
      <c r="I658" s="232"/>
      <c r="J658" s="227"/>
      <c r="K658" s="227"/>
      <c r="L658" s="233"/>
      <c r="M658" s="234"/>
      <c r="N658" s="235"/>
      <c r="O658" s="235"/>
      <c r="P658" s="235"/>
      <c r="Q658" s="235"/>
      <c r="R658" s="235"/>
      <c r="S658" s="235"/>
      <c r="T658" s="23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37" t="s">
        <v>140</v>
      </c>
      <c r="AU658" s="237" t="s">
        <v>85</v>
      </c>
      <c r="AV658" s="13" t="s">
        <v>85</v>
      </c>
      <c r="AW658" s="13" t="s">
        <v>34</v>
      </c>
      <c r="AX658" s="13" t="s">
        <v>78</v>
      </c>
      <c r="AY658" s="237" t="s">
        <v>131</v>
      </c>
    </row>
    <row r="659" s="13" customFormat="1">
      <c r="A659" s="13"/>
      <c r="B659" s="226"/>
      <c r="C659" s="227"/>
      <c r="D659" s="228" t="s">
        <v>140</v>
      </c>
      <c r="E659" s="229" t="s">
        <v>1</v>
      </c>
      <c r="F659" s="230" t="s">
        <v>821</v>
      </c>
      <c r="G659" s="227"/>
      <c r="H659" s="231">
        <v>13.824</v>
      </c>
      <c r="I659" s="232"/>
      <c r="J659" s="227"/>
      <c r="K659" s="227"/>
      <c r="L659" s="233"/>
      <c r="M659" s="234"/>
      <c r="N659" s="235"/>
      <c r="O659" s="235"/>
      <c r="P659" s="235"/>
      <c r="Q659" s="235"/>
      <c r="R659" s="235"/>
      <c r="S659" s="235"/>
      <c r="T659" s="23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37" t="s">
        <v>140</v>
      </c>
      <c r="AU659" s="237" t="s">
        <v>85</v>
      </c>
      <c r="AV659" s="13" t="s">
        <v>85</v>
      </c>
      <c r="AW659" s="13" t="s">
        <v>34</v>
      </c>
      <c r="AX659" s="13" t="s">
        <v>78</v>
      </c>
      <c r="AY659" s="237" t="s">
        <v>131</v>
      </c>
    </row>
    <row r="660" s="13" customFormat="1">
      <c r="A660" s="13"/>
      <c r="B660" s="226"/>
      <c r="C660" s="227"/>
      <c r="D660" s="228" t="s">
        <v>140</v>
      </c>
      <c r="E660" s="229" t="s">
        <v>1</v>
      </c>
      <c r="F660" s="230" t="s">
        <v>822</v>
      </c>
      <c r="G660" s="227"/>
      <c r="H660" s="231">
        <v>5.4000000000000004</v>
      </c>
      <c r="I660" s="232"/>
      <c r="J660" s="227"/>
      <c r="K660" s="227"/>
      <c r="L660" s="233"/>
      <c r="M660" s="234"/>
      <c r="N660" s="235"/>
      <c r="O660" s="235"/>
      <c r="P660" s="235"/>
      <c r="Q660" s="235"/>
      <c r="R660" s="235"/>
      <c r="S660" s="235"/>
      <c r="T660" s="23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37" t="s">
        <v>140</v>
      </c>
      <c r="AU660" s="237" t="s">
        <v>85</v>
      </c>
      <c r="AV660" s="13" t="s">
        <v>85</v>
      </c>
      <c r="AW660" s="13" t="s">
        <v>34</v>
      </c>
      <c r="AX660" s="13" t="s">
        <v>78</v>
      </c>
      <c r="AY660" s="237" t="s">
        <v>131</v>
      </c>
    </row>
    <row r="661" s="13" customFormat="1">
      <c r="A661" s="13"/>
      <c r="B661" s="226"/>
      <c r="C661" s="227"/>
      <c r="D661" s="228" t="s">
        <v>140</v>
      </c>
      <c r="E661" s="229" t="s">
        <v>1</v>
      </c>
      <c r="F661" s="230" t="s">
        <v>823</v>
      </c>
      <c r="G661" s="227"/>
      <c r="H661" s="231">
        <v>0.64000000000000001</v>
      </c>
      <c r="I661" s="232"/>
      <c r="J661" s="227"/>
      <c r="K661" s="227"/>
      <c r="L661" s="233"/>
      <c r="M661" s="234"/>
      <c r="N661" s="235"/>
      <c r="O661" s="235"/>
      <c r="P661" s="235"/>
      <c r="Q661" s="235"/>
      <c r="R661" s="235"/>
      <c r="S661" s="235"/>
      <c r="T661" s="23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37" t="s">
        <v>140</v>
      </c>
      <c r="AU661" s="237" t="s">
        <v>85</v>
      </c>
      <c r="AV661" s="13" t="s">
        <v>85</v>
      </c>
      <c r="AW661" s="13" t="s">
        <v>34</v>
      </c>
      <c r="AX661" s="13" t="s">
        <v>78</v>
      </c>
      <c r="AY661" s="237" t="s">
        <v>131</v>
      </c>
    </row>
    <row r="662" s="14" customFormat="1">
      <c r="A662" s="14"/>
      <c r="B662" s="249"/>
      <c r="C662" s="250"/>
      <c r="D662" s="228" t="s">
        <v>140</v>
      </c>
      <c r="E662" s="251" t="s">
        <v>1</v>
      </c>
      <c r="F662" s="252" t="s">
        <v>175</v>
      </c>
      <c r="G662" s="250"/>
      <c r="H662" s="253">
        <v>100.315</v>
      </c>
      <c r="I662" s="254"/>
      <c r="J662" s="250"/>
      <c r="K662" s="250"/>
      <c r="L662" s="255"/>
      <c r="M662" s="256"/>
      <c r="N662" s="257"/>
      <c r="O662" s="257"/>
      <c r="P662" s="257"/>
      <c r="Q662" s="257"/>
      <c r="R662" s="257"/>
      <c r="S662" s="257"/>
      <c r="T662" s="258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59" t="s">
        <v>140</v>
      </c>
      <c r="AU662" s="259" t="s">
        <v>85</v>
      </c>
      <c r="AV662" s="14" t="s">
        <v>138</v>
      </c>
      <c r="AW662" s="14" t="s">
        <v>34</v>
      </c>
      <c r="AX662" s="14" t="s">
        <v>83</v>
      </c>
      <c r="AY662" s="259" t="s">
        <v>131</v>
      </c>
    </row>
    <row r="663" s="2" customFormat="1" ht="16.5" customHeight="1">
      <c r="A663" s="38"/>
      <c r="B663" s="39"/>
      <c r="C663" s="212" t="s">
        <v>824</v>
      </c>
      <c r="D663" s="212" t="s">
        <v>134</v>
      </c>
      <c r="E663" s="213" t="s">
        <v>825</v>
      </c>
      <c r="F663" s="214" t="s">
        <v>826</v>
      </c>
      <c r="G663" s="215" t="s">
        <v>137</v>
      </c>
      <c r="H663" s="216">
        <v>100.315</v>
      </c>
      <c r="I663" s="217"/>
      <c r="J663" s="218">
        <f>ROUND(I663*H663,2)</f>
        <v>0</v>
      </c>
      <c r="K663" s="219"/>
      <c r="L663" s="44"/>
      <c r="M663" s="220" t="s">
        <v>1</v>
      </c>
      <c r="N663" s="221" t="s">
        <v>43</v>
      </c>
      <c r="O663" s="91"/>
      <c r="P663" s="222">
        <f>O663*H663</f>
        <v>0</v>
      </c>
      <c r="Q663" s="222">
        <v>0.00038000000000000002</v>
      </c>
      <c r="R663" s="222">
        <f>Q663*H663</f>
        <v>0.038119699999999999</v>
      </c>
      <c r="S663" s="222">
        <v>0</v>
      </c>
      <c r="T663" s="223">
        <f>S663*H663</f>
        <v>0</v>
      </c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R663" s="224" t="s">
        <v>249</v>
      </c>
      <c r="AT663" s="224" t="s">
        <v>134</v>
      </c>
      <c r="AU663" s="224" t="s">
        <v>85</v>
      </c>
      <c r="AY663" s="17" t="s">
        <v>131</v>
      </c>
      <c r="BE663" s="225">
        <f>IF(N663="základní",J663,0)</f>
        <v>0</v>
      </c>
      <c r="BF663" s="225">
        <f>IF(N663="snížená",J663,0)</f>
        <v>0</v>
      </c>
      <c r="BG663" s="225">
        <f>IF(N663="zákl. přenesená",J663,0)</f>
        <v>0</v>
      </c>
      <c r="BH663" s="225">
        <f>IF(N663="sníž. přenesená",J663,0)</f>
        <v>0</v>
      </c>
      <c r="BI663" s="225">
        <f>IF(N663="nulová",J663,0)</f>
        <v>0</v>
      </c>
      <c r="BJ663" s="17" t="s">
        <v>83</v>
      </c>
      <c r="BK663" s="225">
        <f>ROUND(I663*H663,2)</f>
        <v>0</v>
      </c>
      <c r="BL663" s="17" t="s">
        <v>249</v>
      </c>
      <c r="BM663" s="224" t="s">
        <v>827</v>
      </c>
    </row>
    <row r="664" s="13" customFormat="1">
      <c r="A664" s="13"/>
      <c r="B664" s="226"/>
      <c r="C664" s="227"/>
      <c r="D664" s="228" t="s">
        <v>140</v>
      </c>
      <c r="E664" s="229" t="s">
        <v>1</v>
      </c>
      <c r="F664" s="230" t="s">
        <v>815</v>
      </c>
      <c r="G664" s="227"/>
      <c r="H664" s="231">
        <v>43.200000000000003</v>
      </c>
      <c r="I664" s="232"/>
      <c r="J664" s="227"/>
      <c r="K664" s="227"/>
      <c r="L664" s="233"/>
      <c r="M664" s="234"/>
      <c r="N664" s="235"/>
      <c r="O664" s="235"/>
      <c r="P664" s="235"/>
      <c r="Q664" s="235"/>
      <c r="R664" s="235"/>
      <c r="S664" s="235"/>
      <c r="T664" s="236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37" t="s">
        <v>140</v>
      </c>
      <c r="AU664" s="237" t="s">
        <v>85</v>
      </c>
      <c r="AV664" s="13" t="s">
        <v>85</v>
      </c>
      <c r="AW664" s="13" t="s">
        <v>34</v>
      </c>
      <c r="AX664" s="13" t="s">
        <v>78</v>
      </c>
      <c r="AY664" s="237" t="s">
        <v>131</v>
      </c>
    </row>
    <row r="665" s="13" customFormat="1">
      <c r="A665" s="13"/>
      <c r="B665" s="226"/>
      <c r="C665" s="227"/>
      <c r="D665" s="228" t="s">
        <v>140</v>
      </c>
      <c r="E665" s="229" t="s">
        <v>1</v>
      </c>
      <c r="F665" s="230" t="s">
        <v>816</v>
      </c>
      <c r="G665" s="227"/>
      <c r="H665" s="231">
        <v>1.8</v>
      </c>
      <c r="I665" s="232"/>
      <c r="J665" s="227"/>
      <c r="K665" s="227"/>
      <c r="L665" s="233"/>
      <c r="M665" s="234"/>
      <c r="N665" s="235"/>
      <c r="O665" s="235"/>
      <c r="P665" s="235"/>
      <c r="Q665" s="235"/>
      <c r="R665" s="235"/>
      <c r="S665" s="235"/>
      <c r="T665" s="23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37" t="s">
        <v>140</v>
      </c>
      <c r="AU665" s="237" t="s">
        <v>85</v>
      </c>
      <c r="AV665" s="13" t="s">
        <v>85</v>
      </c>
      <c r="AW665" s="13" t="s">
        <v>34</v>
      </c>
      <c r="AX665" s="13" t="s">
        <v>78</v>
      </c>
      <c r="AY665" s="237" t="s">
        <v>131</v>
      </c>
    </row>
    <row r="666" s="13" customFormat="1">
      <c r="A666" s="13"/>
      <c r="B666" s="226"/>
      <c r="C666" s="227"/>
      <c r="D666" s="228" t="s">
        <v>140</v>
      </c>
      <c r="E666" s="229" t="s">
        <v>1</v>
      </c>
      <c r="F666" s="230" t="s">
        <v>817</v>
      </c>
      <c r="G666" s="227"/>
      <c r="H666" s="231">
        <v>16.088000000000001</v>
      </c>
      <c r="I666" s="232"/>
      <c r="J666" s="227"/>
      <c r="K666" s="227"/>
      <c r="L666" s="233"/>
      <c r="M666" s="234"/>
      <c r="N666" s="235"/>
      <c r="O666" s="235"/>
      <c r="P666" s="235"/>
      <c r="Q666" s="235"/>
      <c r="R666" s="235"/>
      <c r="S666" s="235"/>
      <c r="T666" s="236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37" t="s">
        <v>140</v>
      </c>
      <c r="AU666" s="237" t="s">
        <v>85</v>
      </c>
      <c r="AV666" s="13" t="s">
        <v>85</v>
      </c>
      <c r="AW666" s="13" t="s">
        <v>34</v>
      </c>
      <c r="AX666" s="13" t="s">
        <v>78</v>
      </c>
      <c r="AY666" s="237" t="s">
        <v>131</v>
      </c>
    </row>
    <row r="667" s="13" customFormat="1">
      <c r="A667" s="13"/>
      <c r="B667" s="226"/>
      <c r="C667" s="227"/>
      <c r="D667" s="228" t="s">
        <v>140</v>
      </c>
      <c r="E667" s="229" t="s">
        <v>1</v>
      </c>
      <c r="F667" s="230" t="s">
        <v>818</v>
      </c>
      <c r="G667" s="227"/>
      <c r="H667" s="231">
        <v>4.9729999999999999</v>
      </c>
      <c r="I667" s="232"/>
      <c r="J667" s="227"/>
      <c r="K667" s="227"/>
      <c r="L667" s="233"/>
      <c r="M667" s="234"/>
      <c r="N667" s="235"/>
      <c r="O667" s="235"/>
      <c r="P667" s="235"/>
      <c r="Q667" s="235"/>
      <c r="R667" s="235"/>
      <c r="S667" s="235"/>
      <c r="T667" s="236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37" t="s">
        <v>140</v>
      </c>
      <c r="AU667" s="237" t="s">
        <v>85</v>
      </c>
      <c r="AV667" s="13" t="s">
        <v>85</v>
      </c>
      <c r="AW667" s="13" t="s">
        <v>34</v>
      </c>
      <c r="AX667" s="13" t="s">
        <v>78</v>
      </c>
      <c r="AY667" s="237" t="s">
        <v>131</v>
      </c>
    </row>
    <row r="668" s="13" customFormat="1">
      <c r="A668" s="13"/>
      <c r="B668" s="226"/>
      <c r="C668" s="227"/>
      <c r="D668" s="228" t="s">
        <v>140</v>
      </c>
      <c r="E668" s="229" t="s">
        <v>1</v>
      </c>
      <c r="F668" s="230" t="s">
        <v>819</v>
      </c>
      <c r="G668" s="227"/>
      <c r="H668" s="231">
        <v>2.1499999999999999</v>
      </c>
      <c r="I668" s="232"/>
      <c r="J668" s="227"/>
      <c r="K668" s="227"/>
      <c r="L668" s="233"/>
      <c r="M668" s="234"/>
      <c r="N668" s="235"/>
      <c r="O668" s="235"/>
      <c r="P668" s="235"/>
      <c r="Q668" s="235"/>
      <c r="R668" s="235"/>
      <c r="S668" s="235"/>
      <c r="T668" s="236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37" t="s">
        <v>140</v>
      </c>
      <c r="AU668" s="237" t="s">
        <v>85</v>
      </c>
      <c r="AV668" s="13" t="s">
        <v>85</v>
      </c>
      <c r="AW668" s="13" t="s">
        <v>34</v>
      </c>
      <c r="AX668" s="13" t="s">
        <v>78</v>
      </c>
      <c r="AY668" s="237" t="s">
        <v>131</v>
      </c>
    </row>
    <row r="669" s="13" customFormat="1">
      <c r="A669" s="13"/>
      <c r="B669" s="226"/>
      <c r="C669" s="227"/>
      <c r="D669" s="228" t="s">
        <v>140</v>
      </c>
      <c r="E669" s="229" t="s">
        <v>1</v>
      </c>
      <c r="F669" s="230" t="s">
        <v>820</v>
      </c>
      <c r="G669" s="227"/>
      <c r="H669" s="231">
        <v>12.24</v>
      </c>
      <c r="I669" s="232"/>
      <c r="J669" s="227"/>
      <c r="K669" s="227"/>
      <c r="L669" s="233"/>
      <c r="M669" s="234"/>
      <c r="N669" s="235"/>
      <c r="O669" s="235"/>
      <c r="P669" s="235"/>
      <c r="Q669" s="235"/>
      <c r="R669" s="235"/>
      <c r="S669" s="235"/>
      <c r="T669" s="236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37" t="s">
        <v>140</v>
      </c>
      <c r="AU669" s="237" t="s">
        <v>85</v>
      </c>
      <c r="AV669" s="13" t="s">
        <v>85</v>
      </c>
      <c r="AW669" s="13" t="s">
        <v>34</v>
      </c>
      <c r="AX669" s="13" t="s">
        <v>78</v>
      </c>
      <c r="AY669" s="237" t="s">
        <v>131</v>
      </c>
    </row>
    <row r="670" s="13" customFormat="1">
      <c r="A670" s="13"/>
      <c r="B670" s="226"/>
      <c r="C670" s="227"/>
      <c r="D670" s="228" t="s">
        <v>140</v>
      </c>
      <c r="E670" s="229" t="s">
        <v>1</v>
      </c>
      <c r="F670" s="230" t="s">
        <v>821</v>
      </c>
      <c r="G670" s="227"/>
      <c r="H670" s="231">
        <v>13.824</v>
      </c>
      <c r="I670" s="232"/>
      <c r="J670" s="227"/>
      <c r="K670" s="227"/>
      <c r="L670" s="233"/>
      <c r="M670" s="234"/>
      <c r="N670" s="235"/>
      <c r="O670" s="235"/>
      <c r="P670" s="235"/>
      <c r="Q670" s="235"/>
      <c r="R670" s="235"/>
      <c r="S670" s="235"/>
      <c r="T670" s="236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37" t="s">
        <v>140</v>
      </c>
      <c r="AU670" s="237" t="s">
        <v>85</v>
      </c>
      <c r="AV670" s="13" t="s">
        <v>85</v>
      </c>
      <c r="AW670" s="13" t="s">
        <v>34</v>
      </c>
      <c r="AX670" s="13" t="s">
        <v>78</v>
      </c>
      <c r="AY670" s="237" t="s">
        <v>131</v>
      </c>
    </row>
    <row r="671" s="13" customFormat="1">
      <c r="A671" s="13"/>
      <c r="B671" s="226"/>
      <c r="C671" s="227"/>
      <c r="D671" s="228" t="s">
        <v>140</v>
      </c>
      <c r="E671" s="229" t="s">
        <v>1</v>
      </c>
      <c r="F671" s="230" t="s">
        <v>822</v>
      </c>
      <c r="G671" s="227"/>
      <c r="H671" s="231">
        <v>5.4000000000000004</v>
      </c>
      <c r="I671" s="232"/>
      <c r="J671" s="227"/>
      <c r="K671" s="227"/>
      <c r="L671" s="233"/>
      <c r="M671" s="234"/>
      <c r="N671" s="235"/>
      <c r="O671" s="235"/>
      <c r="P671" s="235"/>
      <c r="Q671" s="235"/>
      <c r="R671" s="235"/>
      <c r="S671" s="235"/>
      <c r="T671" s="236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37" t="s">
        <v>140</v>
      </c>
      <c r="AU671" s="237" t="s">
        <v>85</v>
      </c>
      <c r="AV671" s="13" t="s">
        <v>85</v>
      </c>
      <c r="AW671" s="13" t="s">
        <v>34</v>
      </c>
      <c r="AX671" s="13" t="s">
        <v>78</v>
      </c>
      <c r="AY671" s="237" t="s">
        <v>131</v>
      </c>
    </row>
    <row r="672" s="13" customFormat="1">
      <c r="A672" s="13"/>
      <c r="B672" s="226"/>
      <c r="C672" s="227"/>
      <c r="D672" s="228" t="s">
        <v>140</v>
      </c>
      <c r="E672" s="229" t="s">
        <v>1</v>
      </c>
      <c r="F672" s="230" t="s">
        <v>823</v>
      </c>
      <c r="G672" s="227"/>
      <c r="H672" s="231">
        <v>0.64000000000000001</v>
      </c>
      <c r="I672" s="232"/>
      <c r="J672" s="227"/>
      <c r="K672" s="227"/>
      <c r="L672" s="233"/>
      <c r="M672" s="234"/>
      <c r="N672" s="235"/>
      <c r="O672" s="235"/>
      <c r="P672" s="235"/>
      <c r="Q672" s="235"/>
      <c r="R672" s="235"/>
      <c r="S672" s="235"/>
      <c r="T672" s="236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37" t="s">
        <v>140</v>
      </c>
      <c r="AU672" s="237" t="s">
        <v>85</v>
      </c>
      <c r="AV672" s="13" t="s">
        <v>85</v>
      </c>
      <c r="AW672" s="13" t="s">
        <v>34</v>
      </c>
      <c r="AX672" s="13" t="s">
        <v>78</v>
      </c>
      <c r="AY672" s="237" t="s">
        <v>131</v>
      </c>
    </row>
    <row r="673" s="14" customFormat="1">
      <c r="A673" s="14"/>
      <c r="B673" s="249"/>
      <c r="C673" s="250"/>
      <c r="D673" s="228" t="s">
        <v>140</v>
      </c>
      <c r="E673" s="251" t="s">
        <v>1</v>
      </c>
      <c r="F673" s="252" t="s">
        <v>175</v>
      </c>
      <c r="G673" s="250"/>
      <c r="H673" s="253">
        <v>100.315</v>
      </c>
      <c r="I673" s="254"/>
      <c r="J673" s="250"/>
      <c r="K673" s="250"/>
      <c r="L673" s="255"/>
      <c r="M673" s="256"/>
      <c r="N673" s="257"/>
      <c r="O673" s="257"/>
      <c r="P673" s="257"/>
      <c r="Q673" s="257"/>
      <c r="R673" s="257"/>
      <c r="S673" s="257"/>
      <c r="T673" s="258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9" t="s">
        <v>140</v>
      </c>
      <c r="AU673" s="259" t="s">
        <v>85</v>
      </c>
      <c r="AV673" s="14" t="s">
        <v>138</v>
      </c>
      <c r="AW673" s="14" t="s">
        <v>34</v>
      </c>
      <c r="AX673" s="14" t="s">
        <v>83</v>
      </c>
      <c r="AY673" s="259" t="s">
        <v>131</v>
      </c>
    </row>
    <row r="674" s="2" customFormat="1" ht="24.15" customHeight="1">
      <c r="A674" s="38"/>
      <c r="B674" s="39"/>
      <c r="C674" s="212" t="s">
        <v>828</v>
      </c>
      <c r="D674" s="212" t="s">
        <v>134</v>
      </c>
      <c r="E674" s="213" t="s">
        <v>829</v>
      </c>
      <c r="F674" s="214" t="s">
        <v>830</v>
      </c>
      <c r="G674" s="215" t="s">
        <v>178</v>
      </c>
      <c r="H674" s="216">
        <v>3.7999999999999998</v>
      </c>
      <c r="I674" s="217"/>
      <c r="J674" s="218">
        <f>ROUND(I674*H674,2)</f>
        <v>0</v>
      </c>
      <c r="K674" s="219"/>
      <c r="L674" s="44"/>
      <c r="M674" s="220" t="s">
        <v>1</v>
      </c>
      <c r="N674" s="221" t="s">
        <v>43</v>
      </c>
      <c r="O674" s="91"/>
      <c r="P674" s="222">
        <f>O674*H674</f>
        <v>0</v>
      </c>
      <c r="Q674" s="222">
        <v>0</v>
      </c>
      <c r="R674" s="222">
        <f>Q674*H674</f>
        <v>0</v>
      </c>
      <c r="S674" s="222">
        <v>0</v>
      </c>
      <c r="T674" s="223">
        <f>S674*H674</f>
        <v>0</v>
      </c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R674" s="224" t="s">
        <v>249</v>
      </c>
      <c r="AT674" s="224" t="s">
        <v>134</v>
      </c>
      <c r="AU674" s="224" t="s">
        <v>85</v>
      </c>
      <c r="AY674" s="17" t="s">
        <v>131</v>
      </c>
      <c r="BE674" s="225">
        <f>IF(N674="základní",J674,0)</f>
        <v>0</v>
      </c>
      <c r="BF674" s="225">
        <f>IF(N674="snížená",J674,0)</f>
        <v>0</v>
      </c>
      <c r="BG674" s="225">
        <f>IF(N674="zákl. přenesená",J674,0)</f>
        <v>0</v>
      </c>
      <c r="BH674" s="225">
        <f>IF(N674="sníž. přenesená",J674,0)</f>
        <v>0</v>
      </c>
      <c r="BI674" s="225">
        <f>IF(N674="nulová",J674,0)</f>
        <v>0</v>
      </c>
      <c r="BJ674" s="17" t="s">
        <v>83</v>
      </c>
      <c r="BK674" s="225">
        <f>ROUND(I674*H674,2)</f>
        <v>0</v>
      </c>
      <c r="BL674" s="17" t="s">
        <v>249</v>
      </c>
      <c r="BM674" s="224" t="s">
        <v>831</v>
      </c>
    </row>
    <row r="675" s="13" customFormat="1">
      <c r="A675" s="13"/>
      <c r="B675" s="226"/>
      <c r="C675" s="227"/>
      <c r="D675" s="228" t="s">
        <v>140</v>
      </c>
      <c r="E675" s="229" t="s">
        <v>1</v>
      </c>
      <c r="F675" s="230" t="s">
        <v>832</v>
      </c>
      <c r="G675" s="227"/>
      <c r="H675" s="231">
        <v>3.7999999999999998</v>
      </c>
      <c r="I675" s="232"/>
      <c r="J675" s="227"/>
      <c r="K675" s="227"/>
      <c r="L675" s="233"/>
      <c r="M675" s="234"/>
      <c r="N675" s="235"/>
      <c r="O675" s="235"/>
      <c r="P675" s="235"/>
      <c r="Q675" s="235"/>
      <c r="R675" s="235"/>
      <c r="S675" s="235"/>
      <c r="T675" s="236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37" t="s">
        <v>140</v>
      </c>
      <c r="AU675" s="237" t="s">
        <v>85</v>
      </c>
      <c r="AV675" s="13" t="s">
        <v>85</v>
      </c>
      <c r="AW675" s="13" t="s">
        <v>34</v>
      </c>
      <c r="AX675" s="13" t="s">
        <v>83</v>
      </c>
      <c r="AY675" s="237" t="s">
        <v>131</v>
      </c>
    </row>
    <row r="676" s="2" customFormat="1" ht="21.75" customHeight="1">
      <c r="A676" s="38"/>
      <c r="B676" s="39"/>
      <c r="C676" s="238" t="s">
        <v>833</v>
      </c>
      <c r="D676" s="238" t="s">
        <v>149</v>
      </c>
      <c r="E676" s="239" t="s">
        <v>834</v>
      </c>
      <c r="F676" s="240" t="s">
        <v>835</v>
      </c>
      <c r="G676" s="241" t="s">
        <v>178</v>
      </c>
      <c r="H676" s="242">
        <v>3.7999999999999998</v>
      </c>
      <c r="I676" s="243"/>
      <c r="J676" s="244">
        <f>ROUND(I676*H676,2)</f>
        <v>0</v>
      </c>
      <c r="K676" s="245"/>
      <c r="L676" s="246"/>
      <c r="M676" s="247" t="s">
        <v>1</v>
      </c>
      <c r="N676" s="248" t="s">
        <v>43</v>
      </c>
      <c r="O676" s="91"/>
      <c r="P676" s="222">
        <f>O676*H676</f>
        <v>0</v>
      </c>
      <c r="Q676" s="222">
        <v>0.0028999999999999998</v>
      </c>
      <c r="R676" s="222">
        <f>Q676*H676</f>
        <v>0.011019999999999999</v>
      </c>
      <c r="S676" s="222">
        <v>0</v>
      </c>
      <c r="T676" s="223">
        <f>S676*H676</f>
        <v>0</v>
      </c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R676" s="224" t="s">
        <v>345</v>
      </c>
      <c r="AT676" s="224" t="s">
        <v>149</v>
      </c>
      <c r="AU676" s="224" t="s">
        <v>85</v>
      </c>
      <c r="AY676" s="17" t="s">
        <v>131</v>
      </c>
      <c r="BE676" s="225">
        <f>IF(N676="základní",J676,0)</f>
        <v>0</v>
      </c>
      <c r="BF676" s="225">
        <f>IF(N676="snížená",J676,0)</f>
        <v>0</v>
      </c>
      <c r="BG676" s="225">
        <f>IF(N676="zákl. přenesená",J676,0)</f>
        <v>0</v>
      </c>
      <c r="BH676" s="225">
        <f>IF(N676="sníž. přenesená",J676,0)</f>
        <v>0</v>
      </c>
      <c r="BI676" s="225">
        <f>IF(N676="nulová",J676,0)</f>
        <v>0</v>
      </c>
      <c r="BJ676" s="17" t="s">
        <v>83</v>
      </c>
      <c r="BK676" s="225">
        <f>ROUND(I676*H676,2)</f>
        <v>0</v>
      </c>
      <c r="BL676" s="17" t="s">
        <v>249</v>
      </c>
      <c r="BM676" s="224" t="s">
        <v>836</v>
      </c>
    </row>
    <row r="677" s="2" customFormat="1" ht="24.15" customHeight="1">
      <c r="A677" s="38"/>
      <c r="B677" s="39"/>
      <c r="C677" s="212" t="s">
        <v>837</v>
      </c>
      <c r="D677" s="212" t="s">
        <v>134</v>
      </c>
      <c r="E677" s="213" t="s">
        <v>838</v>
      </c>
      <c r="F677" s="214" t="s">
        <v>839</v>
      </c>
      <c r="G677" s="215" t="s">
        <v>469</v>
      </c>
      <c r="H677" s="216">
        <v>4.8369999999999997</v>
      </c>
      <c r="I677" s="217"/>
      <c r="J677" s="218">
        <f>ROUND(I677*H677,2)</f>
        <v>0</v>
      </c>
      <c r="K677" s="219"/>
      <c r="L677" s="44"/>
      <c r="M677" s="220" t="s">
        <v>1</v>
      </c>
      <c r="N677" s="221" t="s">
        <v>43</v>
      </c>
      <c r="O677" s="91"/>
      <c r="P677" s="222">
        <f>O677*H677</f>
        <v>0</v>
      </c>
      <c r="Q677" s="222">
        <v>0</v>
      </c>
      <c r="R677" s="222">
        <f>Q677*H677</f>
        <v>0</v>
      </c>
      <c r="S677" s="222">
        <v>0</v>
      </c>
      <c r="T677" s="223">
        <f>S677*H677</f>
        <v>0</v>
      </c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R677" s="224" t="s">
        <v>249</v>
      </c>
      <c r="AT677" s="224" t="s">
        <v>134</v>
      </c>
      <c r="AU677" s="224" t="s">
        <v>85</v>
      </c>
      <c r="AY677" s="17" t="s">
        <v>131</v>
      </c>
      <c r="BE677" s="225">
        <f>IF(N677="základní",J677,0)</f>
        <v>0</v>
      </c>
      <c r="BF677" s="225">
        <f>IF(N677="snížená",J677,0)</f>
        <v>0</v>
      </c>
      <c r="BG677" s="225">
        <f>IF(N677="zákl. přenesená",J677,0)</f>
        <v>0</v>
      </c>
      <c r="BH677" s="225">
        <f>IF(N677="sníž. přenesená",J677,0)</f>
        <v>0</v>
      </c>
      <c r="BI677" s="225">
        <f>IF(N677="nulová",J677,0)</f>
        <v>0</v>
      </c>
      <c r="BJ677" s="17" t="s">
        <v>83</v>
      </c>
      <c r="BK677" s="225">
        <f>ROUND(I677*H677,2)</f>
        <v>0</v>
      </c>
      <c r="BL677" s="17" t="s">
        <v>249</v>
      </c>
      <c r="BM677" s="224" t="s">
        <v>840</v>
      </c>
    </row>
    <row r="678" s="13" customFormat="1">
      <c r="A678" s="13"/>
      <c r="B678" s="226"/>
      <c r="C678" s="227"/>
      <c r="D678" s="228" t="s">
        <v>140</v>
      </c>
      <c r="E678" s="229" t="s">
        <v>1</v>
      </c>
      <c r="F678" s="230" t="s">
        <v>841</v>
      </c>
      <c r="G678" s="227"/>
      <c r="H678" s="231">
        <v>4.8369999999999997</v>
      </c>
      <c r="I678" s="232"/>
      <c r="J678" s="227"/>
      <c r="K678" s="227"/>
      <c r="L678" s="233"/>
      <c r="M678" s="234"/>
      <c r="N678" s="235"/>
      <c r="O678" s="235"/>
      <c r="P678" s="235"/>
      <c r="Q678" s="235"/>
      <c r="R678" s="235"/>
      <c r="S678" s="235"/>
      <c r="T678" s="23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37" t="s">
        <v>140</v>
      </c>
      <c r="AU678" s="237" t="s">
        <v>85</v>
      </c>
      <c r="AV678" s="13" t="s">
        <v>85</v>
      </c>
      <c r="AW678" s="13" t="s">
        <v>34</v>
      </c>
      <c r="AX678" s="13" t="s">
        <v>83</v>
      </c>
      <c r="AY678" s="237" t="s">
        <v>131</v>
      </c>
    </row>
    <row r="679" s="12" customFormat="1" ht="22.8" customHeight="1">
      <c r="A679" s="12"/>
      <c r="B679" s="196"/>
      <c r="C679" s="197"/>
      <c r="D679" s="198" t="s">
        <v>77</v>
      </c>
      <c r="E679" s="210" t="s">
        <v>842</v>
      </c>
      <c r="F679" s="210" t="s">
        <v>843</v>
      </c>
      <c r="G679" s="197"/>
      <c r="H679" s="197"/>
      <c r="I679" s="200"/>
      <c r="J679" s="211">
        <f>BK679</f>
        <v>0</v>
      </c>
      <c r="K679" s="197"/>
      <c r="L679" s="202"/>
      <c r="M679" s="203"/>
      <c r="N679" s="204"/>
      <c r="O679" s="204"/>
      <c r="P679" s="205">
        <f>SUM(P680:P705)</f>
        <v>0</v>
      </c>
      <c r="Q679" s="204"/>
      <c r="R679" s="205">
        <f>SUM(R680:R705)</f>
        <v>0.45212800000000003</v>
      </c>
      <c r="S679" s="204"/>
      <c r="T679" s="206">
        <f>SUM(T680:T705)</f>
        <v>0</v>
      </c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R679" s="207" t="s">
        <v>85</v>
      </c>
      <c r="AT679" s="208" t="s">
        <v>77</v>
      </c>
      <c r="AU679" s="208" t="s">
        <v>83</v>
      </c>
      <c r="AY679" s="207" t="s">
        <v>131</v>
      </c>
      <c r="BK679" s="209">
        <f>SUM(BK680:BK705)</f>
        <v>0</v>
      </c>
    </row>
    <row r="680" s="2" customFormat="1" ht="16.5" customHeight="1">
      <c r="A680" s="38"/>
      <c r="B680" s="39"/>
      <c r="C680" s="212" t="s">
        <v>844</v>
      </c>
      <c r="D680" s="212" t="s">
        <v>134</v>
      </c>
      <c r="E680" s="213" t="s">
        <v>845</v>
      </c>
      <c r="F680" s="214" t="s">
        <v>846</v>
      </c>
      <c r="G680" s="215" t="s">
        <v>137</v>
      </c>
      <c r="H680" s="216">
        <v>11.359999999999999</v>
      </c>
      <c r="I680" s="217"/>
      <c r="J680" s="218">
        <f>ROUND(I680*H680,2)</f>
        <v>0</v>
      </c>
      <c r="K680" s="219"/>
      <c r="L680" s="44"/>
      <c r="M680" s="220" t="s">
        <v>1</v>
      </c>
      <c r="N680" s="221" t="s">
        <v>43</v>
      </c>
      <c r="O680" s="91"/>
      <c r="P680" s="222">
        <f>O680*H680</f>
        <v>0</v>
      </c>
      <c r="Q680" s="222">
        <v>0</v>
      </c>
      <c r="R680" s="222">
        <f>Q680*H680</f>
        <v>0</v>
      </c>
      <c r="S680" s="222">
        <v>0</v>
      </c>
      <c r="T680" s="223">
        <f>S680*H680</f>
        <v>0</v>
      </c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R680" s="224" t="s">
        <v>249</v>
      </c>
      <c r="AT680" s="224" t="s">
        <v>134</v>
      </c>
      <c r="AU680" s="224" t="s">
        <v>85</v>
      </c>
      <c r="AY680" s="17" t="s">
        <v>131</v>
      </c>
      <c r="BE680" s="225">
        <f>IF(N680="základní",J680,0)</f>
        <v>0</v>
      </c>
      <c r="BF680" s="225">
        <f>IF(N680="snížená",J680,0)</f>
        <v>0</v>
      </c>
      <c r="BG680" s="225">
        <f>IF(N680="zákl. přenesená",J680,0)</f>
        <v>0</v>
      </c>
      <c r="BH680" s="225">
        <f>IF(N680="sníž. přenesená",J680,0)</f>
        <v>0</v>
      </c>
      <c r="BI680" s="225">
        <f>IF(N680="nulová",J680,0)</f>
        <v>0</v>
      </c>
      <c r="BJ680" s="17" t="s">
        <v>83</v>
      </c>
      <c r="BK680" s="225">
        <f>ROUND(I680*H680,2)</f>
        <v>0</v>
      </c>
      <c r="BL680" s="17" t="s">
        <v>249</v>
      </c>
      <c r="BM680" s="224" t="s">
        <v>847</v>
      </c>
    </row>
    <row r="681" s="13" customFormat="1">
      <c r="A681" s="13"/>
      <c r="B681" s="226"/>
      <c r="C681" s="227"/>
      <c r="D681" s="228" t="s">
        <v>140</v>
      </c>
      <c r="E681" s="229" t="s">
        <v>1</v>
      </c>
      <c r="F681" s="230" t="s">
        <v>848</v>
      </c>
      <c r="G681" s="227"/>
      <c r="H681" s="231">
        <v>5</v>
      </c>
      <c r="I681" s="232"/>
      <c r="J681" s="227"/>
      <c r="K681" s="227"/>
      <c r="L681" s="233"/>
      <c r="M681" s="234"/>
      <c r="N681" s="235"/>
      <c r="O681" s="235"/>
      <c r="P681" s="235"/>
      <c r="Q681" s="235"/>
      <c r="R681" s="235"/>
      <c r="S681" s="235"/>
      <c r="T681" s="23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37" t="s">
        <v>140</v>
      </c>
      <c r="AU681" s="237" t="s">
        <v>85</v>
      </c>
      <c r="AV681" s="13" t="s">
        <v>85</v>
      </c>
      <c r="AW681" s="13" t="s">
        <v>34</v>
      </c>
      <c r="AX681" s="13" t="s">
        <v>78</v>
      </c>
      <c r="AY681" s="237" t="s">
        <v>131</v>
      </c>
    </row>
    <row r="682" s="13" customFormat="1">
      <c r="A682" s="13"/>
      <c r="B682" s="226"/>
      <c r="C682" s="227"/>
      <c r="D682" s="228" t="s">
        <v>140</v>
      </c>
      <c r="E682" s="229" t="s">
        <v>1</v>
      </c>
      <c r="F682" s="230" t="s">
        <v>849</v>
      </c>
      <c r="G682" s="227"/>
      <c r="H682" s="231">
        <v>4.5599999999999996</v>
      </c>
      <c r="I682" s="232"/>
      <c r="J682" s="227"/>
      <c r="K682" s="227"/>
      <c r="L682" s="233"/>
      <c r="M682" s="234"/>
      <c r="N682" s="235"/>
      <c r="O682" s="235"/>
      <c r="P682" s="235"/>
      <c r="Q682" s="235"/>
      <c r="R682" s="235"/>
      <c r="S682" s="235"/>
      <c r="T682" s="23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37" t="s">
        <v>140</v>
      </c>
      <c r="AU682" s="237" t="s">
        <v>85</v>
      </c>
      <c r="AV682" s="13" t="s">
        <v>85</v>
      </c>
      <c r="AW682" s="13" t="s">
        <v>34</v>
      </c>
      <c r="AX682" s="13" t="s">
        <v>78</v>
      </c>
      <c r="AY682" s="237" t="s">
        <v>131</v>
      </c>
    </row>
    <row r="683" s="13" customFormat="1">
      <c r="A683" s="13"/>
      <c r="B683" s="226"/>
      <c r="C683" s="227"/>
      <c r="D683" s="228" t="s">
        <v>140</v>
      </c>
      <c r="E683" s="229" t="s">
        <v>1</v>
      </c>
      <c r="F683" s="230" t="s">
        <v>850</v>
      </c>
      <c r="G683" s="227"/>
      <c r="H683" s="231">
        <v>1.8</v>
      </c>
      <c r="I683" s="232"/>
      <c r="J683" s="227"/>
      <c r="K683" s="227"/>
      <c r="L683" s="233"/>
      <c r="M683" s="234"/>
      <c r="N683" s="235"/>
      <c r="O683" s="235"/>
      <c r="P683" s="235"/>
      <c r="Q683" s="235"/>
      <c r="R683" s="235"/>
      <c r="S683" s="235"/>
      <c r="T683" s="236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37" t="s">
        <v>140</v>
      </c>
      <c r="AU683" s="237" t="s">
        <v>85</v>
      </c>
      <c r="AV683" s="13" t="s">
        <v>85</v>
      </c>
      <c r="AW683" s="13" t="s">
        <v>34</v>
      </c>
      <c r="AX683" s="13" t="s">
        <v>78</v>
      </c>
      <c r="AY683" s="237" t="s">
        <v>131</v>
      </c>
    </row>
    <row r="684" s="14" customFormat="1">
      <c r="A684" s="14"/>
      <c r="B684" s="249"/>
      <c r="C684" s="250"/>
      <c r="D684" s="228" t="s">
        <v>140</v>
      </c>
      <c r="E684" s="251" t="s">
        <v>1</v>
      </c>
      <c r="F684" s="252" t="s">
        <v>175</v>
      </c>
      <c r="G684" s="250"/>
      <c r="H684" s="253">
        <v>11.359999999999999</v>
      </c>
      <c r="I684" s="254"/>
      <c r="J684" s="250"/>
      <c r="K684" s="250"/>
      <c r="L684" s="255"/>
      <c r="M684" s="256"/>
      <c r="N684" s="257"/>
      <c r="O684" s="257"/>
      <c r="P684" s="257"/>
      <c r="Q684" s="257"/>
      <c r="R684" s="257"/>
      <c r="S684" s="257"/>
      <c r="T684" s="258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9" t="s">
        <v>140</v>
      </c>
      <c r="AU684" s="259" t="s">
        <v>85</v>
      </c>
      <c r="AV684" s="14" t="s">
        <v>138</v>
      </c>
      <c r="AW684" s="14" t="s">
        <v>34</v>
      </c>
      <c r="AX684" s="14" t="s">
        <v>83</v>
      </c>
      <c r="AY684" s="259" t="s">
        <v>131</v>
      </c>
    </row>
    <row r="685" s="2" customFormat="1" ht="16.5" customHeight="1">
      <c r="A685" s="38"/>
      <c r="B685" s="39"/>
      <c r="C685" s="212" t="s">
        <v>851</v>
      </c>
      <c r="D685" s="212" t="s">
        <v>134</v>
      </c>
      <c r="E685" s="213" t="s">
        <v>852</v>
      </c>
      <c r="F685" s="214" t="s">
        <v>853</v>
      </c>
      <c r="G685" s="215" t="s">
        <v>137</v>
      </c>
      <c r="H685" s="216">
        <v>11.359999999999999</v>
      </c>
      <c r="I685" s="217"/>
      <c r="J685" s="218">
        <f>ROUND(I685*H685,2)</f>
        <v>0</v>
      </c>
      <c r="K685" s="219"/>
      <c r="L685" s="44"/>
      <c r="M685" s="220" t="s">
        <v>1</v>
      </c>
      <c r="N685" s="221" t="s">
        <v>43</v>
      </c>
      <c r="O685" s="91"/>
      <c r="P685" s="222">
        <f>O685*H685</f>
        <v>0</v>
      </c>
      <c r="Q685" s="222">
        <v>0.00029999999999999997</v>
      </c>
      <c r="R685" s="222">
        <f>Q685*H685</f>
        <v>0.0034079999999999996</v>
      </c>
      <c r="S685" s="222">
        <v>0</v>
      </c>
      <c r="T685" s="223">
        <f>S685*H685</f>
        <v>0</v>
      </c>
      <c r="U685" s="38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R685" s="224" t="s">
        <v>249</v>
      </c>
      <c r="AT685" s="224" t="s">
        <v>134</v>
      </c>
      <c r="AU685" s="224" t="s">
        <v>85</v>
      </c>
      <c r="AY685" s="17" t="s">
        <v>131</v>
      </c>
      <c r="BE685" s="225">
        <f>IF(N685="základní",J685,0)</f>
        <v>0</v>
      </c>
      <c r="BF685" s="225">
        <f>IF(N685="snížená",J685,0)</f>
        <v>0</v>
      </c>
      <c r="BG685" s="225">
        <f>IF(N685="zákl. přenesená",J685,0)</f>
        <v>0</v>
      </c>
      <c r="BH685" s="225">
        <f>IF(N685="sníž. přenesená",J685,0)</f>
        <v>0</v>
      </c>
      <c r="BI685" s="225">
        <f>IF(N685="nulová",J685,0)</f>
        <v>0</v>
      </c>
      <c r="BJ685" s="17" t="s">
        <v>83</v>
      </c>
      <c r="BK685" s="225">
        <f>ROUND(I685*H685,2)</f>
        <v>0</v>
      </c>
      <c r="BL685" s="17" t="s">
        <v>249</v>
      </c>
      <c r="BM685" s="224" t="s">
        <v>854</v>
      </c>
    </row>
    <row r="686" s="13" customFormat="1">
      <c r="A686" s="13"/>
      <c r="B686" s="226"/>
      <c r="C686" s="227"/>
      <c r="D686" s="228" t="s">
        <v>140</v>
      </c>
      <c r="E686" s="229" t="s">
        <v>1</v>
      </c>
      <c r="F686" s="230" t="s">
        <v>855</v>
      </c>
      <c r="G686" s="227"/>
      <c r="H686" s="231">
        <v>11.359999999999999</v>
      </c>
      <c r="I686" s="232"/>
      <c r="J686" s="227"/>
      <c r="K686" s="227"/>
      <c r="L686" s="233"/>
      <c r="M686" s="234"/>
      <c r="N686" s="235"/>
      <c r="O686" s="235"/>
      <c r="P686" s="235"/>
      <c r="Q686" s="235"/>
      <c r="R686" s="235"/>
      <c r="S686" s="235"/>
      <c r="T686" s="236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37" t="s">
        <v>140</v>
      </c>
      <c r="AU686" s="237" t="s">
        <v>85</v>
      </c>
      <c r="AV686" s="13" t="s">
        <v>85</v>
      </c>
      <c r="AW686" s="13" t="s">
        <v>34</v>
      </c>
      <c r="AX686" s="13" t="s">
        <v>83</v>
      </c>
      <c r="AY686" s="237" t="s">
        <v>131</v>
      </c>
    </row>
    <row r="687" s="2" customFormat="1" ht="24.15" customHeight="1">
      <c r="A687" s="38"/>
      <c r="B687" s="39"/>
      <c r="C687" s="212" t="s">
        <v>856</v>
      </c>
      <c r="D687" s="212" t="s">
        <v>134</v>
      </c>
      <c r="E687" s="213" t="s">
        <v>857</v>
      </c>
      <c r="F687" s="214" t="s">
        <v>858</v>
      </c>
      <c r="G687" s="215" t="s">
        <v>137</v>
      </c>
      <c r="H687" s="216">
        <v>11.359999999999999</v>
      </c>
      <c r="I687" s="217"/>
      <c r="J687" s="218">
        <f>ROUND(I687*H687,2)</f>
        <v>0</v>
      </c>
      <c r="K687" s="219"/>
      <c r="L687" s="44"/>
      <c r="M687" s="220" t="s">
        <v>1</v>
      </c>
      <c r="N687" s="221" t="s">
        <v>43</v>
      </c>
      <c r="O687" s="91"/>
      <c r="P687" s="222">
        <f>O687*H687</f>
        <v>0</v>
      </c>
      <c r="Q687" s="222">
        <v>0.0074999999999999997</v>
      </c>
      <c r="R687" s="222">
        <f>Q687*H687</f>
        <v>0.085199999999999998</v>
      </c>
      <c r="S687" s="222">
        <v>0</v>
      </c>
      <c r="T687" s="223">
        <f>S687*H687</f>
        <v>0</v>
      </c>
      <c r="U687" s="38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R687" s="224" t="s">
        <v>249</v>
      </c>
      <c r="AT687" s="224" t="s">
        <v>134</v>
      </c>
      <c r="AU687" s="224" t="s">
        <v>85</v>
      </c>
      <c r="AY687" s="17" t="s">
        <v>131</v>
      </c>
      <c r="BE687" s="225">
        <f>IF(N687="základní",J687,0)</f>
        <v>0</v>
      </c>
      <c r="BF687" s="225">
        <f>IF(N687="snížená",J687,0)</f>
        <v>0</v>
      </c>
      <c r="BG687" s="225">
        <f>IF(N687="zákl. přenesená",J687,0)</f>
        <v>0</v>
      </c>
      <c r="BH687" s="225">
        <f>IF(N687="sníž. přenesená",J687,0)</f>
        <v>0</v>
      </c>
      <c r="BI687" s="225">
        <f>IF(N687="nulová",J687,0)</f>
        <v>0</v>
      </c>
      <c r="BJ687" s="17" t="s">
        <v>83</v>
      </c>
      <c r="BK687" s="225">
        <f>ROUND(I687*H687,2)</f>
        <v>0</v>
      </c>
      <c r="BL687" s="17" t="s">
        <v>249</v>
      </c>
      <c r="BM687" s="224" t="s">
        <v>859</v>
      </c>
    </row>
    <row r="688" s="13" customFormat="1">
      <c r="A688" s="13"/>
      <c r="B688" s="226"/>
      <c r="C688" s="227"/>
      <c r="D688" s="228" t="s">
        <v>140</v>
      </c>
      <c r="E688" s="229" t="s">
        <v>1</v>
      </c>
      <c r="F688" s="230" t="s">
        <v>848</v>
      </c>
      <c r="G688" s="227"/>
      <c r="H688" s="231">
        <v>5</v>
      </c>
      <c r="I688" s="232"/>
      <c r="J688" s="227"/>
      <c r="K688" s="227"/>
      <c r="L688" s="233"/>
      <c r="M688" s="234"/>
      <c r="N688" s="235"/>
      <c r="O688" s="235"/>
      <c r="P688" s="235"/>
      <c r="Q688" s="235"/>
      <c r="R688" s="235"/>
      <c r="S688" s="235"/>
      <c r="T688" s="23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37" t="s">
        <v>140</v>
      </c>
      <c r="AU688" s="237" t="s">
        <v>85</v>
      </c>
      <c r="AV688" s="13" t="s">
        <v>85</v>
      </c>
      <c r="AW688" s="13" t="s">
        <v>34</v>
      </c>
      <c r="AX688" s="13" t="s">
        <v>78</v>
      </c>
      <c r="AY688" s="237" t="s">
        <v>131</v>
      </c>
    </row>
    <row r="689" s="13" customFormat="1">
      <c r="A689" s="13"/>
      <c r="B689" s="226"/>
      <c r="C689" s="227"/>
      <c r="D689" s="228" t="s">
        <v>140</v>
      </c>
      <c r="E689" s="229" t="s">
        <v>1</v>
      </c>
      <c r="F689" s="230" t="s">
        <v>849</v>
      </c>
      <c r="G689" s="227"/>
      <c r="H689" s="231">
        <v>4.5599999999999996</v>
      </c>
      <c r="I689" s="232"/>
      <c r="J689" s="227"/>
      <c r="K689" s="227"/>
      <c r="L689" s="233"/>
      <c r="M689" s="234"/>
      <c r="N689" s="235"/>
      <c r="O689" s="235"/>
      <c r="P689" s="235"/>
      <c r="Q689" s="235"/>
      <c r="R689" s="235"/>
      <c r="S689" s="235"/>
      <c r="T689" s="236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37" t="s">
        <v>140</v>
      </c>
      <c r="AU689" s="237" t="s">
        <v>85</v>
      </c>
      <c r="AV689" s="13" t="s">
        <v>85</v>
      </c>
      <c r="AW689" s="13" t="s">
        <v>34</v>
      </c>
      <c r="AX689" s="13" t="s">
        <v>78</v>
      </c>
      <c r="AY689" s="237" t="s">
        <v>131</v>
      </c>
    </row>
    <row r="690" s="13" customFormat="1">
      <c r="A690" s="13"/>
      <c r="B690" s="226"/>
      <c r="C690" s="227"/>
      <c r="D690" s="228" t="s">
        <v>140</v>
      </c>
      <c r="E690" s="229" t="s">
        <v>1</v>
      </c>
      <c r="F690" s="230" t="s">
        <v>850</v>
      </c>
      <c r="G690" s="227"/>
      <c r="H690" s="231">
        <v>1.8</v>
      </c>
      <c r="I690" s="232"/>
      <c r="J690" s="227"/>
      <c r="K690" s="227"/>
      <c r="L690" s="233"/>
      <c r="M690" s="234"/>
      <c r="N690" s="235"/>
      <c r="O690" s="235"/>
      <c r="P690" s="235"/>
      <c r="Q690" s="235"/>
      <c r="R690" s="235"/>
      <c r="S690" s="235"/>
      <c r="T690" s="23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37" t="s">
        <v>140</v>
      </c>
      <c r="AU690" s="237" t="s">
        <v>85</v>
      </c>
      <c r="AV690" s="13" t="s">
        <v>85</v>
      </c>
      <c r="AW690" s="13" t="s">
        <v>34</v>
      </c>
      <c r="AX690" s="13" t="s">
        <v>78</v>
      </c>
      <c r="AY690" s="237" t="s">
        <v>131</v>
      </c>
    </row>
    <row r="691" s="14" customFormat="1">
      <c r="A691" s="14"/>
      <c r="B691" s="249"/>
      <c r="C691" s="250"/>
      <c r="D691" s="228" t="s">
        <v>140</v>
      </c>
      <c r="E691" s="251" t="s">
        <v>1</v>
      </c>
      <c r="F691" s="252" t="s">
        <v>175</v>
      </c>
      <c r="G691" s="250"/>
      <c r="H691" s="253">
        <v>11.359999999999999</v>
      </c>
      <c r="I691" s="254"/>
      <c r="J691" s="250"/>
      <c r="K691" s="250"/>
      <c r="L691" s="255"/>
      <c r="M691" s="256"/>
      <c r="N691" s="257"/>
      <c r="O691" s="257"/>
      <c r="P691" s="257"/>
      <c r="Q691" s="257"/>
      <c r="R691" s="257"/>
      <c r="S691" s="257"/>
      <c r="T691" s="258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59" t="s">
        <v>140</v>
      </c>
      <c r="AU691" s="259" t="s">
        <v>85</v>
      </c>
      <c r="AV691" s="14" t="s">
        <v>138</v>
      </c>
      <c r="AW691" s="14" t="s">
        <v>34</v>
      </c>
      <c r="AX691" s="14" t="s">
        <v>83</v>
      </c>
      <c r="AY691" s="259" t="s">
        <v>131</v>
      </c>
    </row>
    <row r="692" s="2" customFormat="1" ht="24.15" customHeight="1">
      <c r="A692" s="38"/>
      <c r="B692" s="39"/>
      <c r="C692" s="212" t="s">
        <v>860</v>
      </c>
      <c r="D692" s="212" t="s">
        <v>134</v>
      </c>
      <c r="E692" s="213" t="s">
        <v>861</v>
      </c>
      <c r="F692" s="214" t="s">
        <v>862</v>
      </c>
      <c r="G692" s="215" t="s">
        <v>137</v>
      </c>
      <c r="H692" s="216">
        <v>11.359999999999999</v>
      </c>
      <c r="I692" s="217"/>
      <c r="J692" s="218">
        <f>ROUND(I692*H692,2)</f>
        <v>0</v>
      </c>
      <c r="K692" s="219"/>
      <c r="L692" s="44"/>
      <c r="M692" s="220" t="s">
        <v>1</v>
      </c>
      <c r="N692" s="221" t="s">
        <v>43</v>
      </c>
      <c r="O692" s="91"/>
      <c r="P692" s="222">
        <f>O692*H692</f>
        <v>0</v>
      </c>
      <c r="Q692" s="222">
        <v>0</v>
      </c>
      <c r="R692" s="222">
        <f>Q692*H692</f>
        <v>0</v>
      </c>
      <c r="S692" s="222">
        <v>0</v>
      </c>
      <c r="T692" s="223">
        <f>S692*H692</f>
        <v>0</v>
      </c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R692" s="224" t="s">
        <v>249</v>
      </c>
      <c r="AT692" s="224" t="s">
        <v>134</v>
      </c>
      <c r="AU692" s="224" t="s">
        <v>85</v>
      </c>
      <c r="AY692" s="17" t="s">
        <v>131</v>
      </c>
      <c r="BE692" s="225">
        <f>IF(N692="základní",J692,0)</f>
        <v>0</v>
      </c>
      <c r="BF692" s="225">
        <f>IF(N692="snížená",J692,0)</f>
        <v>0</v>
      </c>
      <c r="BG692" s="225">
        <f>IF(N692="zákl. přenesená",J692,0)</f>
        <v>0</v>
      </c>
      <c r="BH692" s="225">
        <f>IF(N692="sníž. přenesená",J692,0)</f>
        <v>0</v>
      </c>
      <c r="BI692" s="225">
        <f>IF(N692="nulová",J692,0)</f>
        <v>0</v>
      </c>
      <c r="BJ692" s="17" t="s">
        <v>83</v>
      </c>
      <c r="BK692" s="225">
        <f>ROUND(I692*H692,2)</f>
        <v>0</v>
      </c>
      <c r="BL692" s="17" t="s">
        <v>249</v>
      </c>
      <c r="BM692" s="224" t="s">
        <v>863</v>
      </c>
    </row>
    <row r="693" s="13" customFormat="1">
      <c r="A693" s="13"/>
      <c r="B693" s="226"/>
      <c r="C693" s="227"/>
      <c r="D693" s="228" t="s">
        <v>140</v>
      </c>
      <c r="E693" s="229" t="s">
        <v>1</v>
      </c>
      <c r="F693" s="230" t="s">
        <v>855</v>
      </c>
      <c r="G693" s="227"/>
      <c r="H693" s="231">
        <v>11.359999999999999</v>
      </c>
      <c r="I693" s="232"/>
      <c r="J693" s="227"/>
      <c r="K693" s="227"/>
      <c r="L693" s="233"/>
      <c r="M693" s="234"/>
      <c r="N693" s="235"/>
      <c r="O693" s="235"/>
      <c r="P693" s="235"/>
      <c r="Q693" s="235"/>
      <c r="R693" s="235"/>
      <c r="S693" s="235"/>
      <c r="T693" s="23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37" t="s">
        <v>140</v>
      </c>
      <c r="AU693" s="237" t="s">
        <v>85</v>
      </c>
      <c r="AV693" s="13" t="s">
        <v>85</v>
      </c>
      <c r="AW693" s="13" t="s">
        <v>34</v>
      </c>
      <c r="AX693" s="13" t="s">
        <v>83</v>
      </c>
      <c r="AY693" s="237" t="s">
        <v>131</v>
      </c>
    </row>
    <row r="694" s="2" customFormat="1" ht="37.8" customHeight="1">
      <c r="A694" s="38"/>
      <c r="B694" s="39"/>
      <c r="C694" s="212" t="s">
        <v>864</v>
      </c>
      <c r="D694" s="212" t="s">
        <v>134</v>
      </c>
      <c r="E694" s="213" t="s">
        <v>865</v>
      </c>
      <c r="F694" s="214" t="s">
        <v>866</v>
      </c>
      <c r="G694" s="215" t="s">
        <v>137</v>
      </c>
      <c r="H694" s="216">
        <v>11.359999999999999</v>
      </c>
      <c r="I694" s="217"/>
      <c r="J694" s="218">
        <f>ROUND(I694*H694,2)</f>
        <v>0</v>
      </c>
      <c r="K694" s="219"/>
      <c r="L694" s="44"/>
      <c r="M694" s="220" t="s">
        <v>1</v>
      </c>
      <c r="N694" s="221" t="s">
        <v>43</v>
      </c>
      <c r="O694" s="91"/>
      <c r="P694" s="222">
        <f>O694*H694</f>
        <v>0</v>
      </c>
      <c r="Q694" s="222">
        <v>0.0051999999999999998</v>
      </c>
      <c r="R694" s="222">
        <f>Q694*H694</f>
        <v>0.059071999999999993</v>
      </c>
      <c r="S694" s="222">
        <v>0</v>
      </c>
      <c r="T694" s="223">
        <f>S694*H694</f>
        <v>0</v>
      </c>
      <c r="U694" s="38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R694" s="224" t="s">
        <v>249</v>
      </c>
      <c r="AT694" s="224" t="s">
        <v>134</v>
      </c>
      <c r="AU694" s="224" t="s">
        <v>85</v>
      </c>
      <c r="AY694" s="17" t="s">
        <v>131</v>
      </c>
      <c r="BE694" s="225">
        <f>IF(N694="základní",J694,0)</f>
        <v>0</v>
      </c>
      <c r="BF694" s="225">
        <f>IF(N694="snížená",J694,0)</f>
        <v>0</v>
      </c>
      <c r="BG694" s="225">
        <f>IF(N694="zákl. přenesená",J694,0)</f>
        <v>0</v>
      </c>
      <c r="BH694" s="225">
        <f>IF(N694="sníž. přenesená",J694,0)</f>
        <v>0</v>
      </c>
      <c r="BI694" s="225">
        <f>IF(N694="nulová",J694,0)</f>
        <v>0</v>
      </c>
      <c r="BJ694" s="17" t="s">
        <v>83</v>
      </c>
      <c r="BK694" s="225">
        <f>ROUND(I694*H694,2)</f>
        <v>0</v>
      </c>
      <c r="BL694" s="17" t="s">
        <v>249</v>
      </c>
      <c r="BM694" s="224" t="s">
        <v>867</v>
      </c>
    </row>
    <row r="695" s="13" customFormat="1">
      <c r="A695" s="13"/>
      <c r="B695" s="226"/>
      <c r="C695" s="227"/>
      <c r="D695" s="228" t="s">
        <v>140</v>
      </c>
      <c r="E695" s="229" t="s">
        <v>1</v>
      </c>
      <c r="F695" s="230" t="s">
        <v>855</v>
      </c>
      <c r="G695" s="227"/>
      <c r="H695" s="231">
        <v>11.359999999999999</v>
      </c>
      <c r="I695" s="232"/>
      <c r="J695" s="227"/>
      <c r="K695" s="227"/>
      <c r="L695" s="233"/>
      <c r="M695" s="234"/>
      <c r="N695" s="235"/>
      <c r="O695" s="235"/>
      <c r="P695" s="235"/>
      <c r="Q695" s="235"/>
      <c r="R695" s="235"/>
      <c r="S695" s="235"/>
      <c r="T695" s="236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37" t="s">
        <v>140</v>
      </c>
      <c r="AU695" s="237" t="s">
        <v>85</v>
      </c>
      <c r="AV695" s="13" t="s">
        <v>85</v>
      </c>
      <c r="AW695" s="13" t="s">
        <v>34</v>
      </c>
      <c r="AX695" s="13" t="s">
        <v>83</v>
      </c>
      <c r="AY695" s="237" t="s">
        <v>131</v>
      </c>
    </row>
    <row r="696" s="2" customFormat="1" ht="37.8" customHeight="1">
      <c r="A696" s="38"/>
      <c r="B696" s="39"/>
      <c r="C696" s="238" t="s">
        <v>868</v>
      </c>
      <c r="D696" s="238" t="s">
        <v>149</v>
      </c>
      <c r="E696" s="239" t="s">
        <v>869</v>
      </c>
      <c r="F696" s="240" t="s">
        <v>870</v>
      </c>
      <c r="G696" s="241" t="s">
        <v>137</v>
      </c>
      <c r="H696" s="242">
        <v>13.064</v>
      </c>
      <c r="I696" s="243"/>
      <c r="J696" s="244">
        <f>ROUND(I696*H696,2)</f>
        <v>0</v>
      </c>
      <c r="K696" s="245"/>
      <c r="L696" s="246"/>
      <c r="M696" s="247" t="s">
        <v>1</v>
      </c>
      <c r="N696" s="248" t="s">
        <v>43</v>
      </c>
      <c r="O696" s="91"/>
      <c r="P696" s="222">
        <f>O696*H696</f>
        <v>0</v>
      </c>
      <c r="Q696" s="222">
        <v>0.021999999999999999</v>
      </c>
      <c r="R696" s="222">
        <f>Q696*H696</f>
        <v>0.287408</v>
      </c>
      <c r="S696" s="222">
        <v>0</v>
      </c>
      <c r="T696" s="223">
        <f>S696*H696</f>
        <v>0</v>
      </c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R696" s="224" t="s">
        <v>345</v>
      </c>
      <c r="AT696" s="224" t="s">
        <v>149</v>
      </c>
      <c r="AU696" s="224" t="s">
        <v>85</v>
      </c>
      <c r="AY696" s="17" t="s">
        <v>131</v>
      </c>
      <c r="BE696" s="225">
        <f>IF(N696="základní",J696,0)</f>
        <v>0</v>
      </c>
      <c r="BF696" s="225">
        <f>IF(N696="snížená",J696,0)</f>
        <v>0</v>
      </c>
      <c r="BG696" s="225">
        <f>IF(N696="zákl. přenesená",J696,0)</f>
        <v>0</v>
      </c>
      <c r="BH696" s="225">
        <f>IF(N696="sníž. přenesená",J696,0)</f>
        <v>0</v>
      </c>
      <c r="BI696" s="225">
        <f>IF(N696="nulová",J696,0)</f>
        <v>0</v>
      </c>
      <c r="BJ696" s="17" t="s">
        <v>83</v>
      </c>
      <c r="BK696" s="225">
        <f>ROUND(I696*H696,2)</f>
        <v>0</v>
      </c>
      <c r="BL696" s="17" t="s">
        <v>249</v>
      </c>
      <c r="BM696" s="224" t="s">
        <v>871</v>
      </c>
    </row>
    <row r="697" s="13" customFormat="1">
      <c r="A697" s="13"/>
      <c r="B697" s="226"/>
      <c r="C697" s="227"/>
      <c r="D697" s="228" t="s">
        <v>140</v>
      </c>
      <c r="E697" s="227"/>
      <c r="F697" s="230" t="s">
        <v>872</v>
      </c>
      <c r="G697" s="227"/>
      <c r="H697" s="231">
        <v>13.064</v>
      </c>
      <c r="I697" s="232"/>
      <c r="J697" s="227"/>
      <c r="K697" s="227"/>
      <c r="L697" s="233"/>
      <c r="M697" s="234"/>
      <c r="N697" s="235"/>
      <c r="O697" s="235"/>
      <c r="P697" s="235"/>
      <c r="Q697" s="235"/>
      <c r="R697" s="235"/>
      <c r="S697" s="235"/>
      <c r="T697" s="23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37" t="s">
        <v>140</v>
      </c>
      <c r="AU697" s="237" t="s">
        <v>85</v>
      </c>
      <c r="AV697" s="13" t="s">
        <v>85</v>
      </c>
      <c r="AW697" s="13" t="s">
        <v>4</v>
      </c>
      <c r="AX697" s="13" t="s">
        <v>83</v>
      </c>
      <c r="AY697" s="237" t="s">
        <v>131</v>
      </c>
    </row>
    <row r="698" s="2" customFormat="1" ht="33" customHeight="1">
      <c r="A698" s="38"/>
      <c r="B698" s="39"/>
      <c r="C698" s="212" t="s">
        <v>873</v>
      </c>
      <c r="D698" s="212" t="s">
        <v>134</v>
      </c>
      <c r="E698" s="213" t="s">
        <v>874</v>
      </c>
      <c r="F698" s="214" t="s">
        <v>875</v>
      </c>
      <c r="G698" s="215" t="s">
        <v>137</v>
      </c>
      <c r="H698" s="216">
        <v>11.359999999999999</v>
      </c>
      <c r="I698" s="217"/>
      <c r="J698" s="218">
        <f>ROUND(I698*H698,2)</f>
        <v>0</v>
      </c>
      <c r="K698" s="219"/>
      <c r="L698" s="44"/>
      <c r="M698" s="220" t="s">
        <v>1</v>
      </c>
      <c r="N698" s="221" t="s">
        <v>43</v>
      </c>
      <c r="O698" s="91"/>
      <c r="P698" s="222">
        <f>O698*H698</f>
        <v>0</v>
      </c>
      <c r="Q698" s="222">
        <v>0</v>
      </c>
      <c r="R698" s="222">
        <f>Q698*H698</f>
        <v>0</v>
      </c>
      <c r="S698" s="222">
        <v>0</v>
      </c>
      <c r="T698" s="223">
        <f>S698*H698</f>
        <v>0</v>
      </c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R698" s="224" t="s">
        <v>249</v>
      </c>
      <c r="AT698" s="224" t="s">
        <v>134</v>
      </c>
      <c r="AU698" s="224" t="s">
        <v>85</v>
      </c>
      <c r="AY698" s="17" t="s">
        <v>131</v>
      </c>
      <c r="BE698" s="225">
        <f>IF(N698="základní",J698,0)</f>
        <v>0</v>
      </c>
      <c r="BF698" s="225">
        <f>IF(N698="snížená",J698,0)</f>
        <v>0</v>
      </c>
      <c r="BG698" s="225">
        <f>IF(N698="zákl. přenesená",J698,0)</f>
        <v>0</v>
      </c>
      <c r="BH698" s="225">
        <f>IF(N698="sníž. přenesená",J698,0)</f>
        <v>0</v>
      </c>
      <c r="BI698" s="225">
        <f>IF(N698="nulová",J698,0)</f>
        <v>0</v>
      </c>
      <c r="BJ698" s="17" t="s">
        <v>83</v>
      </c>
      <c r="BK698" s="225">
        <f>ROUND(I698*H698,2)</f>
        <v>0</v>
      </c>
      <c r="BL698" s="17" t="s">
        <v>249</v>
      </c>
      <c r="BM698" s="224" t="s">
        <v>876</v>
      </c>
    </row>
    <row r="699" s="13" customFormat="1">
      <c r="A699" s="13"/>
      <c r="B699" s="226"/>
      <c r="C699" s="227"/>
      <c r="D699" s="228" t="s">
        <v>140</v>
      </c>
      <c r="E699" s="229" t="s">
        <v>1</v>
      </c>
      <c r="F699" s="230" t="s">
        <v>848</v>
      </c>
      <c r="G699" s="227"/>
      <c r="H699" s="231">
        <v>5</v>
      </c>
      <c r="I699" s="232"/>
      <c r="J699" s="227"/>
      <c r="K699" s="227"/>
      <c r="L699" s="233"/>
      <c r="M699" s="234"/>
      <c r="N699" s="235"/>
      <c r="O699" s="235"/>
      <c r="P699" s="235"/>
      <c r="Q699" s="235"/>
      <c r="R699" s="235"/>
      <c r="S699" s="235"/>
      <c r="T699" s="236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37" t="s">
        <v>140</v>
      </c>
      <c r="AU699" s="237" t="s">
        <v>85</v>
      </c>
      <c r="AV699" s="13" t="s">
        <v>85</v>
      </c>
      <c r="AW699" s="13" t="s">
        <v>34</v>
      </c>
      <c r="AX699" s="13" t="s">
        <v>78</v>
      </c>
      <c r="AY699" s="237" t="s">
        <v>131</v>
      </c>
    </row>
    <row r="700" s="13" customFormat="1">
      <c r="A700" s="13"/>
      <c r="B700" s="226"/>
      <c r="C700" s="227"/>
      <c r="D700" s="228" t="s">
        <v>140</v>
      </c>
      <c r="E700" s="229" t="s">
        <v>1</v>
      </c>
      <c r="F700" s="230" t="s">
        <v>849</v>
      </c>
      <c r="G700" s="227"/>
      <c r="H700" s="231">
        <v>4.5599999999999996</v>
      </c>
      <c r="I700" s="232"/>
      <c r="J700" s="227"/>
      <c r="K700" s="227"/>
      <c r="L700" s="233"/>
      <c r="M700" s="234"/>
      <c r="N700" s="235"/>
      <c r="O700" s="235"/>
      <c r="P700" s="235"/>
      <c r="Q700" s="235"/>
      <c r="R700" s="235"/>
      <c r="S700" s="235"/>
      <c r="T700" s="236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37" t="s">
        <v>140</v>
      </c>
      <c r="AU700" s="237" t="s">
        <v>85</v>
      </c>
      <c r="AV700" s="13" t="s">
        <v>85</v>
      </c>
      <c r="AW700" s="13" t="s">
        <v>34</v>
      </c>
      <c r="AX700" s="13" t="s">
        <v>78</v>
      </c>
      <c r="AY700" s="237" t="s">
        <v>131</v>
      </c>
    </row>
    <row r="701" s="13" customFormat="1">
      <c r="A701" s="13"/>
      <c r="B701" s="226"/>
      <c r="C701" s="227"/>
      <c r="D701" s="228" t="s">
        <v>140</v>
      </c>
      <c r="E701" s="229" t="s">
        <v>1</v>
      </c>
      <c r="F701" s="230" t="s">
        <v>850</v>
      </c>
      <c r="G701" s="227"/>
      <c r="H701" s="231">
        <v>1.8</v>
      </c>
      <c r="I701" s="232"/>
      <c r="J701" s="227"/>
      <c r="K701" s="227"/>
      <c r="L701" s="233"/>
      <c r="M701" s="234"/>
      <c r="N701" s="235"/>
      <c r="O701" s="235"/>
      <c r="P701" s="235"/>
      <c r="Q701" s="235"/>
      <c r="R701" s="235"/>
      <c r="S701" s="235"/>
      <c r="T701" s="23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37" t="s">
        <v>140</v>
      </c>
      <c r="AU701" s="237" t="s">
        <v>85</v>
      </c>
      <c r="AV701" s="13" t="s">
        <v>85</v>
      </c>
      <c r="AW701" s="13" t="s">
        <v>34</v>
      </c>
      <c r="AX701" s="13" t="s">
        <v>78</v>
      </c>
      <c r="AY701" s="237" t="s">
        <v>131</v>
      </c>
    </row>
    <row r="702" s="14" customFormat="1">
      <c r="A702" s="14"/>
      <c r="B702" s="249"/>
      <c r="C702" s="250"/>
      <c r="D702" s="228" t="s">
        <v>140</v>
      </c>
      <c r="E702" s="251" t="s">
        <v>1</v>
      </c>
      <c r="F702" s="252" t="s">
        <v>175</v>
      </c>
      <c r="G702" s="250"/>
      <c r="H702" s="253">
        <v>11.359999999999999</v>
      </c>
      <c r="I702" s="254"/>
      <c r="J702" s="250"/>
      <c r="K702" s="250"/>
      <c r="L702" s="255"/>
      <c r="M702" s="256"/>
      <c r="N702" s="257"/>
      <c r="O702" s="257"/>
      <c r="P702" s="257"/>
      <c r="Q702" s="257"/>
      <c r="R702" s="257"/>
      <c r="S702" s="257"/>
      <c r="T702" s="258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59" t="s">
        <v>140</v>
      </c>
      <c r="AU702" s="259" t="s">
        <v>85</v>
      </c>
      <c r="AV702" s="14" t="s">
        <v>138</v>
      </c>
      <c r="AW702" s="14" t="s">
        <v>34</v>
      </c>
      <c r="AX702" s="14" t="s">
        <v>83</v>
      </c>
      <c r="AY702" s="259" t="s">
        <v>131</v>
      </c>
    </row>
    <row r="703" s="2" customFormat="1" ht="24.15" customHeight="1">
      <c r="A703" s="38"/>
      <c r="B703" s="39"/>
      <c r="C703" s="212" t="s">
        <v>877</v>
      </c>
      <c r="D703" s="212" t="s">
        <v>134</v>
      </c>
      <c r="E703" s="213" t="s">
        <v>878</v>
      </c>
      <c r="F703" s="214" t="s">
        <v>879</v>
      </c>
      <c r="G703" s="215" t="s">
        <v>137</v>
      </c>
      <c r="H703" s="216">
        <v>11.359999999999999</v>
      </c>
      <c r="I703" s="217"/>
      <c r="J703" s="218">
        <f>ROUND(I703*H703,2)</f>
        <v>0</v>
      </c>
      <c r="K703" s="219"/>
      <c r="L703" s="44"/>
      <c r="M703" s="220" t="s">
        <v>1</v>
      </c>
      <c r="N703" s="221" t="s">
        <v>43</v>
      </c>
      <c r="O703" s="91"/>
      <c r="P703" s="222">
        <f>O703*H703</f>
        <v>0</v>
      </c>
      <c r="Q703" s="222">
        <v>0.0015</v>
      </c>
      <c r="R703" s="222">
        <f>Q703*H703</f>
        <v>0.01704</v>
      </c>
      <c r="S703" s="222">
        <v>0</v>
      </c>
      <c r="T703" s="223">
        <f>S703*H703</f>
        <v>0</v>
      </c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R703" s="224" t="s">
        <v>249</v>
      </c>
      <c r="AT703" s="224" t="s">
        <v>134</v>
      </c>
      <c r="AU703" s="224" t="s">
        <v>85</v>
      </c>
      <c r="AY703" s="17" t="s">
        <v>131</v>
      </c>
      <c r="BE703" s="225">
        <f>IF(N703="základní",J703,0)</f>
        <v>0</v>
      </c>
      <c r="BF703" s="225">
        <f>IF(N703="snížená",J703,0)</f>
        <v>0</v>
      </c>
      <c r="BG703" s="225">
        <f>IF(N703="zákl. přenesená",J703,0)</f>
        <v>0</v>
      </c>
      <c r="BH703" s="225">
        <f>IF(N703="sníž. přenesená",J703,0)</f>
        <v>0</v>
      </c>
      <c r="BI703" s="225">
        <f>IF(N703="nulová",J703,0)</f>
        <v>0</v>
      </c>
      <c r="BJ703" s="17" t="s">
        <v>83</v>
      </c>
      <c r="BK703" s="225">
        <f>ROUND(I703*H703,2)</f>
        <v>0</v>
      </c>
      <c r="BL703" s="17" t="s">
        <v>249</v>
      </c>
      <c r="BM703" s="224" t="s">
        <v>880</v>
      </c>
    </row>
    <row r="704" s="13" customFormat="1">
      <c r="A704" s="13"/>
      <c r="B704" s="226"/>
      <c r="C704" s="227"/>
      <c r="D704" s="228" t="s">
        <v>140</v>
      </c>
      <c r="E704" s="229" t="s">
        <v>1</v>
      </c>
      <c r="F704" s="230" t="s">
        <v>855</v>
      </c>
      <c r="G704" s="227"/>
      <c r="H704" s="231">
        <v>11.359999999999999</v>
      </c>
      <c r="I704" s="232"/>
      <c r="J704" s="227"/>
      <c r="K704" s="227"/>
      <c r="L704" s="233"/>
      <c r="M704" s="234"/>
      <c r="N704" s="235"/>
      <c r="O704" s="235"/>
      <c r="P704" s="235"/>
      <c r="Q704" s="235"/>
      <c r="R704" s="235"/>
      <c r="S704" s="235"/>
      <c r="T704" s="236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37" t="s">
        <v>140</v>
      </c>
      <c r="AU704" s="237" t="s">
        <v>85</v>
      </c>
      <c r="AV704" s="13" t="s">
        <v>85</v>
      </c>
      <c r="AW704" s="13" t="s">
        <v>34</v>
      </c>
      <c r="AX704" s="13" t="s">
        <v>83</v>
      </c>
      <c r="AY704" s="237" t="s">
        <v>131</v>
      </c>
    </row>
    <row r="705" s="2" customFormat="1" ht="24.15" customHeight="1">
      <c r="A705" s="38"/>
      <c r="B705" s="39"/>
      <c r="C705" s="212" t="s">
        <v>881</v>
      </c>
      <c r="D705" s="212" t="s">
        <v>134</v>
      </c>
      <c r="E705" s="213" t="s">
        <v>882</v>
      </c>
      <c r="F705" s="214" t="s">
        <v>883</v>
      </c>
      <c r="G705" s="215" t="s">
        <v>469</v>
      </c>
      <c r="H705" s="216">
        <v>0.45200000000000001</v>
      </c>
      <c r="I705" s="217"/>
      <c r="J705" s="218">
        <f>ROUND(I705*H705,2)</f>
        <v>0</v>
      </c>
      <c r="K705" s="219"/>
      <c r="L705" s="44"/>
      <c r="M705" s="220" t="s">
        <v>1</v>
      </c>
      <c r="N705" s="221" t="s">
        <v>43</v>
      </c>
      <c r="O705" s="91"/>
      <c r="P705" s="222">
        <f>O705*H705</f>
        <v>0</v>
      </c>
      <c r="Q705" s="222">
        <v>0</v>
      </c>
      <c r="R705" s="222">
        <f>Q705*H705</f>
        <v>0</v>
      </c>
      <c r="S705" s="222">
        <v>0</v>
      </c>
      <c r="T705" s="223">
        <f>S705*H705</f>
        <v>0</v>
      </c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R705" s="224" t="s">
        <v>249</v>
      </c>
      <c r="AT705" s="224" t="s">
        <v>134</v>
      </c>
      <c r="AU705" s="224" t="s">
        <v>85</v>
      </c>
      <c r="AY705" s="17" t="s">
        <v>131</v>
      </c>
      <c r="BE705" s="225">
        <f>IF(N705="základní",J705,0)</f>
        <v>0</v>
      </c>
      <c r="BF705" s="225">
        <f>IF(N705="snížená",J705,0)</f>
        <v>0</v>
      </c>
      <c r="BG705" s="225">
        <f>IF(N705="zákl. přenesená",J705,0)</f>
        <v>0</v>
      </c>
      <c r="BH705" s="225">
        <f>IF(N705="sníž. přenesená",J705,0)</f>
        <v>0</v>
      </c>
      <c r="BI705" s="225">
        <f>IF(N705="nulová",J705,0)</f>
        <v>0</v>
      </c>
      <c r="BJ705" s="17" t="s">
        <v>83</v>
      </c>
      <c r="BK705" s="225">
        <f>ROUND(I705*H705,2)</f>
        <v>0</v>
      </c>
      <c r="BL705" s="17" t="s">
        <v>249</v>
      </c>
      <c r="BM705" s="224" t="s">
        <v>884</v>
      </c>
    </row>
    <row r="706" s="12" customFormat="1" ht="22.8" customHeight="1">
      <c r="A706" s="12"/>
      <c r="B706" s="196"/>
      <c r="C706" s="197"/>
      <c r="D706" s="198" t="s">
        <v>77</v>
      </c>
      <c r="E706" s="210" t="s">
        <v>885</v>
      </c>
      <c r="F706" s="210" t="s">
        <v>886</v>
      </c>
      <c r="G706" s="197"/>
      <c r="H706" s="197"/>
      <c r="I706" s="200"/>
      <c r="J706" s="211">
        <f>BK706</f>
        <v>0</v>
      </c>
      <c r="K706" s="197"/>
      <c r="L706" s="202"/>
      <c r="M706" s="203"/>
      <c r="N706" s="204"/>
      <c r="O706" s="204"/>
      <c r="P706" s="205">
        <f>SUM(P707:P722)</f>
        <v>0</v>
      </c>
      <c r="Q706" s="204"/>
      <c r="R706" s="205">
        <f>SUM(R707:R722)</f>
        <v>0.079851549999999993</v>
      </c>
      <c r="S706" s="204"/>
      <c r="T706" s="206">
        <f>SUM(T707:T722)</f>
        <v>0</v>
      </c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R706" s="207" t="s">
        <v>85</v>
      </c>
      <c r="AT706" s="208" t="s">
        <v>77</v>
      </c>
      <c r="AU706" s="208" t="s">
        <v>83</v>
      </c>
      <c r="AY706" s="207" t="s">
        <v>131</v>
      </c>
      <c r="BK706" s="209">
        <f>SUM(BK707:BK722)</f>
        <v>0</v>
      </c>
    </row>
    <row r="707" s="2" customFormat="1" ht="16.5" customHeight="1">
      <c r="A707" s="38"/>
      <c r="B707" s="39"/>
      <c r="C707" s="212" t="s">
        <v>887</v>
      </c>
      <c r="D707" s="212" t="s">
        <v>134</v>
      </c>
      <c r="E707" s="213" t="s">
        <v>888</v>
      </c>
      <c r="F707" s="214" t="s">
        <v>889</v>
      </c>
      <c r="G707" s="215" t="s">
        <v>137</v>
      </c>
      <c r="H707" s="216">
        <v>215.815</v>
      </c>
      <c r="I707" s="217"/>
      <c r="J707" s="218">
        <f>ROUND(I707*H707,2)</f>
        <v>0</v>
      </c>
      <c r="K707" s="219"/>
      <c r="L707" s="44"/>
      <c r="M707" s="220" t="s">
        <v>1</v>
      </c>
      <c r="N707" s="221" t="s">
        <v>43</v>
      </c>
      <c r="O707" s="91"/>
      <c r="P707" s="222">
        <f>O707*H707</f>
        <v>0</v>
      </c>
      <c r="Q707" s="222">
        <v>0</v>
      </c>
      <c r="R707" s="222">
        <f>Q707*H707</f>
        <v>0</v>
      </c>
      <c r="S707" s="222">
        <v>0</v>
      </c>
      <c r="T707" s="223">
        <f>S707*H707</f>
        <v>0</v>
      </c>
      <c r="U707" s="38"/>
      <c r="V707" s="38"/>
      <c r="W707" s="38"/>
      <c r="X707" s="38"/>
      <c r="Y707" s="38"/>
      <c r="Z707" s="38"/>
      <c r="AA707" s="38"/>
      <c r="AB707" s="38"/>
      <c r="AC707" s="38"/>
      <c r="AD707" s="38"/>
      <c r="AE707" s="38"/>
      <c r="AR707" s="224" t="s">
        <v>249</v>
      </c>
      <c r="AT707" s="224" t="s">
        <v>134</v>
      </c>
      <c r="AU707" s="224" t="s">
        <v>85</v>
      </c>
      <c r="AY707" s="17" t="s">
        <v>131</v>
      </c>
      <c r="BE707" s="225">
        <f>IF(N707="základní",J707,0)</f>
        <v>0</v>
      </c>
      <c r="BF707" s="225">
        <f>IF(N707="snížená",J707,0)</f>
        <v>0</v>
      </c>
      <c r="BG707" s="225">
        <f>IF(N707="zákl. přenesená",J707,0)</f>
        <v>0</v>
      </c>
      <c r="BH707" s="225">
        <f>IF(N707="sníž. přenesená",J707,0)</f>
        <v>0</v>
      </c>
      <c r="BI707" s="225">
        <f>IF(N707="nulová",J707,0)</f>
        <v>0</v>
      </c>
      <c r="BJ707" s="17" t="s">
        <v>83</v>
      </c>
      <c r="BK707" s="225">
        <f>ROUND(I707*H707,2)</f>
        <v>0</v>
      </c>
      <c r="BL707" s="17" t="s">
        <v>249</v>
      </c>
      <c r="BM707" s="224" t="s">
        <v>890</v>
      </c>
    </row>
    <row r="708" s="13" customFormat="1">
      <c r="A708" s="13"/>
      <c r="B708" s="226"/>
      <c r="C708" s="227"/>
      <c r="D708" s="228" t="s">
        <v>140</v>
      </c>
      <c r="E708" s="229" t="s">
        <v>1</v>
      </c>
      <c r="F708" s="230" t="s">
        <v>891</v>
      </c>
      <c r="G708" s="227"/>
      <c r="H708" s="231">
        <v>115.5</v>
      </c>
      <c r="I708" s="232"/>
      <c r="J708" s="227"/>
      <c r="K708" s="227"/>
      <c r="L708" s="233"/>
      <c r="M708" s="234"/>
      <c r="N708" s="235"/>
      <c r="O708" s="235"/>
      <c r="P708" s="235"/>
      <c r="Q708" s="235"/>
      <c r="R708" s="235"/>
      <c r="S708" s="235"/>
      <c r="T708" s="236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37" t="s">
        <v>140</v>
      </c>
      <c r="AU708" s="237" t="s">
        <v>85</v>
      </c>
      <c r="AV708" s="13" t="s">
        <v>85</v>
      </c>
      <c r="AW708" s="13" t="s">
        <v>34</v>
      </c>
      <c r="AX708" s="13" t="s">
        <v>78</v>
      </c>
      <c r="AY708" s="237" t="s">
        <v>131</v>
      </c>
    </row>
    <row r="709" s="13" customFormat="1">
      <c r="A709" s="13"/>
      <c r="B709" s="226"/>
      <c r="C709" s="227"/>
      <c r="D709" s="228" t="s">
        <v>140</v>
      </c>
      <c r="E709" s="229" t="s">
        <v>1</v>
      </c>
      <c r="F709" s="230" t="s">
        <v>892</v>
      </c>
      <c r="G709" s="227"/>
      <c r="H709" s="231">
        <v>100.315</v>
      </c>
      <c r="I709" s="232"/>
      <c r="J709" s="227"/>
      <c r="K709" s="227"/>
      <c r="L709" s="233"/>
      <c r="M709" s="234"/>
      <c r="N709" s="235"/>
      <c r="O709" s="235"/>
      <c r="P709" s="235"/>
      <c r="Q709" s="235"/>
      <c r="R709" s="235"/>
      <c r="S709" s="235"/>
      <c r="T709" s="236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37" t="s">
        <v>140</v>
      </c>
      <c r="AU709" s="237" t="s">
        <v>85</v>
      </c>
      <c r="AV709" s="13" t="s">
        <v>85</v>
      </c>
      <c r="AW709" s="13" t="s">
        <v>34</v>
      </c>
      <c r="AX709" s="13" t="s">
        <v>78</v>
      </c>
      <c r="AY709" s="237" t="s">
        <v>131</v>
      </c>
    </row>
    <row r="710" s="14" customFormat="1">
      <c r="A710" s="14"/>
      <c r="B710" s="249"/>
      <c r="C710" s="250"/>
      <c r="D710" s="228" t="s">
        <v>140</v>
      </c>
      <c r="E710" s="251" t="s">
        <v>1</v>
      </c>
      <c r="F710" s="252" t="s">
        <v>175</v>
      </c>
      <c r="G710" s="250"/>
      <c r="H710" s="253">
        <v>215.815</v>
      </c>
      <c r="I710" s="254"/>
      <c r="J710" s="250"/>
      <c r="K710" s="250"/>
      <c r="L710" s="255"/>
      <c r="M710" s="256"/>
      <c r="N710" s="257"/>
      <c r="O710" s="257"/>
      <c r="P710" s="257"/>
      <c r="Q710" s="257"/>
      <c r="R710" s="257"/>
      <c r="S710" s="257"/>
      <c r="T710" s="258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59" t="s">
        <v>140</v>
      </c>
      <c r="AU710" s="259" t="s">
        <v>85</v>
      </c>
      <c r="AV710" s="14" t="s">
        <v>138</v>
      </c>
      <c r="AW710" s="14" t="s">
        <v>34</v>
      </c>
      <c r="AX710" s="14" t="s">
        <v>83</v>
      </c>
      <c r="AY710" s="259" t="s">
        <v>131</v>
      </c>
    </row>
    <row r="711" s="2" customFormat="1" ht="24.15" customHeight="1">
      <c r="A711" s="38"/>
      <c r="B711" s="39"/>
      <c r="C711" s="212" t="s">
        <v>893</v>
      </c>
      <c r="D711" s="212" t="s">
        <v>134</v>
      </c>
      <c r="E711" s="213" t="s">
        <v>894</v>
      </c>
      <c r="F711" s="214" t="s">
        <v>895</v>
      </c>
      <c r="G711" s="215" t="s">
        <v>137</v>
      </c>
      <c r="H711" s="216">
        <v>215.815</v>
      </c>
      <c r="I711" s="217"/>
      <c r="J711" s="218">
        <f>ROUND(I711*H711,2)</f>
        <v>0</v>
      </c>
      <c r="K711" s="219"/>
      <c r="L711" s="44"/>
      <c r="M711" s="220" t="s">
        <v>1</v>
      </c>
      <c r="N711" s="221" t="s">
        <v>43</v>
      </c>
      <c r="O711" s="91"/>
      <c r="P711" s="222">
        <f>O711*H711</f>
        <v>0</v>
      </c>
      <c r="Q711" s="222">
        <v>0.00012</v>
      </c>
      <c r="R711" s="222">
        <f>Q711*H711</f>
        <v>0.025897800000000002</v>
      </c>
      <c r="S711" s="222">
        <v>0</v>
      </c>
      <c r="T711" s="223">
        <f>S711*H711</f>
        <v>0</v>
      </c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R711" s="224" t="s">
        <v>249</v>
      </c>
      <c r="AT711" s="224" t="s">
        <v>134</v>
      </c>
      <c r="AU711" s="224" t="s">
        <v>85</v>
      </c>
      <c r="AY711" s="17" t="s">
        <v>131</v>
      </c>
      <c r="BE711" s="225">
        <f>IF(N711="základní",J711,0)</f>
        <v>0</v>
      </c>
      <c r="BF711" s="225">
        <f>IF(N711="snížená",J711,0)</f>
        <v>0</v>
      </c>
      <c r="BG711" s="225">
        <f>IF(N711="zákl. přenesená",J711,0)</f>
        <v>0</v>
      </c>
      <c r="BH711" s="225">
        <f>IF(N711="sníž. přenesená",J711,0)</f>
        <v>0</v>
      </c>
      <c r="BI711" s="225">
        <f>IF(N711="nulová",J711,0)</f>
        <v>0</v>
      </c>
      <c r="BJ711" s="17" t="s">
        <v>83</v>
      </c>
      <c r="BK711" s="225">
        <f>ROUND(I711*H711,2)</f>
        <v>0</v>
      </c>
      <c r="BL711" s="17" t="s">
        <v>249</v>
      </c>
      <c r="BM711" s="224" t="s">
        <v>896</v>
      </c>
    </row>
    <row r="712" s="13" customFormat="1">
      <c r="A712" s="13"/>
      <c r="B712" s="226"/>
      <c r="C712" s="227"/>
      <c r="D712" s="228" t="s">
        <v>140</v>
      </c>
      <c r="E712" s="229" t="s">
        <v>1</v>
      </c>
      <c r="F712" s="230" t="s">
        <v>891</v>
      </c>
      <c r="G712" s="227"/>
      <c r="H712" s="231">
        <v>115.5</v>
      </c>
      <c r="I712" s="232"/>
      <c r="J712" s="227"/>
      <c r="K712" s="227"/>
      <c r="L712" s="233"/>
      <c r="M712" s="234"/>
      <c r="N712" s="235"/>
      <c r="O712" s="235"/>
      <c r="P712" s="235"/>
      <c r="Q712" s="235"/>
      <c r="R712" s="235"/>
      <c r="S712" s="235"/>
      <c r="T712" s="236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37" t="s">
        <v>140</v>
      </c>
      <c r="AU712" s="237" t="s">
        <v>85</v>
      </c>
      <c r="AV712" s="13" t="s">
        <v>85</v>
      </c>
      <c r="AW712" s="13" t="s">
        <v>34</v>
      </c>
      <c r="AX712" s="13" t="s">
        <v>78</v>
      </c>
      <c r="AY712" s="237" t="s">
        <v>131</v>
      </c>
    </row>
    <row r="713" s="13" customFormat="1">
      <c r="A713" s="13"/>
      <c r="B713" s="226"/>
      <c r="C713" s="227"/>
      <c r="D713" s="228" t="s">
        <v>140</v>
      </c>
      <c r="E713" s="229" t="s">
        <v>1</v>
      </c>
      <c r="F713" s="230" t="s">
        <v>892</v>
      </c>
      <c r="G713" s="227"/>
      <c r="H713" s="231">
        <v>100.315</v>
      </c>
      <c r="I713" s="232"/>
      <c r="J713" s="227"/>
      <c r="K713" s="227"/>
      <c r="L713" s="233"/>
      <c r="M713" s="234"/>
      <c r="N713" s="235"/>
      <c r="O713" s="235"/>
      <c r="P713" s="235"/>
      <c r="Q713" s="235"/>
      <c r="R713" s="235"/>
      <c r="S713" s="235"/>
      <c r="T713" s="23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37" t="s">
        <v>140</v>
      </c>
      <c r="AU713" s="237" t="s">
        <v>85</v>
      </c>
      <c r="AV713" s="13" t="s">
        <v>85</v>
      </c>
      <c r="AW713" s="13" t="s">
        <v>34</v>
      </c>
      <c r="AX713" s="13" t="s">
        <v>78</v>
      </c>
      <c r="AY713" s="237" t="s">
        <v>131</v>
      </c>
    </row>
    <row r="714" s="14" customFormat="1">
      <c r="A714" s="14"/>
      <c r="B714" s="249"/>
      <c r="C714" s="250"/>
      <c r="D714" s="228" t="s">
        <v>140</v>
      </c>
      <c r="E714" s="251" t="s">
        <v>1</v>
      </c>
      <c r="F714" s="252" t="s">
        <v>175</v>
      </c>
      <c r="G714" s="250"/>
      <c r="H714" s="253">
        <v>215.815</v>
      </c>
      <c r="I714" s="254"/>
      <c r="J714" s="250"/>
      <c r="K714" s="250"/>
      <c r="L714" s="255"/>
      <c r="M714" s="256"/>
      <c r="N714" s="257"/>
      <c r="O714" s="257"/>
      <c r="P714" s="257"/>
      <c r="Q714" s="257"/>
      <c r="R714" s="257"/>
      <c r="S714" s="257"/>
      <c r="T714" s="258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9" t="s">
        <v>140</v>
      </c>
      <c r="AU714" s="259" t="s">
        <v>85</v>
      </c>
      <c r="AV714" s="14" t="s">
        <v>138</v>
      </c>
      <c r="AW714" s="14" t="s">
        <v>34</v>
      </c>
      <c r="AX714" s="14" t="s">
        <v>83</v>
      </c>
      <c r="AY714" s="259" t="s">
        <v>131</v>
      </c>
    </row>
    <row r="715" s="2" customFormat="1" ht="24.15" customHeight="1">
      <c r="A715" s="38"/>
      <c r="B715" s="39"/>
      <c r="C715" s="212" t="s">
        <v>897</v>
      </c>
      <c r="D715" s="212" t="s">
        <v>134</v>
      </c>
      <c r="E715" s="213" t="s">
        <v>898</v>
      </c>
      <c r="F715" s="214" t="s">
        <v>899</v>
      </c>
      <c r="G715" s="215" t="s">
        <v>137</v>
      </c>
      <c r="H715" s="216">
        <v>215.815</v>
      </c>
      <c r="I715" s="217"/>
      <c r="J715" s="218">
        <f>ROUND(I715*H715,2)</f>
        <v>0</v>
      </c>
      <c r="K715" s="219"/>
      <c r="L715" s="44"/>
      <c r="M715" s="220" t="s">
        <v>1</v>
      </c>
      <c r="N715" s="221" t="s">
        <v>43</v>
      </c>
      <c r="O715" s="91"/>
      <c r="P715" s="222">
        <f>O715*H715</f>
        <v>0</v>
      </c>
      <c r="Q715" s="222">
        <v>0.00012</v>
      </c>
      <c r="R715" s="222">
        <f>Q715*H715</f>
        <v>0.025897800000000002</v>
      </c>
      <c r="S715" s="222">
        <v>0</v>
      </c>
      <c r="T715" s="223">
        <f>S715*H715</f>
        <v>0</v>
      </c>
      <c r="U715" s="38"/>
      <c r="V715" s="38"/>
      <c r="W715" s="38"/>
      <c r="X715" s="38"/>
      <c r="Y715" s="38"/>
      <c r="Z715" s="38"/>
      <c r="AA715" s="38"/>
      <c r="AB715" s="38"/>
      <c r="AC715" s="38"/>
      <c r="AD715" s="38"/>
      <c r="AE715" s="38"/>
      <c r="AR715" s="224" t="s">
        <v>249</v>
      </c>
      <c r="AT715" s="224" t="s">
        <v>134</v>
      </c>
      <c r="AU715" s="224" t="s">
        <v>85</v>
      </c>
      <c r="AY715" s="17" t="s">
        <v>131</v>
      </c>
      <c r="BE715" s="225">
        <f>IF(N715="základní",J715,0)</f>
        <v>0</v>
      </c>
      <c r="BF715" s="225">
        <f>IF(N715="snížená",J715,0)</f>
        <v>0</v>
      </c>
      <c r="BG715" s="225">
        <f>IF(N715="zákl. přenesená",J715,0)</f>
        <v>0</v>
      </c>
      <c r="BH715" s="225">
        <f>IF(N715="sníž. přenesená",J715,0)</f>
        <v>0</v>
      </c>
      <c r="BI715" s="225">
        <f>IF(N715="nulová",J715,0)</f>
        <v>0</v>
      </c>
      <c r="BJ715" s="17" t="s">
        <v>83</v>
      </c>
      <c r="BK715" s="225">
        <f>ROUND(I715*H715,2)</f>
        <v>0</v>
      </c>
      <c r="BL715" s="17" t="s">
        <v>249</v>
      </c>
      <c r="BM715" s="224" t="s">
        <v>900</v>
      </c>
    </row>
    <row r="716" s="13" customFormat="1">
      <c r="A716" s="13"/>
      <c r="B716" s="226"/>
      <c r="C716" s="227"/>
      <c r="D716" s="228" t="s">
        <v>140</v>
      </c>
      <c r="E716" s="229" t="s">
        <v>1</v>
      </c>
      <c r="F716" s="230" t="s">
        <v>891</v>
      </c>
      <c r="G716" s="227"/>
      <c r="H716" s="231">
        <v>115.5</v>
      </c>
      <c r="I716" s="232"/>
      <c r="J716" s="227"/>
      <c r="K716" s="227"/>
      <c r="L716" s="233"/>
      <c r="M716" s="234"/>
      <c r="N716" s="235"/>
      <c r="O716" s="235"/>
      <c r="P716" s="235"/>
      <c r="Q716" s="235"/>
      <c r="R716" s="235"/>
      <c r="S716" s="235"/>
      <c r="T716" s="23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37" t="s">
        <v>140</v>
      </c>
      <c r="AU716" s="237" t="s">
        <v>85</v>
      </c>
      <c r="AV716" s="13" t="s">
        <v>85</v>
      </c>
      <c r="AW716" s="13" t="s">
        <v>34</v>
      </c>
      <c r="AX716" s="13" t="s">
        <v>78</v>
      </c>
      <c r="AY716" s="237" t="s">
        <v>131</v>
      </c>
    </row>
    <row r="717" s="13" customFormat="1">
      <c r="A717" s="13"/>
      <c r="B717" s="226"/>
      <c r="C717" s="227"/>
      <c r="D717" s="228" t="s">
        <v>140</v>
      </c>
      <c r="E717" s="229" t="s">
        <v>1</v>
      </c>
      <c r="F717" s="230" t="s">
        <v>892</v>
      </c>
      <c r="G717" s="227"/>
      <c r="H717" s="231">
        <v>100.315</v>
      </c>
      <c r="I717" s="232"/>
      <c r="J717" s="227"/>
      <c r="K717" s="227"/>
      <c r="L717" s="233"/>
      <c r="M717" s="234"/>
      <c r="N717" s="235"/>
      <c r="O717" s="235"/>
      <c r="P717" s="235"/>
      <c r="Q717" s="235"/>
      <c r="R717" s="235"/>
      <c r="S717" s="235"/>
      <c r="T717" s="236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37" t="s">
        <v>140</v>
      </c>
      <c r="AU717" s="237" t="s">
        <v>85</v>
      </c>
      <c r="AV717" s="13" t="s">
        <v>85</v>
      </c>
      <c r="AW717" s="13" t="s">
        <v>34</v>
      </c>
      <c r="AX717" s="13" t="s">
        <v>78</v>
      </c>
      <c r="AY717" s="237" t="s">
        <v>131</v>
      </c>
    </row>
    <row r="718" s="14" customFormat="1">
      <c r="A718" s="14"/>
      <c r="B718" s="249"/>
      <c r="C718" s="250"/>
      <c r="D718" s="228" t="s">
        <v>140</v>
      </c>
      <c r="E718" s="251" t="s">
        <v>1</v>
      </c>
      <c r="F718" s="252" t="s">
        <v>175</v>
      </c>
      <c r="G718" s="250"/>
      <c r="H718" s="253">
        <v>215.815</v>
      </c>
      <c r="I718" s="254"/>
      <c r="J718" s="250"/>
      <c r="K718" s="250"/>
      <c r="L718" s="255"/>
      <c r="M718" s="256"/>
      <c r="N718" s="257"/>
      <c r="O718" s="257"/>
      <c r="P718" s="257"/>
      <c r="Q718" s="257"/>
      <c r="R718" s="257"/>
      <c r="S718" s="257"/>
      <c r="T718" s="258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59" t="s">
        <v>140</v>
      </c>
      <c r="AU718" s="259" t="s">
        <v>85</v>
      </c>
      <c r="AV718" s="14" t="s">
        <v>138</v>
      </c>
      <c r="AW718" s="14" t="s">
        <v>34</v>
      </c>
      <c r="AX718" s="14" t="s">
        <v>83</v>
      </c>
      <c r="AY718" s="259" t="s">
        <v>131</v>
      </c>
    </row>
    <row r="719" s="2" customFormat="1" ht="24.15" customHeight="1">
      <c r="A719" s="38"/>
      <c r="B719" s="39"/>
      <c r="C719" s="212" t="s">
        <v>901</v>
      </c>
      <c r="D719" s="212" t="s">
        <v>134</v>
      </c>
      <c r="E719" s="213" t="s">
        <v>902</v>
      </c>
      <c r="F719" s="214" t="s">
        <v>903</v>
      </c>
      <c r="G719" s="215" t="s">
        <v>137</v>
      </c>
      <c r="H719" s="216">
        <v>215.815</v>
      </c>
      <c r="I719" s="217"/>
      <c r="J719" s="218">
        <f>ROUND(I719*H719,2)</f>
        <v>0</v>
      </c>
      <c r="K719" s="219"/>
      <c r="L719" s="44"/>
      <c r="M719" s="220" t="s">
        <v>1</v>
      </c>
      <c r="N719" s="221" t="s">
        <v>43</v>
      </c>
      <c r="O719" s="91"/>
      <c r="P719" s="222">
        <f>O719*H719</f>
        <v>0</v>
      </c>
      <c r="Q719" s="222">
        <v>0.00012999999999999999</v>
      </c>
      <c r="R719" s="222">
        <f>Q719*H719</f>
        <v>0.028055949999999996</v>
      </c>
      <c r="S719" s="222">
        <v>0</v>
      </c>
      <c r="T719" s="223">
        <f>S719*H719</f>
        <v>0</v>
      </c>
      <c r="U719" s="38"/>
      <c r="V719" s="38"/>
      <c r="W719" s="38"/>
      <c r="X719" s="38"/>
      <c r="Y719" s="38"/>
      <c r="Z719" s="38"/>
      <c r="AA719" s="38"/>
      <c r="AB719" s="38"/>
      <c r="AC719" s="38"/>
      <c r="AD719" s="38"/>
      <c r="AE719" s="38"/>
      <c r="AR719" s="224" t="s">
        <v>249</v>
      </c>
      <c r="AT719" s="224" t="s">
        <v>134</v>
      </c>
      <c r="AU719" s="224" t="s">
        <v>85</v>
      </c>
      <c r="AY719" s="17" t="s">
        <v>131</v>
      </c>
      <c r="BE719" s="225">
        <f>IF(N719="základní",J719,0)</f>
        <v>0</v>
      </c>
      <c r="BF719" s="225">
        <f>IF(N719="snížená",J719,0)</f>
        <v>0</v>
      </c>
      <c r="BG719" s="225">
        <f>IF(N719="zákl. přenesená",J719,0)</f>
        <v>0</v>
      </c>
      <c r="BH719" s="225">
        <f>IF(N719="sníž. přenesená",J719,0)</f>
        <v>0</v>
      </c>
      <c r="BI719" s="225">
        <f>IF(N719="nulová",J719,0)</f>
        <v>0</v>
      </c>
      <c r="BJ719" s="17" t="s">
        <v>83</v>
      </c>
      <c r="BK719" s="225">
        <f>ROUND(I719*H719,2)</f>
        <v>0</v>
      </c>
      <c r="BL719" s="17" t="s">
        <v>249</v>
      </c>
      <c r="BM719" s="224" t="s">
        <v>904</v>
      </c>
    </row>
    <row r="720" s="13" customFormat="1">
      <c r="A720" s="13"/>
      <c r="B720" s="226"/>
      <c r="C720" s="227"/>
      <c r="D720" s="228" t="s">
        <v>140</v>
      </c>
      <c r="E720" s="229" t="s">
        <v>1</v>
      </c>
      <c r="F720" s="230" t="s">
        <v>891</v>
      </c>
      <c r="G720" s="227"/>
      <c r="H720" s="231">
        <v>115.5</v>
      </c>
      <c r="I720" s="232"/>
      <c r="J720" s="227"/>
      <c r="K720" s="227"/>
      <c r="L720" s="233"/>
      <c r="M720" s="234"/>
      <c r="N720" s="235"/>
      <c r="O720" s="235"/>
      <c r="P720" s="235"/>
      <c r="Q720" s="235"/>
      <c r="R720" s="235"/>
      <c r="S720" s="235"/>
      <c r="T720" s="236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37" t="s">
        <v>140</v>
      </c>
      <c r="AU720" s="237" t="s">
        <v>85</v>
      </c>
      <c r="AV720" s="13" t="s">
        <v>85</v>
      </c>
      <c r="AW720" s="13" t="s">
        <v>34</v>
      </c>
      <c r="AX720" s="13" t="s">
        <v>78</v>
      </c>
      <c r="AY720" s="237" t="s">
        <v>131</v>
      </c>
    </row>
    <row r="721" s="13" customFormat="1">
      <c r="A721" s="13"/>
      <c r="B721" s="226"/>
      <c r="C721" s="227"/>
      <c r="D721" s="228" t="s">
        <v>140</v>
      </c>
      <c r="E721" s="229" t="s">
        <v>1</v>
      </c>
      <c r="F721" s="230" t="s">
        <v>892</v>
      </c>
      <c r="G721" s="227"/>
      <c r="H721" s="231">
        <v>100.315</v>
      </c>
      <c r="I721" s="232"/>
      <c r="J721" s="227"/>
      <c r="K721" s="227"/>
      <c r="L721" s="233"/>
      <c r="M721" s="234"/>
      <c r="N721" s="235"/>
      <c r="O721" s="235"/>
      <c r="P721" s="235"/>
      <c r="Q721" s="235"/>
      <c r="R721" s="235"/>
      <c r="S721" s="235"/>
      <c r="T721" s="23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37" t="s">
        <v>140</v>
      </c>
      <c r="AU721" s="237" t="s">
        <v>85</v>
      </c>
      <c r="AV721" s="13" t="s">
        <v>85</v>
      </c>
      <c r="AW721" s="13" t="s">
        <v>34</v>
      </c>
      <c r="AX721" s="13" t="s">
        <v>78</v>
      </c>
      <c r="AY721" s="237" t="s">
        <v>131</v>
      </c>
    </row>
    <row r="722" s="14" customFormat="1">
      <c r="A722" s="14"/>
      <c r="B722" s="249"/>
      <c r="C722" s="250"/>
      <c r="D722" s="228" t="s">
        <v>140</v>
      </c>
      <c r="E722" s="251" t="s">
        <v>1</v>
      </c>
      <c r="F722" s="252" t="s">
        <v>175</v>
      </c>
      <c r="G722" s="250"/>
      <c r="H722" s="253">
        <v>215.815</v>
      </c>
      <c r="I722" s="254"/>
      <c r="J722" s="250"/>
      <c r="K722" s="250"/>
      <c r="L722" s="255"/>
      <c r="M722" s="256"/>
      <c r="N722" s="257"/>
      <c r="O722" s="257"/>
      <c r="P722" s="257"/>
      <c r="Q722" s="257"/>
      <c r="R722" s="257"/>
      <c r="S722" s="257"/>
      <c r="T722" s="258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59" t="s">
        <v>140</v>
      </c>
      <c r="AU722" s="259" t="s">
        <v>85</v>
      </c>
      <c r="AV722" s="14" t="s">
        <v>138</v>
      </c>
      <c r="AW722" s="14" t="s">
        <v>34</v>
      </c>
      <c r="AX722" s="14" t="s">
        <v>83</v>
      </c>
      <c r="AY722" s="259" t="s">
        <v>131</v>
      </c>
    </row>
    <row r="723" s="12" customFormat="1" ht="22.8" customHeight="1">
      <c r="A723" s="12"/>
      <c r="B723" s="196"/>
      <c r="C723" s="197"/>
      <c r="D723" s="198" t="s">
        <v>77</v>
      </c>
      <c r="E723" s="210" t="s">
        <v>905</v>
      </c>
      <c r="F723" s="210" t="s">
        <v>906</v>
      </c>
      <c r="G723" s="197"/>
      <c r="H723" s="197"/>
      <c r="I723" s="200"/>
      <c r="J723" s="211">
        <f>BK723</f>
        <v>0</v>
      </c>
      <c r="K723" s="197"/>
      <c r="L723" s="202"/>
      <c r="M723" s="203"/>
      <c r="N723" s="204"/>
      <c r="O723" s="204"/>
      <c r="P723" s="205">
        <f>SUM(P724:P725)</f>
        <v>0</v>
      </c>
      <c r="Q723" s="204"/>
      <c r="R723" s="205">
        <f>SUM(R724:R725)</f>
        <v>1.6747500000000002</v>
      </c>
      <c r="S723" s="204"/>
      <c r="T723" s="206">
        <f>SUM(T724:T725)</f>
        <v>1.6747500000000002</v>
      </c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R723" s="207" t="s">
        <v>85</v>
      </c>
      <c r="AT723" s="208" t="s">
        <v>77</v>
      </c>
      <c r="AU723" s="208" t="s">
        <v>83</v>
      </c>
      <c r="AY723" s="207" t="s">
        <v>131</v>
      </c>
      <c r="BK723" s="209">
        <f>SUM(BK724:BK725)</f>
        <v>0</v>
      </c>
    </row>
    <row r="724" s="2" customFormat="1" ht="33" customHeight="1">
      <c r="A724" s="38"/>
      <c r="B724" s="39"/>
      <c r="C724" s="212" t="s">
        <v>907</v>
      </c>
      <c r="D724" s="212" t="s">
        <v>134</v>
      </c>
      <c r="E724" s="213" t="s">
        <v>908</v>
      </c>
      <c r="F724" s="214" t="s">
        <v>909</v>
      </c>
      <c r="G724" s="215" t="s">
        <v>137</v>
      </c>
      <c r="H724" s="216">
        <v>57.75</v>
      </c>
      <c r="I724" s="217"/>
      <c r="J724" s="218">
        <f>ROUND(I724*H724,2)</f>
        <v>0</v>
      </c>
      <c r="K724" s="219"/>
      <c r="L724" s="44"/>
      <c r="M724" s="220" t="s">
        <v>1</v>
      </c>
      <c r="N724" s="221" t="s">
        <v>43</v>
      </c>
      <c r="O724" s="91"/>
      <c r="P724" s="222">
        <f>O724*H724</f>
        <v>0</v>
      </c>
      <c r="Q724" s="222">
        <v>0.029000000000000001</v>
      </c>
      <c r="R724" s="222">
        <f>Q724*H724</f>
        <v>1.6747500000000002</v>
      </c>
      <c r="S724" s="222">
        <v>0.029000000000000001</v>
      </c>
      <c r="T724" s="223">
        <f>S724*H724</f>
        <v>1.6747500000000002</v>
      </c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R724" s="224" t="s">
        <v>249</v>
      </c>
      <c r="AT724" s="224" t="s">
        <v>134</v>
      </c>
      <c r="AU724" s="224" t="s">
        <v>85</v>
      </c>
      <c r="AY724" s="17" t="s">
        <v>131</v>
      </c>
      <c r="BE724" s="225">
        <f>IF(N724="základní",J724,0)</f>
        <v>0</v>
      </c>
      <c r="BF724" s="225">
        <f>IF(N724="snížená",J724,0)</f>
        <v>0</v>
      </c>
      <c r="BG724" s="225">
        <f>IF(N724="zákl. přenesená",J724,0)</f>
        <v>0</v>
      </c>
      <c r="BH724" s="225">
        <f>IF(N724="sníž. přenesená",J724,0)</f>
        <v>0</v>
      </c>
      <c r="BI724" s="225">
        <f>IF(N724="nulová",J724,0)</f>
        <v>0</v>
      </c>
      <c r="BJ724" s="17" t="s">
        <v>83</v>
      </c>
      <c r="BK724" s="225">
        <f>ROUND(I724*H724,2)</f>
        <v>0</v>
      </c>
      <c r="BL724" s="17" t="s">
        <v>249</v>
      </c>
      <c r="BM724" s="224" t="s">
        <v>910</v>
      </c>
    </row>
    <row r="725" s="13" customFormat="1">
      <c r="A725" s="13"/>
      <c r="B725" s="226"/>
      <c r="C725" s="227"/>
      <c r="D725" s="228" t="s">
        <v>140</v>
      </c>
      <c r="E725" s="229" t="s">
        <v>1</v>
      </c>
      <c r="F725" s="230" t="s">
        <v>911</v>
      </c>
      <c r="G725" s="227"/>
      <c r="H725" s="231">
        <v>57.75</v>
      </c>
      <c r="I725" s="232"/>
      <c r="J725" s="227"/>
      <c r="K725" s="227"/>
      <c r="L725" s="233"/>
      <c r="M725" s="234"/>
      <c r="N725" s="235"/>
      <c r="O725" s="235"/>
      <c r="P725" s="235"/>
      <c r="Q725" s="235"/>
      <c r="R725" s="235"/>
      <c r="S725" s="235"/>
      <c r="T725" s="236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37" t="s">
        <v>140</v>
      </c>
      <c r="AU725" s="237" t="s">
        <v>85</v>
      </c>
      <c r="AV725" s="13" t="s">
        <v>85</v>
      </c>
      <c r="AW725" s="13" t="s">
        <v>34</v>
      </c>
      <c r="AX725" s="13" t="s">
        <v>83</v>
      </c>
      <c r="AY725" s="237" t="s">
        <v>131</v>
      </c>
    </row>
    <row r="726" s="12" customFormat="1" ht="25.92" customHeight="1">
      <c r="A726" s="12"/>
      <c r="B726" s="196"/>
      <c r="C726" s="197"/>
      <c r="D726" s="198" t="s">
        <v>77</v>
      </c>
      <c r="E726" s="199" t="s">
        <v>912</v>
      </c>
      <c r="F726" s="199" t="s">
        <v>913</v>
      </c>
      <c r="G726" s="197"/>
      <c r="H726" s="197"/>
      <c r="I726" s="200"/>
      <c r="J726" s="201">
        <f>BK726</f>
        <v>0</v>
      </c>
      <c r="K726" s="197"/>
      <c r="L726" s="202"/>
      <c r="M726" s="203"/>
      <c r="N726" s="204"/>
      <c r="O726" s="204"/>
      <c r="P726" s="205">
        <f>P727+P729+P731+P736+P740+P742+P744</f>
        <v>0</v>
      </c>
      <c r="Q726" s="204"/>
      <c r="R726" s="205">
        <f>R727+R729+R731+R736+R740+R742+R744</f>
        <v>0</v>
      </c>
      <c r="S726" s="204"/>
      <c r="T726" s="206">
        <f>T727+T729+T731+T736+T740+T742+T744</f>
        <v>0</v>
      </c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R726" s="207" t="s">
        <v>156</v>
      </c>
      <c r="AT726" s="208" t="s">
        <v>77</v>
      </c>
      <c r="AU726" s="208" t="s">
        <v>78</v>
      </c>
      <c r="AY726" s="207" t="s">
        <v>131</v>
      </c>
      <c r="BK726" s="209">
        <f>BK727+BK729+BK731+BK736+BK740+BK742+BK744</f>
        <v>0</v>
      </c>
    </row>
    <row r="727" s="12" customFormat="1" ht="22.8" customHeight="1">
      <c r="A727" s="12"/>
      <c r="B727" s="196"/>
      <c r="C727" s="197"/>
      <c r="D727" s="198" t="s">
        <v>77</v>
      </c>
      <c r="E727" s="210" t="s">
        <v>914</v>
      </c>
      <c r="F727" s="210" t="s">
        <v>915</v>
      </c>
      <c r="G727" s="197"/>
      <c r="H727" s="197"/>
      <c r="I727" s="200"/>
      <c r="J727" s="211">
        <f>BK727</f>
        <v>0</v>
      </c>
      <c r="K727" s="197"/>
      <c r="L727" s="202"/>
      <c r="M727" s="203"/>
      <c r="N727" s="204"/>
      <c r="O727" s="204"/>
      <c r="P727" s="205">
        <f>P728</f>
        <v>0</v>
      </c>
      <c r="Q727" s="204"/>
      <c r="R727" s="205">
        <f>R728</f>
        <v>0</v>
      </c>
      <c r="S727" s="204"/>
      <c r="T727" s="206">
        <f>T728</f>
        <v>0</v>
      </c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R727" s="207" t="s">
        <v>156</v>
      </c>
      <c r="AT727" s="208" t="s">
        <v>77</v>
      </c>
      <c r="AU727" s="208" t="s">
        <v>83</v>
      </c>
      <c r="AY727" s="207" t="s">
        <v>131</v>
      </c>
      <c r="BK727" s="209">
        <f>BK728</f>
        <v>0</v>
      </c>
    </row>
    <row r="728" s="2" customFormat="1" ht="16.5" customHeight="1">
      <c r="A728" s="38"/>
      <c r="B728" s="39"/>
      <c r="C728" s="212" t="s">
        <v>916</v>
      </c>
      <c r="D728" s="212" t="s">
        <v>134</v>
      </c>
      <c r="E728" s="213" t="s">
        <v>917</v>
      </c>
      <c r="F728" s="214" t="s">
        <v>918</v>
      </c>
      <c r="G728" s="215" t="s">
        <v>438</v>
      </c>
      <c r="H728" s="216">
        <v>1</v>
      </c>
      <c r="I728" s="217"/>
      <c r="J728" s="218">
        <f>ROUND(I728*H728,2)</f>
        <v>0</v>
      </c>
      <c r="K728" s="219"/>
      <c r="L728" s="44"/>
      <c r="M728" s="220" t="s">
        <v>1</v>
      </c>
      <c r="N728" s="221" t="s">
        <v>43</v>
      </c>
      <c r="O728" s="91"/>
      <c r="P728" s="222">
        <f>O728*H728</f>
        <v>0</v>
      </c>
      <c r="Q728" s="222">
        <v>0</v>
      </c>
      <c r="R728" s="222">
        <f>Q728*H728</f>
        <v>0</v>
      </c>
      <c r="S728" s="222">
        <v>0</v>
      </c>
      <c r="T728" s="223">
        <f>S728*H728</f>
        <v>0</v>
      </c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R728" s="224" t="s">
        <v>919</v>
      </c>
      <c r="AT728" s="224" t="s">
        <v>134</v>
      </c>
      <c r="AU728" s="224" t="s">
        <v>85</v>
      </c>
      <c r="AY728" s="17" t="s">
        <v>131</v>
      </c>
      <c r="BE728" s="225">
        <f>IF(N728="základní",J728,0)</f>
        <v>0</v>
      </c>
      <c r="BF728" s="225">
        <f>IF(N728="snížená",J728,0)</f>
        <v>0</v>
      </c>
      <c r="BG728" s="225">
        <f>IF(N728="zákl. přenesená",J728,0)</f>
        <v>0</v>
      </c>
      <c r="BH728" s="225">
        <f>IF(N728="sníž. přenesená",J728,0)</f>
        <v>0</v>
      </c>
      <c r="BI728" s="225">
        <f>IF(N728="nulová",J728,0)</f>
        <v>0</v>
      </c>
      <c r="BJ728" s="17" t="s">
        <v>83</v>
      </c>
      <c r="BK728" s="225">
        <f>ROUND(I728*H728,2)</f>
        <v>0</v>
      </c>
      <c r="BL728" s="17" t="s">
        <v>919</v>
      </c>
      <c r="BM728" s="224" t="s">
        <v>920</v>
      </c>
    </row>
    <row r="729" s="12" customFormat="1" ht="22.8" customHeight="1">
      <c r="A729" s="12"/>
      <c r="B729" s="196"/>
      <c r="C729" s="197"/>
      <c r="D729" s="198" t="s">
        <v>77</v>
      </c>
      <c r="E729" s="210" t="s">
        <v>921</v>
      </c>
      <c r="F729" s="210" t="s">
        <v>922</v>
      </c>
      <c r="G729" s="197"/>
      <c r="H729" s="197"/>
      <c r="I729" s="200"/>
      <c r="J729" s="211">
        <f>BK729</f>
        <v>0</v>
      </c>
      <c r="K729" s="197"/>
      <c r="L729" s="202"/>
      <c r="M729" s="203"/>
      <c r="N729" s="204"/>
      <c r="O729" s="204"/>
      <c r="P729" s="205">
        <f>P730</f>
        <v>0</v>
      </c>
      <c r="Q729" s="204"/>
      <c r="R729" s="205">
        <f>R730</f>
        <v>0</v>
      </c>
      <c r="S729" s="204"/>
      <c r="T729" s="206">
        <f>T730</f>
        <v>0</v>
      </c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R729" s="207" t="s">
        <v>156</v>
      </c>
      <c r="AT729" s="208" t="s">
        <v>77</v>
      </c>
      <c r="AU729" s="208" t="s">
        <v>83</v>
      </c>
      <c r="AY729" s="207" t="s">
        <v>131</v>
      </c>
      <c r="BK729" s="209">
        <f>BK730</f>
        <v>0</v>
      </c>
    </row>
    <row r="730" s="2" customFormat="1" ht="16.5" customHeight="1">
      <c r="A730" s="38"/>
      <c r="B730" s="39"/>
      <c r="C730" s="212" t="s">
        <v>923</v>
      </c>
      <c r="D730" s="212" t="s">
        <v>134</v>
      </c>
      <c r="E730" s="213" t="s">
        <v>924</v>
      </c>
      <c r="F730" s="214" t="s">
        <v>922</v>
      </c>
      <c r="G730" s="215" t="s">
        <v>438</v>
      </c>
      <c r="H730" s="216">
        <v>1</v>
      </c>
      <c r="I730" s="217"/>
      <c r="J730" s="218">
        <f>ROUND(I730*H730,2)</f>
        <v>0</v>
      </c>
      <c r="K730" s="219"/>
      <c r="L730" s="44"/>
      <c r="M730" s="220" t="s">
        <v>1</v>
      </c>
      <c r="N730" s="221" t="s">
        <v>43</v>
      </c>
      <c r="O730" s="91"/>
      <c r="P730" s="222">
        <f>O730*H730</f>
        <v>0</v>
      </c>
      <c r="Q730" s="222">
        <v>0</v>
      </c>
      <c r="R730" s="222">
        <f>Q730*H730</f>
        <v>0</v>
      </c>
      <c r="S730" s="222">
        <v>0</v>
      </c>
      <c r="T730" s="223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224" t="s">
        <v>919</v>
      </c>
      <c r="AT730" s="224" t="s">
        <v>134</v>
      </c>
      <c r="AU730" s="224" t="s">
        <v>85</v>
      </c>
      <c r="AY730" s="17" t="s">
        <v>131</v>
      </c>
      <c r="BE730" s="225">
        <f>IF(N730="základní",J730,0)</f>
        <v>0</v>
      </c>
      <c r="BF730" s="225">
        <f>IF(N730="snížená",J730,0)</f>
        <v>0</v>
      </c>
      <c r="BG730" s="225">
        <f>IF(N730="zákl. přenesená",J730,0)</f>
        <v>0</v>
      </c>
      <c r="BH730" s="225">
        <f>IF(N730="sníž. přenesená",J730,0)</f>
        <v>0</v>
      </c>
      <c r="BI730" s="225">
        <f>IF(N730="nulová",J730,0)</f>
        <v>0</v>
      </c>
      <c r="BJ730" s="17" t="s">
        <v>83</v>
      </c>
      <c r="BK730" s="225">
        <f>ROUND(I730*H730,2)</f>
        <v>0</v>
      </c>
      <c r="BL730" s="17" t="s">
        <v>919</v>
      </c>
      <c r="BM730" s="224" t="s">
        <v>925</v>
      </c>
    </row>
    <row r="731" s="12" customFormat="1" ht="22.8" customHeight="1">
      <c r="A731" s="12"/>
      <c r="B731" s="196"/>
      <c r="C731" s="197"/>
      <c r="D731" s="198" t="s">
        <v>77</v>
      </c>
      <c r="E731" s="210" t="s">
        <v>926</v>
      </c>
      <c r="F731" s="210" t="s">
        <v>927</v>
      </c>
      <c r="G731" s="197"/>
      <c r="H731" s="197"/>
      <c r="I731" s="200"/>
      <c r="J731" s="211">
        <f>BK731</f>
        <v>0</v>
      </c>
      <c r="K731" s="197"/>
      <c r="L731" s="202"/>
      <c r="M731" s="203"/>
      <c r="N731" s="204"/>
      <c r="O731" s="204"/>
      <c r="P731" s="205">
        <f>SUM(P732:P735)</f>
        <v>0</v>
      </c>
      <c r="Q731" s="204"/>
      <c r="R731" s="205">
        <f>SUM(R732:R735)</f>
        <v>0</v>
      </c>
      <c r="S731" s="204"/>
      <c r="T731" s="206">
        <f>SUM(T732:T735)</f>
        <v>0</v>
      </c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R731" s="207" t="s">
        <v>156</v>
      </c>
      <c r="AT731" s="208" t="s">
        <v>77</v>
      </c>
      <c r="AU731" s="208" t="s">
        <v>83</v>
      </c>
      <c r="AY731" s="207" t="s">
        <v>131</v>
      </c>
      <c r="BK731" s="209">
        <f>SUM(BK732:BK735)</f>
        <v>0</v>
      </c>
    </row>
    <row r="732" s="2" customFormat="1" ht="16.5" customHeight="1">
      <c r="A732" s="38"/>
      <c r="B732" s="39"/>
      <c r="C732" s="212" t="s">
        <v>928</v>
      </c>
      <c r="D732" s="212" t="s">
        <v>134</v>
      </c>
      <c r="E732" s="213" t="s">
        <v>929</v>
      </c>
      <c r="F732" s="214" t="s">
        <v>927</v>
      </c>
      <c r="G732" s="215" t="s">
        <v>438</v>
      </c>
      <c r="H732" s="216">
        <v>1</v>
      </c>
      <c r="I732" s="217"/>
      <c r="J732" s="218">
        <f>ROUND(I732*H732,2)</f>
        <v>0</v>
      </c>
      <c r="K732" s="219"/>
      <c r="L732" s="44"/>
      <c r="M732" s="220" t="s">
        <v>1</v>
      </c>
      <c r="N732" s="221" t="s">
        <v>43</v>
      </c>
      <c r="O732" s="91"/>
      <c r="P732" s="222">
        <f>O732*H732</f>
        <v>0</v>
      </c>
      <c r="Q732" s="222">
        <v>0</v>
      </c>
      <c r="R732" s="222">
        <f>Q732*H732</f>
        <v>0</v>
      </c>
      <c r="S732" s="222">
        <v>0</v>
      </c>
      <c r="T732" s="223">
        <f>S732*H732</f>
        <v>0</v>
      </c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R732" s="224" t="s">
        <v>919</v>
      </c>
      <c r="AT732" s="224" t="s">
        <v>134</v>
      </c>
      <c r="AU732" s="224" t="s">
        <v>85</v>
      </c>
      <c r="AY732" s="17" t="s">
        <v>131</v>
      </c>
      <c r="BE732" s="225">
        <f>IF(N732="základní",J732,0)</f>
        <v>0</v>
      </c>
      <c r="BF732" s="225">
        <f>IF(N732="snížená",J732,0)</f>
        <v>0</v>
      </c>
      <c r="BG732" s="225">
        <f>IF(N732="zákl. přenesená",J732,0)</f>
        <v>0</v>
      </c>
      <c r="BH732" s="225">
        <f>IF(N732="sníž. přenesená",J732,0)</f>
        <v>0</v>
      </c>
      <c r="BI732" s="225">
        <f>IF(N732="nulová",J732,0)</f>
        <v>0</v>
      </c>
      <c r="BJ732" s="17" t="s">
        <v>83</v>
      </c>
      <c r="BK732" s="225">
        <f>ROUND(I732*H732,2)</f>
        <v>0</v>
      </c>
      <c r="BL732" s="17" t="s">
        <v>919</v>
      </c>
      <c r="BM732" s="224" t="s">
        <v>930</v>
      </c>
    </row>
    <row r="733" s="2" customFormat="1" ht="16.5" customHeight="1">
      <c r="A733" s="38"/>
      <c r="B733" s="39"/>
      <c r="C733" s="212" t="s">
        <v>931</v>
      </c>
      <c r="D733" s="212" t="s">
        <v>134</v>
      </c>
      <c r="E733" s="213" t="s">
        <v>932</v>
      </c>
      <c r="F733" s="214" t="s">
        <v>933</v>
      </c>
      <c r="G733" s="215" t="s">
        <v>438</v>
      </c>
      <c r="H733" s="216">
        <v>1</v>
      </c>
      <c r="I733" s="217"/>
      <c r="J733" s="218">
        <f>ROUND(I733*H733,2)</f>
        <v>0</v>
      </c>
      <c r="K733" s="219"/>
      <c r="L733" s="44"/>
      <c r="M733" s="220" t="s">
        <v>1</v>
      </c>
      <c r="N733" s="221" t="s">
        <v>43</v>
      </c>
      <c r="O733" s="91"/>
      <c r="P733" s="222">
        <f>O733*H733</f>
        <v>0</v>
      </c>
      <c r="Q733" s="222">
        <v>0</v>
      </c>
      <c r="R733" s="222">
        <f>Q733*H733</f>
        <v>0</v>
      </c>
      <c r="S733" s="222">
        <v>0</v>
      </c>
      <c r="T733" s="223">
        <f>S733*H733</f>
        <v>0</v>
      </c>
      <c r="U733" s="38"/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  <c r="AR733" s="224" t="s">
        <v>919</v>
      </c>
      <c r="AT733" s="224" t="s">
        <v>134</v>
      </c>
      <c r="AU733" s="224" t="s">
        <v>85</v>
      </c>
      <c r="AY733" s="17" t="s">
        <v>131</v>
      </c>
      <c r="BE733" s="225">
        <f>IF(N733="základní",J733,0)</f>
        <v>0</v>
      </c>
      <c r="BF733" s="225">
        <f>IF(N733="snížená",J733,0)</f>
        <v>0</v>
      </c>
      <c r="BG733" s="225">
        <f>IF(N733="zákl. přenesená",J733,0)</f>
        <v>0</v>
      </c>
      <c r="BH733" s="225">
        <f>IF(N733="sníž. přenesená",J733,0)</f>
        <v>0</v>
      </c>
      <c r="BI733" s="225">
        <f>IF(N733="nulová",J733,0)</f>
        <v>0</v>
      </c>
      <c r="BJ733" s="17" t="s">
        <v>83</v>
      </c>
      <c r="BK733" s="225">
        <f>ROUND(I733*H733,2)</f>
        <v>0</v>
      </c>
      <c r="BL733" s="17" t="s">
        <v>919</v>
      </c>
      <c r="BM733" s="224" t="s">
        <v>934</v>
      </c>
    </row>
    <row r="734" s="2" customFormat="1" ht="16.5" customHeight="1">
      <c r="A734" s="38"/>
      <c r="B734" s="39"/>
      <c r="C734" s="212" t="s">
        <v>935</v>
      </c>
      <c r="D734" s="212" t="s">
        <v>134</v>
      </c>
      <c r="E734" s="213" t="s">
        <v>936</v>
      </c>
      <c r="F734" s="214" t="s">
        <v>937</v>
      </c>
      <c r="G734" s="215" t="s">
        <v>438</v>
      </c>
      <c r="H734" s="216">
        <v>1</v>
      </c>
      <c r="I734" s="217"/>
      <c r="J734" s="218">
        <f>ROUND(I734*H734,2)</f>
        <v>0</v>
      </c>
      <c r="K734" s="219"/>
      <c r="L734" s="44"/>
      <c r="M734" s="220" t="s">
        <v>1</v>
      </c>
      <c r="N734" s="221" t="s">
        <v>43</v>
      </c>
      <c r="O734" s="91"/>
      <c r="P734" s="222">
        <f>O734*H734</f>
        <v>0</v>
      </c>
      <c r="Q734" s="222">
        <v>0</v>
      </c>
      <c r="R734" s="222">
        <f>Q734*H734</f>
        <v>0</v>
      </c>
      <c r="S734" s="222">
        <v>0</v>
      </c>
      <c r="T734" s="223">
        <f>S734*H734</f>
        <v>0</v>
      </c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R734" s="224" t="s">
        <v>919</v>
      </c>
      <c r="AT734" s="224" t="s">
        <v>134</v>
      </c>
      <c r="AU734" s="224" t="s">
        <v>85</v>
      </c>
      <c r="AY734" s="17" t="s">
        <v>131</v>
      </c>
      <c r="BE734" s="225">
        <f>IF(N734="základní",J734,0)</f>
        <v>0</v>
      </c>
      <c r="BF734" s="225">
        <f>IF(N734="snížená",J734,0)</f>
        <v>0</v>
      </c>
      <c r="BG734" s="225">
        <f>IF(N734="zákl. přenesená",J734,0)</f>
        <v>0</v>
      </c>
      <c r="BH734" s="225">
        <f>IF(N734="sníž. přenesená",J734,0)</f>
        <v>0</v>
      </c>
      <c r="BI734" s="225">
        <f>IF(N734="nulová",J734,0)</f>
        <v>0</v>
      </c>
      <c r="BJ734" s="17" t="s">
        <v>83</v>
      </c>
      <c r="BK734" s="225">
        <f>ROUND(I734*H734,2)</f>
        <v>0</v>
      </c>
      <c r="BL734" s="17" t="s">
        <v>919</v>
      </c>
      <c r="BM734" s="224" t="s">
        <v>938</v>
      </c>
    </row>
    <row r="735" s="2" customFormat="1" ht="16.5" customHeight="1">
      <c r="A735" s="38"/>
      <c r="B735" s="39"/>
      <c r="C735" s="212" t="s">
        <v>939</v>
      </c>
      <c r="D735" s="212" t="s">
        <v>134</v>
      </c>
      <c r="E735" s="213" t="s">
        <v>940</v>
      </c>
      <c r="F735" s="214" t="s">
        <v>941</v>
      </c>
      <c r="G735" s="215" t="s">
        <v>438</v>
      </c>
      <c r="H735" s="216">
        <v>1</v>
      </c>
      <c r="I735" s="217"/>
      <c r="J735" s="218">
        <f>ROUND(I735*H735,2)</f>
        <v>0</v>
      </c>
      <c r="K735" s="219"/>
      <c r="L735" s="44"/>
      <c r="M735" s="220" t="s">
        <v>1</v>
      </c>
      <c r="N735" s="221" t="s">
        <v>43</v>
      </c>
      <c r="O735" s="91"/>
      <c r="P735" s="222">
        <f>O735*H735</f>
        <v>0</v>
      </c>
      <c r="Q735" s="222">
        <v>0</v>
      </c>
      <c r="R735" s="222">
        <f>Q735*H735</f>
        <v>0</v>
      </c>
      <c r="S735" s="222">
        <v>0</v>
      </c>
      <c r="T735" s="223">
        <f>S735*H735</f>
        <v>0</v>
      </c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R735" s="224" t="s">
        <v>919</v>
      </c>
      <c r="AT735" s="224" t="s">
        <v>134</v>
      </c>
      <c r="AU735" s="224" t="s">
        <v>85</v>
      </c>
      <c r="AY735" s="17" t="s">
        <v>131</v>
      </c>
      <c r="BE735" s="225">
        <f>IF(N735="základní",J735,0)</f>
        <v>0</v>
      </c>
      <c r="BF735" s="225">
        <f>IF(N735="snížená",J735,0)</f>
        <v>0</v>
      </c>
      <c r="BG735" s="225">
        <f>IF(N735="zákl. přenesená",J735,0)</f>
        <v>0</v>
      </c>
      <c r="BH735" s="225">
        <f>IF(N735="sníž. přenesená",J735,0)</f>
        <v>0</v>
      </c>
      <c r="BI735" s="225">
        <f>IF(N735="nulová",J735,0)</f>
        <v>0</v>
      </c>
      <c r="BJ735" s="17" t="s">
        <v>83</v>
      </c>
      <c r="BK735" s="225">
        <f>ROUND(I735*H735,2)</f>
        <v>0</v>
      </c>
      <c r="BL735" s="17" t="s">
        <v>919</v>
      </c>
      <c r="BM735" s="224" t="s">
        <v>942</v>
      </c>
    </row>
    <row r="736" s="12" customFormat="1" ht="22.8" customHeight="1">
      <c r="A736" s="12"/>
      <c r="B736" s="196"/>
      <c r="C736" s="197"/>
      <c r="D736" s="198" t="s">
        <v>77</v>
      </c>
      <c r="E736" s="210" t="s">
        <v>943</v>
      </c>
      <c r="F736" s="210" t="s">
        <v>944</v>
      </c>
      <c r="G736" s="197"/>
      <c r="H736" s="197"/>
      <c r="I736" s="200"/>
      <c r="J736" s="211">
        <f>BK736</f>
        <v>0</v>
      </c>
      <c r="K736" s="197"/>
      <c r="L736" s="202"/>
      <c r="M736" s="203"/>
      <c r="N736" s="204"/>
      <c r="O736" s="204"/>
      <c r="P736" s="205">
        <f>SUM(P737:P739)</f>
        <v>0</v>
      </c>
      <c r="Q736" s="204"/>
      <c r="R736" s="205">
        <f>SUM(R737:R739)</f>
        <v>0</v>
      </c>
      <c r="S736" s="204"/>
      <c r="T736" s="206">
        <f>SUM(T737:T739)</f>
        <v>0</v>
      </c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R736" s="207" t="s">
        <v>156</v>
      </c>
      <c r="AT736" s="208" t="s">
        <v>77</v>
      </c>
      <c r="AU736" s="208" t="s">
        <v>83</v>
      </c>
      <c r="AY736" s="207" t="s">
        <v>131</v>
      </c>
      <c r="BK736" s="209">
        <f>SUM(BK737:BK739)</f>
        <v>0</v>
      </c>
    </row>
    <row r="737" s="2" customFormat="1" ht="16.5" customHeight="1">
      <c r="A737" s="38"/>
      <c r="B737" s="39"/>
      <c r="C737" s="212" t="s">
        <v>945</v>
      </c>
      <c r="D737" s="212" t="s">
        <v>134</v>
      </c>
      <c r="E737" s="213" t="s">
        <v>946</v>
      </c>
      <c r="F737" s="214" t="s">
        <v>944</v>
      </c>
      <c r="G737" s="215" t="s">
        <v>438</v>
      </c>
      <c r="H737" s="216">
        <v>1</v>
      </c>
      <c r="I737" s="217"/>
      <c r="J737" s="218">
        <f>ROUND(I737*H737,2)</f>
        <v>0</v>
      </c>
      <c r="K737" s="219"/>
      <c r="L737" s="44"/>
      <c r="M737" s="220" t="s">
        <v>1</v>
      </c>
      <c r="N737" s="221" t="s">
        <v>43</v>
      </c>
      <c r="O737" s="91"/>
      <c r="P737" s="222">
        <f>O737*H737</f>
        <v>0</v>
      </c>
      <c r="Q737" s="222">
        <v>0</v>
      </c>
      <c r="R737" s="222">
        <f>Q737*H737</f>
        <v>0</v>
      </c>
      <c r="S737" s="222">
        <v>0</v>
      </c>
      <c r="T737" s="223">
        <f>S737*H737</f>
        <v>0</v>
      </c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R737" s="224" t="s">
        <v>919</v>
      </c>
      <c r="AT737" s="224" t="s">
        <v>134</v>
      </c>
      <c r="AU737" s="224" t="s">
        <v>85</v>
      </c>
      <c r="AY737" s="17" t="s">
        <v>131</v>
      </c>
      <c r="BE737" s="225">
        <f>IF(N737="základní",J737,0)</f>
        <v>0</v>
      </c>
      <c r="BF737" s="225">
        <f>IF(N737="snížená",J737,0)</f>
        <v>0</v>
      </c>
      <c r="BG737" s="225">
        <f>IF(N737="zákl. přenesená",J737,0)</f>
        <v>0</v>
      </c>
      <c r="BH737" s="225">
        <f>IF(N737="sníž. přenesená",J737,0)</f>
        <v>0</v>
      </c>
      <c r="BI737" s="225">
        <f>IF(N737="nulová",J737,0)</f>
        <v>0</v>
      </c>
      <c r="BJ737" s="17" t="s">
        <v>83</v>
      </c>
      <c r="BK737" s="225">
        <f>ROUND(I737*H737,2)</f>
        <v>0</v>
      </c>
      <c r="BL737" s="17" t="s">
        <v>919</v>
      </c>
      <c r="BM737" s="224" t="s">
        <v>947</v>
      </c>
    </row>
    <row r="738" s="2" customFormat="1" ht="16.5" customHeight="1">
      <c r="A738" s="38"/>
      <c r="B738" s="39"/>
      <c r="C738" s="212" t="s">
        <v>948</v>
      </c>
      <c r="D738" s="212" t="s">
        <v>134</v>
      </c>
      <c r="E738" s="213" t="s">
        <v>949</v>
      </c>
      <c r="F738" s="214" t="s">
        <v>950</v>
      </c>
      <c r="G738" s="215" t="s">
        <v>438</v>
      </c>
      <c r="H738" s="216">
        <v>1</v>
      </c>
      <c r="I738" s="217"/>
      <c r="J738" s="218">
        <f>ROUND(I738*H738,2)</f>
        <v>0</v>
      </c>
      <c r="K738" s="219"/>
      <c r="L738" s="44"/>
      <c r="M738" s="220" t="s">
        <v>1</v>
      </c>
      <c r="N738" s="221" t="s">
        <v>43</v>
      </c>
      <c r="O738" s="91"/>
      <c r="P738" s="222">
        <f>O738*H738</f>
        <v>0</v>
      </c>
      <c r="Q738" s="222">
        <v>0</v>
      </c>
      <c r="R738" s="222">
        <f>Q738*H738</f>
        <v>0</v>
      </c>
      <c r="S738" s="222">
        <v>0</v>
      </c>
      <c r="T738" s="223">
        <f>S738*H738</f>
        <v>0</v>
      </c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R738" s="224" t="s">
        <v>919</v>
      </c>
      <c r="AT738" s="224" t="s">
        <v>134</v>
      </c>
      <c r="AU738" s="224" t="s">
        <v>85</v>
      </c>
      <c r="AY738" s="17" t="s">
        <v>131</v>
      </c>
      <c r="BE738" s="225">
        <f>IF(N738="základní",J738,0)</f>
        <v>0</v>
      </c>
      <c r="BF738" s="225">
        <f>IF(N738="snížená",J738,0)</f>
        <v>0</v>
      </c>
      <c r="BG738" s="225">
        <f>IF(N738="zákl. přenesená",J738,0)</f>
        <v>0</v>
      </c>
      <c r="BH738" s="225">
        <f>IF(N738="sníž. přenesená",J738,0)</f>
        <v>0</v>
      </c>
      <c r="BI738" s="225">
        <f>IF(N738="nulová",J738,0)</f>
        <v>0</v>
      </c>
      <c r="BJ738" s="17" t="s">
        <v>83</v>
      </c>
      <c r="BK738" s="225">
        <f>ROUND(I738*H738,2)</f>
        <v>0</v>
      </c>
      <c r="BL738" s="17" t="s">
        <v>919</v>
      </c>
      <c r="BM738" s="224" t="s">
        <v>951</v>
      </c>
    </row>
    <row r="739" s="2" customFormat="1" ht="16.5" customHeight="1">
      <c r="A739" s="38"/>
      <c r="B739" s="39"/>
      <c r="C739" s="212" t="s">
        <v>952</v>
      </c>
      <c r="D739" s="212" t="s">
        <v>134</v>
      </c>
      <c r="E739" s="213" t="s">
        <v>953</v>
      </c>
      <c r="F739" s="214" t="s">
        <v>954</v>
      </c>
      <c r="G739" s="215" t="s">
        <v>438</v>
      </c>
      <c r="H739" s="216">
        <v>1</v>
      </c>
      <c r="I739" s="217"/>
      <c r="J739" s="218">
        <f>ROUND(I739*H739,2)</f>
        <v>0</v>
      </c>
      <c r="K739" s="219"/>
      <c r="L739" s="44"/>
      <c r="M739" s="220" t="s">
        <v>1</v>
      </c>
      <c r="N739" s="221" t="s">
        <v>43</v>
      </c>
      <c r="O739" s="91"/>
      <c r="P739" s="222">
        <f>O739*H739</f>
        <v>0</v>
      </c>
      <c r="Q739" s="222">
        <v>0</v>
      </c>
      <c r="R739" s="222">
        <f>Q739*H739</f>
        <v>0</v>
      </c>
      <c r="S739" s="222">
        <v>0</v>
      </c>
      <c r="T739" s="223">
        <f>S739*H739</f>
        <v>0</v>
      </c>
      <c r="U739" s="38"/>
      <c r="V739" s="38"/>
      <c r="W739" s="38"/>
      <c r="X739" s="38"/>
      <c r="Y739" s="38"/>
      <c r="Z739" s="38"/>
      <c r="AA739" s="38"/>
      <c r="AB739" s="38"/>
      <c r="AC739" s="38"/>
      <c r="AD739" s="38"/>
      <c r="AE739" s="38"/>
      <c r="AR739" s="224" t="s">
        <v>919</v>
      </c>
      <c r="AT739" s="224" t="s">
        <v>134</v>
      </c>
      <c r="AU739" s="224" t="s">
        <v>85</v>
      </c>
      <c r="AY739" s="17" t="s">
        <v>131</v>
      </c>
      <c r="BE739" s="225">
        <f>IF(N739="základní",J739,0)</f>
        <v>0</v>
      </c>
      <c r="BF739" s="225">
        <f>IF(N739="snížená",J739,0)</f>
        <v>0</v>
      </c>
      <c r="BG739" s="225">
        <f>IF(N739="zákl. přenesená",J739,0)</f>
        <v>0</v>
      </c>
      <c r="BH739" s="225">
        <f>IF(N739="sníž. přenesená",J739,0)</f>
        <v>0</v>
      </c>
      <c r="BI739" s="225">
        <f>IF(N739="nulová",J739,0)</f>
        <v>0</v>
      </c>
      <c r="BJ739" s="17" t="s">
        <v>83</v>
      </c>
      <c r="BK739" s="225">
        <f>ROUND(I739*H739,2)</f>
        <v>0</v>
      </c>
      <c r="BL739" s="17" t="s">
        <v>919</v>
      </c>
      <c r="BM739" s="224" t="s">
        <v>955</v>
      </c>
    </row>
    <row r="740" s="12" customFormat="1" ht="22.8" customHeight="1">
      <c r="A740" s="12"/>
      <c r="B740" s="196"/>
      <c r="C740" s="197"/>
      <c r="D740" s="198" t="s">
        <v>77</v>
      </c>
      <c r="E740" s="210" t="s">
        <v>956</v>
      </c>
      <c r="F740" s="210" t="s">
        <v>957</v>
      </c>
      <c r="G740" s="197"/>
      <c r="H740" s="197"/>
      <c r="I740" s="200"/>
      <c r="J740" s="211">
        <f>BK740</f>
        <v>0</v>
      </c>
      <c r="K740" s="197"/>
      <c r="L740" s="202"/>
      <c r="M740" s="203"/>
      <c r="N740" s="204"/>
      <c r="O740" s="204"/>
      <c r="P740" s="205">
        <f>P741</f>
        <v>0</v>
      </c>
      <c r="Q740" s="204"/>
      <c r="R740" s="205">
        <f>R741</f>
        <v>0</v>
      </c>
      <c r="S740" s="204"/>
      <c r="T740" s="206">
        <f>T741</f>
        <v>0</v>
      </c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R740" s="207" t="s">
        <v>156</v>
      </c>
      <c r="AT740" s="208" t="s">
        <v>77</v>
      </c>
      <c r="AU740" s="208" t="s">
        <v>83</v>
      </c>
      <c r="AY740" s="207" t="s">
        <v>131</v>
      </c>
      <c r="BK740" s="209">
        <f>BK741</f>
        <v>0</v>
      </c>
    </row>
    <row r="741" s="2" customFormat="1" ht="16.5" customHeight="1">
      <c r="A741" s="38"/>
      <c r="B741" s="39"/>
      <c r="C741" s="212" t="s">
        <v>958</v>
      </c>
      <c r="D741" s="212" t="s">
        <v>134</v>
      </c>
      <c r="E741" s="213" t="s">
        <v>959</v>
      </c>
      <c r="F741" s="214" t="s">
        <v>960</v>
      </c>
      <c r="G741" s="215" t="s">
        <v>438</v>
      </c>
      <c r="H741" s="216">
        <v>1</v>
      </c>
      <c r="I741" s="217"/>
      <c r="J741" s="218">
        <f>ROUND(I741*H741,2)</f>
        <v>0</v>
      </c>
      <c r="K741" s="219"/>
      <c r="L741" s="44"/>
      <c r="M741" s="220" t="s">
        <v>1</v>
      </c>
      <c r="N741" s="221" t="s">
        <v>43</v>
      </c>
      <c r="O741" s="91"/>
      <c r="P741" s="222">
        <f>O741*H741</f>
        <v>0</v>
      </c>
      <c r="Q741" s="222">
        <v>0</v>
      </c>
      <c r="R741" s="222">
        <f>Q741*H741</f>
        <v>0</v>
      </c>
      <c r="S741" s="222">
        <v>0</v>
      </c>
      <c r="T741" s="223">
        <f>S741*H741</f>
        <v>0</v>
      </c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R741" s="224" t="s">
        <v>919</v>
      </c>
      <c r="AT741" s="224" t="s">
        <v>134</v>
      </c>
      <c r="AU741" s="224" t="s">
        <v>85</v>
      </c>
      <c r="AY741" s="17" t="s">
        <v>131</v>
      </c>
      <c r="BE741" s="225">
        <f>IF(N741="základní",J741,0)</f>
        <v>0</v>
      </c>
      <c r="BF741" s="225">
        <f>IF(N741="snížená",J741,0)</f>
        <v>0</v>
      </c>
      <c r="BG741" s="225">
        <f>IF(N741="zákl. přenesená",J741,0)</f>
        <v>0</v>
      </c>
      <c r="BH741" s="225">
        <f>IF(N741="sníž. přenesená",J741,0)</f>
        <v>0</v>
      </c>
      <c r="BI741" s="225">
        <f>IF(N741="nulová",J741,0)</f>
        <v>0</v>
      </c>
      <c r="BJ741" s="17" t="s">
        <v>83</v>
      </c>
      <c r="BK741" s="225">
        <f>ROUND(I741*H741,2)</f>
        <v>0</v>
      </c>
      <c r="BL741" s="17" t="s">
        <v>919</v>
      </c>
      <c r="BM741" s="224" t="s">
        <v>961</v>
      </c>
    </row>
    <row r="742" s="12" customFormat="1" ht="22.8" customHeight="1">
      <c r="A742" s="12"/>
      <c r="B742" s="196"/>
      <c r="C742" s="197"/>
      <c r="D742" s="198" t="s">
        <v>77</v>
      </c>
      <c r="E742" s="210" t="s">
        <v>962</v>
      </c>
      <c r="F742" s="210" t="s">
        <v>963</v>
      </c>
      <c r="G742" s="197"/>
      <c r="H742" s="197"/>
      <c r="I742" s="200"/>
      <c r="J742" s="211">
        <f>BK742</f>
        <v>0</v>
      </c>
      <c r="K742" s="197"/>
      <c r="L742" s="202"/>
      <c r="M742" s="203"/>
      <c r="N742" s="204"/>
      <c r="O742" s="204"/>
      <c r="P742" s="205">
        <f>P743</f>
        <v>0</v>
      </c>
      <c r="Q742" s="204"/>
      <c r="R742" s="205">
        <f>R743</f>
        <v>0</v>
      </c>
      <c r="S742" s="204"/>
      <c r="T742" s="206">
        <f>T743</f>
        <v>0</v>
      </c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R742" s="207" t="s">
        <v>156</v>
      </c>
      <c r="AT742" s="208" t="s">
        <v>77</v>
      </c>
      <c r="AU742" s="208" t="s">
        <v>83</v>
      </c>
      <c r="AY742" s="207" t="s">
        <v>131</v>
      </c>
      <c r="BK742" s="209">
        <f>BK743</f>
        <v>0</v>
      </c>
    </row>
    <row r="743" s="2" customFormat="1" ht="16.5" customHeight="1">
      <c r="A743" s="38"/>
      <c r="B743" s="39"/>
      <c r="C743" s="212" t="s">
        <v>964</v>
      </c>
      <c r="D743" s="212" t="s">
        <v>134</v>
      </c>
      <c r="E743" s="213" t="s">
        <v>965</v>
      </c>
      <c r="F743" s="214" t="s">
        <v>966</v>
      </c>
      <c r="G743" s="215" t="s">
        <v>438</v>
      </c>
      <c r="H743" s="216">
        <v>1</v>
      </c>
      <c r="I743" s="217"/>
      <c r="J743" s="218">
        <f>ROUND(I743*H743,2)</f>
        <v>0</v>
      </c>
      <c r="K743" s="219"/>
      <c r="L743" s="44"/>
      <c r="M743" s="220" t="s">
        <v>1</v>
      </c>
      <c r="N743" s="221" t="s">
        <v>43</v>
      </c>
      <c r="O743" s="91"/>
      <c r="P743" s="222">
        <f>O743*H743</f>
        <v>0</v>
      </c>
      <c r="Q743" s="222">
        <v>0</v>
      </c>
      <c r="R743" s="222">
        <f>Q743*H743</f>
        <v>0</v>
      </c>
      <c r="S743" s="222">
        <v>0</v>
      </c>
      <c r="T743" s="223">
        <f>S743*H743</f>
        <v>0</v>
      </c>
      <c r="U743" s="38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R743" s="224" t="s">
        <v>919</v>
      </c>
      <c r="AT743" s="224" t="s">
        <v>134</v>
      </c>
      <c r="AU743" s="224" t="s">
        <v>85</v>
      </c>
      <c r="AY743" s="17" t="s">
        <v>131</v>
      </c>
      <c r="BE743" s="225">
        <f>IF(N743="základní",J743,0)</f>
        <v>0</v>
      </c>
      <c r="BF743" s="225">
        <f>IF(N743="snížená",J743,0)</f>
        <v>0</v>
      </c>
      <c r="BG743" s="225">
        <f>IF(N743="zákl. přenesená",J743,0)</f>
        <v>0</v>
      </c>
      <c r="BH743" s="225">
        <f>IF(N743="sníž. přenesená",J743,0)</f>
        <v>0</v>
      </c>
      <c r="BI743" s="225">
        <f>IF(N743="nulová",J743,0)</f>
        <v>0</v>
      </c>
      <c r="BJ743" s="17" t="s">
        <v>83</v>
      </c>
      <c r="BK743" s="225">
        <f>ROUND(I743*H743,2)</f>
        <v>0</v>
      </c>
      <c r="BL743" s="17" t="s">
        <v>919</v>
      </c>
      <c r="BM743" s="224" t="s">
        <v>967</v>
      </c>
    </row>
    <row r="744" s="12" customFormat="1" ht="22.8" customHeight="1">
      <c r="A744" s="12"/>
      <c r="B744" s="196"/>
      <c r="C744" s="197"/>
      <c r="D744" s="198" t="s">
        <v>77</v>
      </c>
      <c r="E744" s="210" t="s">
        <v>968</v>
      </c>
      <c r="F744" s="210" t="s">
        <v>969</v>
      </c>
      <c r="G744" s="197"/>
      <c r="H744" s="197"/>
      <c r="I744" s="200"/>
      <c r="J744" s="211">
        <f>BK744</f>
        <v>0</v>
      </c>
      <c r="K744" s="197"/>
      <c r="L744" s="202"/>
      <c r="M744" s="203"/>
      <c r="N744" s="204"/>
      <c r="O744" s="204"/>
      <c r="P744" s="205">
        <f>P745</f>
        <v>0</v>
      </c>
      <c r="Q744" s="204"/>
      <c r="R744" s="205">
        <f>R745</f>
        <v>0</v>
      </c>
      <c r="S744" s="204"/>
      <c r="T744" s="206">
        <f>T745</f>
        <v>0</v>
      </c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R744" s="207" t="s">
        <v>156</v>
      </c>
      <c r="AT744" s="208" t="s">
        <v>77</v>
      </c>
      <c r="AU744" s="208" t="s">
        <v>83</v>
      </c>
      <c r="AY744" s="207" t="s">
        <v>131</v>
      </c>
      <c r="BK744" s="209">
        <f>BK745</f>
        <v>0</v>
      </c>
    </row>
    <row r="745" s="2" customFormat="1" ht="16.5" customHeight="1">
      <c r="A745" s="38"/>
      <c r="B745" s="39"/>
      <c r="C745" s="212" t="s">
        <v>970</v>
      </c>
      <c r="D745" s="212" t="s">
        <v>134</v>
      </c>
      <c r="E745" s="213" t="s">
        <v>971</v>
      </c>
      <c r="F745" s="214" t="s">
        <v>972</v>
      </c>
      <c r="G745" s="215" t="s">
        <v>438</v>
      </c>
      <c r="H745" s="216">
        <v>1</v>
      </c>
      <c r="I745" s="217"/>
      <c r="J745" s="218">
        <f>ROUND(I745*H745,2)</f>
        <v>0</v>
      </c>
      <c r="K745" s="219"/>
      <c r="L745" s="44"/>
      <c r="M745" s="271" t="s">
        <v>1</v>
      </c>
      <c r="N745" s="272" t="s">
        <v>43</v>
      </c>
      <c r="O745" s="273"/>
      <c r="P745" s="274">
        <f>O745*H745</f>
        <v>0</v>
      </c>
      <c r="Q745" s="274">
        <v>0</v>
      </c>
      <c r="R745" s="274">
        <f>Q745*H745</f>
        <v>0</v>
      </c>
      <c r="S745" s="274">
        <v>0</v>
      </c>
      <c r="T745" s="275">
        <f>S745*H745</f>
        <v>0</v>
      </c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R745" s="224" t="s">
        <v>919</v>
      </c>
      <c r="AT745" s="224" t="s">
        <v>134</v>
      </c>
      <c r="AU745" s="224" t="s">
        <v>85</v>
      </c>
      <c r="AY745" s="17" t="s">
        <v>131</v>
      </c>
      <c r="BE745" s="225">
        <f>IF(N745="základní",J745,0)</f>
        <v>0</v>
      </c>
      <c r="BF745" s="225">
        <f>IF(N745="snížená",J745,0)</f>
        <v>0</v>
      </c>
      <c r="BG745" s="225">
        <f>IF(N745="zákl. přenesená",J745,0)</f>
        <v>0</v>
      </c>
      <c r="BH745" s="225">
        <f>IF(N745="sníž. přenesená",J745,0)</f>
        <v>0</v>
      </c>
      <c r="BI745" s="225">
        <f>IF(N745="nulová",J745,0)</f>
        <v>0</v>
      </c>
      <c r="BJ745" s="17" t="s">
        <v>83</v>
      </c>
      <c r="BK745" s="225">
        <f>ROUND(I745*H745,2)</f>
        <v>0</v>
      </c>
      <c r="BL745" s="17" t="s">
        <v>919</v>
      </c>
      <c r="BM745" s="224" t="s">
        <v>973</v>
      </c>
    </row>
    <row r="746" s="2" customFormat="1" ht="6.96" customHeight="1">
      <c r="A746" s="38"/>
      <c r="B746" s="66"/>
      <c r="C746" s="67"/>
      <c r="D746" s="67"/>
      <c r="E746" s="67"/>
      <c r="F746" s="67"/>
      <c r="G746" s="67"/>
      <c r="H746" s="67"/>
      <c r="I746" s="67"/>
      <c r="J746" s="67"/>
      <c r="K746" s="67"/>
      <c r="L746" s="44"/>
      <c r="M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  <c r="AB746" s="38"/>
      <c r="AC746" s="38"/>
      <c r="AD746" s="38"/>
      <c r="AE746" s="38"/>
    </row>
  </sheetData>
  <sheetProtection sheet="1" autoFilter="0" formatColumns="0" formatRows="0" objects="1" scenarios="1" spinCount="100000" saltValue="ukxr6GA0RdXihG9SSXFy/5F5iZZCtgec0m96E4uK9YY7Xi7yc3yml8fCUU0giPBfjs/s5ebLboKRqCa2SAkbkA==" hashValue="XIq7m8hJtKAEf6oDAJ+ncDZ0AjymEhFfkog5DI0npjPE6LMpHTWgDjEqBteJCRJeIuzI+smzx0ADSPIfPTZdCQ==" algorithmName="SHA-512" password="CC35"/>
  <autoFilter ref="C135:K745"/>
  <mergeCells count="6">
    <mergeCell ref="E7:H7"/>
    <mergeCell ref="E16:H16"/>
    <mergeCell ref="E25:H25"/>
    <mergeCell ref="E85:H85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MSI\Rozpočty</dc:creator>
  <cp:lastModifiedBy>MSI\Rozpočty</cp:lastModifiedBy>
  <dcterms:created xsi:type="dcterms:W3CDTF">2026-01-28T13:11:08Z</dcterms:created>
  <dcterms:modified xsi:type="dcterms:W3CDTF">2026-01-28T13:11:10Z</dcterms:modified>
</cp:coreProperties>
</file>