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1. Krycí list rozpočtu" sheetId="1" r:id="rId1"/>
    <sheet name="2. Rekapitulace rozpočtu" sheetId="2" r:id="rId2"/>
    <sheet name="3. Rozpočet s výkazem výměr - n" sheetId="3" r:id="rId3"/>
  </sheets>
  <definedNames>
    <definedName name="_xlnm.Print_Titles" localSheetId="2">'3. Rozpočet s výkazem výměr - n'!$8:$9</definedName>
  </definedNames>
  <calcPr fullCalcOnLoad="1"/>
</workbook>
</file>

<file path=xl/sharedStrings.xml><?xml version="1.0" encoding="utf-8"?>
<sst xmlns="http://schemas.openxmlformats.org/spreadsheetml/2006/main" count="486" uniqueCount="303">
  <si>
    <t>1</t>
  </si>
  <si>
    <t>HSV</t>
  </si>
  <si>
    <t>8</t>
  </si>
  <si>
    <t>2</t>
  </si>
  <si>
    <t>9</t>
  </si>
  <si>
    <t>3</t>
  </si>
  <si>
    <t>PSV</t>
  </si>
  <si>
    <t>4</t>
  </si>
  <si>
    <t>5</t>
  </si>
  <si>
    <t>6</t>
  </si>
  <si>
    <t>7</t>
  </si>
  <si>
    <t>REKAPITULACE ROZPOČTU</t>
  </si>
  <si>
    <t>Stavba:   Výměna plynových kotlů, ZŠ 1. máje 58/1, K. Vary</t>
  </si>
  <si>
    <t xml:space="preserve">Objekt:   </t>
  </si>
  <si>
    <t xml:space="preserve">Objednatel:    </t>
  </si>
  <si>
    <t xml:space="preserve">Část:   </t>
  </si>
  <si>
    <t xml:space="preserve">Zhotovitel:   </t>
  </si>
  <si>
    <t xml:space="preserve">JKSO:   </t>
  </si>
  <si>
    <t>Kód položky</t>
  </si>
  <si>
    <t>Popis</t>
  </si>
  <si>
    <t>Cena celkem</t>
  </si>
  <si>
    <t>Práce a dodávky HSV</t>
  </si>
  <si>
    <t>Svislé a kompletní konstrukce</t>
  </si>
  <si>
    <t>Úpravy povrchu, podlahy, osazení</t>
  </si>
  <si>
    <t>Ostatní konstrukce a práce-bourání</t>
  </si>
  <si>
    <t>99</t>
  </si>
  <si>
    <t>Přesun hmot</t>
  </si>
  <si>
    <t>Práce a dodávky PSV</t>
  </si>
  <si>
    <t>766</t>
  </si>
  <si>
    <t>Konstrukce truhlářské</t>
  </si>
  <si>
    <t>767</t>
  </si>
  <si>
    <t>Konstrukce zámečnické</t>
  </si>
  <si>
    <t>771</t>
  </si>
  <si>
    <t>Podlahy z dlaždic</t>
  </si>
  <si>
    <t>776</t>
  </si>
  <si>
    <t>Podlahy povlakové</t>
  </si>
  <si>
    <t>777</t>
  </si>
  <si>
    <t>Podlahy lité</t>
  </si>
  <si>
    <t>784</t>
  </si>
  <si>
    <t>Dokončovací práce - malby</t>
  </si>
  <si>
    <t>Celkem</t>
  </si>
  <si>
    <t>ROZPOČET S VÝKAZEM VÝMĚR</t>
  </si>
  <si>
    <t xml:space="preserve">EČO:   </t>
  </si>
  <si>
    <t>P.Č.</t>
  </si>
  <si>
    <t>KCN</t>
  </si>
  <si>
    <t>MJ</t>
  </si>
  <si>
    <t>Množství celkem</t>
  </si>
  <si>
    <t>Cena jednotková</t>
  </si>
  <si>
    <t>014</t>
  </si>
  <si>
    <t>310237241</t>
  </si>
  <si>
    <t>Zazdívka otvorů pl do 0,25 m2 ve zdivu nadzákladovém cihlami pálenými tl do 300 mm</t>
  </si>
  <si>
    <t>kus</t>
  </si>
  <si>
    <t>"zazdívka stávajících otvorů do komína" 2</t>
  </si>
  <si>
    <t>310237251R1</t>
  </si>
  <si>
    <t>Zazdívka otvorů pl do 0,25 m2 ve zdivu nadzákladovém plynosil. tvárnicemi tl do 450 mm</t>
  </si>
  <si>
    <t>"zmenšení větracích otvorů" 1+1</t>
  </si>
  <si>
    <t>011</t>
  </si>
  <si>
    <t>610991111</t>
  </si>
  <si>
    <t>Zakrývání výplní vnitřních otvorů, předmětů a konstrukcí</t>
  </si>
  <si>
    <t>m2</t>
  </si>
  <si>
    <t>"okna" 1,125*1,3*3</t>
  </si>
  <si>
    <t>"dveře" 1*2,1</t>
  </si>
  <si>
    <t>Součet</t>
  </si>
  <si>
    <t>611421331</t>
  </si>
  <si>
    <t>Oprava vnitřních omítek vápenných štukových stropů ŽB rovných v rozsahu do 30 %</t>
  </si>
  <si>
    <t>"strop PV2" 38,85</t>
  </si>
  <si>
    <t>612401291</t>
  </si>
  <si>
    <t>Omítka malých ploch vnitřních stěn do 0,25 m2</t>
  </si>
  <si>
    <t>"VPC štuková omítka s perlinkou"</t>
  </si>
  <si>
    <t>"zazdívky ventil. otřvorů" 2</t>
  </si>
  <si>
    <t>"zazdívky stáv. otvorů do komína" 2</t>
  </si>
  <si>
    <t>612409991</t>
  </si>
  <si>
    <t>Začištění omítek kolem oken, dveří, podlah nebo obkladů</t>
  </si>
  <si>
    <t>m</t>
  </si>
  <si>
    <t>"dveře" 2*2+1</t>
  </si>
  <si>
    <t>"otvory do komína" 3,14*0,2*2</t>
  </si>
  <si>
    <t>612421331</t>
  </si>
  <si>
    <t>Oprava vnitřních omítek štukových stěn MV v rozsahu do 30 %</t>
  </si>
  <si>
    <t>"ostění" (1,125+1,3*2)*0,3*3+(0,15+0,2+0,2+0,15)*2</t>
  </si>
  <si>
    <t>"průvlak-svislé stěny" 2,42*(2,85-2,15)*2</t>
  </si>
  <si>
    <t>"svislé stěny" 28,6*2,85-1,15*1,3*3-0,9*2</t>
  </si>
  <si>
    <t>612425931</t>
  </si>
  <si>
    <t>Omítka vápenná štuková vnitřního ostění okenního nebo dveřního</t>
  </si>
  <si>
    <t>"požární dveře" (0,9+2*2)*(0,15+0,3*2+0,2*2)</t>
  </si>
  <si>
    <t>612471411</t>
  </si>
  <si>
    <t>Tenkovrstvá úprava vnitřních stěn tl do 3 mm aktivovaným štukem</t>
  </si>
  <si>
    <t>632451064R1</t>
  </si>
  <si>
    <t>Potěr spádový tl do 40 mm na mazaninách min.25 Mpa hlazený ocelovým hladítkem nebo litý</t>
  </si>
  <si>
    <t>"spádový rychletuhnoucí podlahový potěr na bázi cementu vyztužený vláknem vč. penetrace"</t>
  </si>
  <si>
    <t>"velký sokl" 1,2*6,6</t>
  </si>
  <si>
    <t>632452421R1</t>
  </si>
  <si>
    <t>Doplnění cementového potěru hlazeného pl do 4 m2 tl  20 mm</t>
  </si>
  <si>
    <t>"menší sokl" 0,54*2,6</t>
  </si>
  <si>
    <t>634601111R1</t>
  </si>
  <si>
    <t>Zaplnění dilatačních spár š do 10 mm v mazaninách tl do 100 mm</t>
  </si>
  <si>
    <t>"vložení trvale pružné výplně z pásu pěnového PE, oddělení spádového betonu od svislé stěny"</t>
  </si>
  <si>
    <t>2,6+1,2*2+6,6</t>
  </si>
  <si>
    <t>634661111</t>
  </si>
  <si>
    <t>Zaplnění dilatačních spár š do 5 mm v mazaninách silikonovým tmelem</t>
  </si>
  <si>
    <t>"smršťovací spáry"  4,78+2,42</t>
  </si>
  <si>
    <t>642945111</t>
  </si>
  <si>
    <t>Osazování protipožárních nebo protiplynových zárubní dveří jednokřídlových do 2,5 m2</t>
  </si>
  <si>
    <t>"materiál je součástí specifikace položky požárních dveří"1</t>
  </si>
  <si>
    <t>644941112</t>
  </si>
  <si>
    <t>Osazování ventilačních mřížek velikosti do 300 x 300 mm</t>
  </si>
  <si>
    <t>553</t>
  </si>
  <si>
    <t>553414210</t>
  </si>
  <si>
    <t>průvětrník bez klapek se sítí 15x30 cm</t>
  </si>
  <si>
    <t>"ventilační otvory"  2</t>
  </si>
  <si>
    <t>221</t>
  </si>
  <si>
    <t>919732111R1</t>
  </si>
  <si>
    <t>Úprava povrchu stávající cementobetonové podlahy obroušením  nebo frézováním tl do 2 mm</t>
  </si>
  <si>
    <t>"stávající podlaha" 38,85-9,324</t>
  </si>
  <si>
    <t>003</t>
  </si>
  <si>
    <t>949111111</t>
  </si>
  <si>
    <t>Lešení lehké pomocné kozové trubkové o výšce lešeňové podlahy do 1,2 m</t>
  </si>
  <si>
    <t>"náklady na montáž, demontáž a příplatek za použití na 30 kalendářních dnů"</t>
  </si>
  <si>
    <t>0,9*1,5</t>
  </si>
  <si>
    <t>0,9*(2+2)</t>
  </si>
  <si>
    <t>"komíny" 0,9*1,5*2</t>
  </si>
  <si>
    <t>952901111</t>
  </si>
  <si>
    <t>Vyčištění budov bytové a občanské výstavby při výšce podlaží do 4 m</t>
  </si>
  <si>
    <t>38,85+5,1+19,33*3+10</t>
  </si>
  <si>
    <t>013</t>
  </si>
  <si>
    <t>961044111</t>
  </si>
  <si>
    <t>Bourání základů z betonu prostého</t>
  </si>
  <si>
    <t>m3</t>
  </si>
  <si>
    <t>"sokly" 0,54*2,6*0,11+2,2*6,6*0,09-1,08*4,84*0,04</t>
  </si>
  <si>
    <t>967031733</t>
  </si>
  <si>
    <t>Přisekání plošné zdiva z cihel pálených na MV nebo MVC tl do 150 mm</t>
  </si>
  <si>
    <t>"požární dveře" (0,9+2*2)*0,15</t>
  </si>
  <si>
    <t>968071125</t>
  </si>
  <si>
    <t>Vyvěšení nebo zavěšení kovových křídel dveří pl do 2 m2</t>
  </si>
  <si>
    <t>968072455</t>
  </si>
  <si>
    <t>Vybourání kovových dveřních zárubní pl do 2 m2</t>
  </si>
  <si>
    <t>0,9*2</t>
  </si>
  <si>
    <t>971052341</t>
  </si>
  <si>
    <t>Vybourání nebo prorážení otvorů v ŽB příčkách a zdech pl do 0,09 m2 tl do 300 mm</t>
  </si>
  <si>
    <t>"prostupy do komína " 2</t>
  </si>
  <si>
    <t>979011111</t>
  </si>
  <si>
    <t>Svislá doprava suti a vybouraných hmot za prvé podlaží</t>
  </si>
  <si>
    <t>t</t>
  </si>
  <si>
    <t>979011121</t>
  </si>
  <si>
    <t>Svislá doprava suti a vybouraných hmot ZKD podlaží</t>
  </si>
  <si>
    <t>2,847*2</t>
  </si>
  <si>
    <t>979081111</t>
  </si>
  <si>
    <t>Odvoz suti a vybouraných hmot na skládku do 1 km, vč. přeložení z vodor. dopr. prostředku na svislý</t>
  </si>
  <si>
    <t>979081121</t>
  </si>
  <si>
    <t>Odvoz suti a vybouraných hmot na skládku ZKD 1 km přes 1 km</t>
  </si>
  <si>
    <t>2,965*24</t>
  </si>
  <si>
    <t>979082111</t>
  </si>
  <si>
    <t>Vnitrostaveništní vodorovná doprava suti a vybouraných hmot do 10 m vč naložení a složení</t>
  </si>
  <si>
    <t>979082121</t>
  </si>
  <si>
    <t>Vnitrostaveništní vodorovná doprava suti a vybouraných hmot ZKD 5 m přes 10 m</t>
  </si>
  <si>
    <t>2,965*2</t>
  </si>
  <si>
    <t>979098191</t>
  </si>
  <si>
    <t>Poplatek za skládku - netříděné</t>
  </si>
  <si>
    <t>999281111</t>
  </si>
  <si>
    <t>Přesun hmot pro opravy a údržbu budov v do 25 m</t>
  </si>
  <si>
    <t>766660022</t>
  </si>
  <si>
    <t>Montáž dveřních křídel otvíravých 1křídlových š přes 0,8 m požárních do ocelové zárubně</t>
  </si>
  <si>
    <t>611</t>
  </si>
  <si>
    <t>611651930R1</t>
  </si>
  <si>
    <t>dveřní sestava protipožární  1křídlé 90x197 cm  vč. kování a samozavírače EI-C2-DP3</t>
  </si>
  <si>
    <t>"vč. protipožární zárubně, těsnění a kování"  1</t>
  </si>
  <si>
    <t>998766102</t>
  </si>
  <si>
    <t>Přesun hmot pro konstrukce truhlářské v objektech v do 12 m</t>
  </si>
  <si>
    <t>767641110</t>
  </si>
  <si>
    <t>Montáž dokončení okování dveří otvíravých jednokřídlových do ocelové zárubně</t>
  </si>
  <si>
    <t>"požární dveře, materiál je součástí položky specifikace dveřní sestavy protipožární" 1</t>
  </si>
  <si>
    <t>767811100R1</t>
  </si>
  <si>
    <t>Demontáž mřížek větracích</t>
  </si>
  <si>
    <t>1+1</t>
  </si>
  <si>
    <t>771591115</t>
  </si>
  <si>
    <t>Podlahy spárování silikonem</t>
  </si>
  <si>
    <t>"po obvodu místnosti - pružné napojení spoje podlaha - stěna"</t>
  </si>
  <si>
    <t>5,1+6,6+0,1*4+7,283+2,42+2,5+0,3+0,32+3,9</t>
  </si>
  <si>
    <t>771591162</t>
  </si>
  <si>
    <t>Montáž profilu dilatační spáry koutové bez izolace dlažeb</t>
  </si>
  <si>
    <t>283</t>
  </si>
  <si>
    <t>283766120</t>
  </si>
  <si>
    <t>provazec těsnící z pěnového polyetylénu Mirelon d = 8 mm / 6 šňůr</t>
  </si>
  <si>
    <t>"výplŇ spáry podlaha - stěna" 28,823*1,1</t>
  </si>
  <si>
    <t>998771102</t>
  </si>
  <si>
    <t>Přesun hmot pro podlahy z dlaždic v objektech v do 12 m</t>
  </si>
  <si>
    <t>776590100</t>
  </si>
  <si>
    <t>Úprava podkladu nášlapných ploch vysátím</t>
  </si>
  <si>
    <t>"plochy po soklech" 0,54*2,6+1,2*6,6</t>
  </si>
  <si>
    <t>776590150</t>
  </si>
  <si>
    <t>Úprava podkladu nášlapných ploch penetrací</t>
  </si>
  <si>
    <t>611552200R2</t>
  </si>
  <si>
    <t>penetrace pod vyrovnávací podlahovou stěrku</t>
  </si>
  <si>
    <t>kg</t>
  </si>
  <si>
    <t>38,85*0,2*1,1</t>
  </si>
  <si>
    <t>776990112R1</t>
  </si>
  <si>
    <t>Vyrovnání podkladu podlahovou stěrkou tl 3 mm pevnosti 30 Mpa</t>
  </si>
  <si>
    <t>38.85</t>
  </si>
  <si>
    <t>998776102</t>
  </si>
  <si>
    <t>Přesun hmot pro podlahy povlakové v objektech v do 12 m</t>
  </si>
  <si>
    <t>777615217R1</t>
  </si>
  <si>
    <t>Nátěry epoxidové podlah betonových dvojnásobné prosypaný křemičitým pískem</t>
  </si>
  <si>
    <t>"vč. penetrace, protiskluzné vlastnosti viz PD" 38,85</t>
  </si>
  <si>
    <t>777991911</t>
  </si>
  <si>
    <t>Opravy podlahy lité - řezání spár</t>
  </si>
  <si>
    <t>"smršťovací spáry" 4,78+2,42</t>
  </si>
  <si>
    <t>998777102</t>
  </si>
  <si>
    <t>Přesun hmot pro podlahy lité v objektech v do 12 m</t>
  </si>
  <si>
    <t>784402801</t>
  </si>
  <si>
    <t>Odstranění maleb oškrabáním v místnostech v do 3,8 m</t>
  </si>
  <si>
    <t>784441101R1</t>
  </si>
  <si>
    <t>Malby latexové bílé otěruvzdorné za mokra omyvatelné dvojnásobné s penetrací v místnostech v do 3,8 m</t>
  </si>
  <si>
    <t>"technický standard - výkres č. D1.1-O1"</t>
  </si>
  <si>
    <t>"sokl v=1 800 mm" 28,6*1,8-(1,125*0,75)*3-0,9*1,8</t>
  </si>
  <si>
    <t>784453621</t>
  </si>
  <si>
    <t>Malby směsi PRIMALEX tekuté disperzní bílé omyvatelné dvojnásobné s penetrací místnost v do 3,8 m</t>
  </si>
  <si>
    <t>"odečet sokl v=1 800 mm" -(28,6*1,8-(1,125*0,75)*3-0,9*1,8)</t>
  </si>
  <si>
    <t>784497901</t>
  </si>
  <si>
    <t>Mydlení jednonásobně v místnostech v do 3,8 m</t>
  </si>
  <si>
    <t>Stavební</t>
  </si>
  <si>
    <t>KRYCÍ LIST ROZPOČTU</t>
  </si>
  <si>
    <t>Název stavby</t>
  </si>
  <si>
    <t>Výměna plynových kotlů, ZŠ 1. máje 58/1, K. Vary</t>
  </si>
  <si>
    <t>JKSO</t>
  </si>
  <si>
    <t>Název objektu</t>
  </si>
  <si>
    <t>EČO</t>
  </si>
  <si>
    <t>Název části</t>
  </si>
  <si>
    <t>Místo</t>
  </si>
  <si>
    <t>1. máje, Karlovy Vary</t>
  </si>
  <si>
    <t>IČO</t>
  </si>
  <si>
    <t>DIČ</t>
  </si>
  <si>
    <t>Objednatel</t>
  </si>
  <si>
    <t xml:space="preserve"> </t>
  </si>
  <si>
    <t>Projektant</t>
  </si>
  <si>
    <t>Zhotovitel</t>
  </si>
  <si>
    <t>Rozpočet číslo</t>
  </si>
  <si>
    <t>Zpracoval</t>
  </si>
  <si>
    <t>Dne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</si>
  <si>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</si>
  <si>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</si>
  <si>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</si>
  <si>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</si>
  <si>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</si>
  <si>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</si>
  <si>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</si>
  <si>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</si>
  <si>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</si>
  <si>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</si>
  <si>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</si>
  <si>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</si>
  <si>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</si>
  <si>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</si>
  <si>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</si>
  <si>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Práce přesčas</t>
  </si>
  <si>
    <t>13</t>
  </si>
  <si>
    <t>Zařízení staveniště</t>
  </si>
  <si>
    <t>Bez pevné podl.</t>
  </si>
  <si>
    <t>14</t>
  </si>
  <si>
    <t>Mimostav. doprava</t>
  </si>
  <si>
    <t>10</t>
  </si>
  <si>
    <t>Kulturní památka</t>
  </si>
  <si>
    <t>15</t>
  </si>
  <si>
    <t>Územní vlivy</t>
  </si>
  <si>
    <t>11</t>
  </si>
  <si>
    <t>16</t>
  </si>
  <si>
    <t>Provozní vlivy</t>
  </si>
  <si>
    <t>"M"</t>
  </si>
  <si>
    <t>17</t>
  </si>
  <si>
    <t>Ostatní</t>
  </si>
  <si>
    <t>18</t>
  </si>
  <si>
    <t>NUS z rozpočtu</t>
  </si>
  <si>
    <t>ZRN (ř. 1-6)</t>
  </si>
  <si>
    <t>12</t>
  </si>
  <si>
    <t>DN (ř. 8-11)</t>
  </si>
  <si>
    <t>19</t>
  </si>
  <si>
    <t>NUS (ř. 13-18)</t>
  </si>
  <si>
    <t>20</t>
  </si>
  <si>
    <t>HZS</t>
  </si>
  <si>
    <t>21</t>
  </si>
  <si>
    <t>Kompl. činnost</t>
  </si>
  <si>
    <t>22</t>
  </si>
  <si>
    <t>Ostatní náklady</t>
  </si>
  <si>
    <t>D</t>
  </si>
  <si>
    <t>Celkové náklady</t>
  </si>
  <si>
    <t>23</t>
  </si>
  <si>
    <t>Součet 7, 12, 19-22</t>
  </si>
  <si>
    <t>Datum a podpis</t>
  </si>
  <si>
    <t>Razítko</t>
  </si>
  <si>
    <t>24</t>
  </si>
  <si>
    <t>DPH</t>
  </si>
  <si>
    <t>% z</t>
  </si>
  <si>
    <t>25</t>
  </si>
  <si>
    <t>26</t>
  </si>
  <si>
    <t>Cena s DPH (ř. 23-25)</t>
  </si>
  <si>
    <t>E</t>
  </si>
  <si>
    <t>Přípočty a odpočty</t>
  </si>
  <si>
    <t>27</t>
  </si>
  <si>
    <t>Dodávky objednatele</t>
  </si>
  <si>
    <t>28</t>
  </si>
  <si>
    <t>Klouzavá doložka</t>
  </si>
  <si>
    <t>29</t>
  </si>
  <si>
    <t>Zvýhodnění + -</t>
  </si>
  <si>
    <t xml:space="preserve">Zpracoval:   </t>
  </si>
  <si>
    <t xml:space="preserve">Datum:  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</si>
</sst>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0.00%;\-0.00%"/>
    <numFmt numFmtId="167" formatCode="#,##0.00;\-#,##0.00"/>
    <numFmt numFmtId="168" formatCode="#,##0.000;\-#,##0.000"/>
    <numFmt numFmtId="169" formatCode="#,##0.00_ ;\-#,##0.00\ "/>
  </numFmts>
  <fonts count="53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9"/>
      <color indexed="18"/>
      <name val="Arial CE"/>
      <family val="0"/>
    </font>
    <font>
      <b/>
      <u val="single"/>
      <sz val="8"/>
      <color indexed="10"/>
      <name val="Arial CE"/>
      <family val="0"/>
    </font>
    <font>
      <sz val="8"/>
      <name val="Arial CYR"/>
      <family val="0"/>
    </font>
    <font>
      <sz val="8"/>
      <color indexed="18"/>
      <name val="Arial CE"/>
      <family val="0"/>
    </font>
    <font>
      <i/>
      <sz val="8"/>
      <color indexed="12"/>
      <name val="Arial CE"/>
      <family val="0"/>
    </font>
    <font>
      <sz val="7"/>
      <name val="Arial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94">
    <xf numFmtId="0" fontId="0" fillId="0" borderId="0" xfId="0" applyAlignment="1">
      <alignment vertical="top"/>
    </xf>
    <xf numFmtId="0" fontId="6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10" fillId="34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14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164" fontId="1" fillId="0" borderId="38" xfId="0" applyNumberFormat="1" applyFont="1" applyBorder="1" applyAlignment="1" applyProtection="1">
      <alignment horizontal="right" vertical="center"/>
      <protection/>
    </xf>
    <xf numFmtId="164" fontId="1" fillId="0" borderId="39" xfId="0" applyNumberFormat="1" applyFont="1" applyBorder="1" applyAlignment="1" applyProtection="1">
      <alignment horizontal="right" vertical="center"/>
      <protection/>
    </xf>
    <xf numFmtId="165" fontId="15" fillId="0" borderId="40" xfId="0" applyNumberFormat="1" applyFont="1" applyBorder="1" applyAlignment="1" applyProtection="1">
      <alignment horizontal="right" vertical="center"/>
      <protection/>
    </xf>
    <xf numFmtId="165" fontId="15" fillId="0" borderId="41" xfId="0" applyNumberFormat="1" applyFont="1" applyBorder="1" applyAlignment="1" applyProtection="1">
      <alignment horizontal="right" vertical="center"/>
      <protection/>
    </xf>
    <xf numFmtId="164" fontId="1" fillId="0" borderId="40" xfId="0" applyNumberFormat="1" applyFont="1" applyBorder="1" applyAlignment="1" applyProtection="1">
      <alignment horizontal="right" vertical="center"/>
      <protection/>
    </xf>
    <xf numFmtId="164" fontId="1" fillId="0" borderId="41" xfId="0" applyNumberFormat="1" applyFont="1" applyBorder="1" applyAlignment="1" applyProtection="1">
      <alignment horizontal="right" vertical="center"/>
      <protection/>
    </xf>
    <xf numFmtId="164" fontId="15" fillId="0" borderId="39" xfId="0" applyNumberFormat="1" applyFont="1" applyBorder="1" applyAlignment="1" applyProtection="1">
      <alignment horizontal="right" vertical="center"/>
      <protection/>
    </xf>
    <xf numFmtId="165" fontId="15" fillId="0" borderId="17" xfId="0" applyNumberFormat="1" applyFont="1" applyBorder="1" applyAlignment="1" applyProtection="1">
      <alignment horizontal="right" vertical="center"/>
      <protection/>
    </xf>
    <xf numFmtId="165" fontId="15" fillId="0" borderId="39" xfId="0" applyNumberFormat="1" applyFont="1" applyBorder="1" applyAlignment="1" applyProtection="1">
      <alignment horizontal="right" vertical="center"/>
      <protection/>
    </xf>
    <xf numFmtId="164" fontId="1" fillId="0" borderId="42" xfId="0" applyNumberFormat="1" applyFont="1" applyBorder="1" applyAlignment="1" applyProtection="1">
      <alignment horizontal="right" vertical="center"/>
      <protection/>
    </xf>
    <xf numFmtId="0" fontId="14" fillId="0" borderId="31" xfId="0" applyFont="1" applyBorder="1" applyAlignment="1" applyProtection="1">
      <alignment horizontal="left" vertical="center" wrapText="1"/>
      <protection/>
    </xf>
    <xf numFmtId="0" fontId="16" fillId="0" borderId="33" xfId="0" applyFont="1" applyBorder="1" applyAlignment="1" applyProtection="1">
      <alignment horizontal="left" vertical="center"/>
      <protection/>
    </xf>
    <xf numFmtId="0" fontId="16" fillId="0" borderId="35" xfId="0" applyFont="1" applyBorder="1" applyAlignment="1" applyProtection="1">
      <alignment horizontal="left" vertical="center"/>
      <protection/>
    </xf>
    <xf numFmtId="0" fontId="14" fillId="0" borderId="36" xfId="0" applyFont="1" applyBorder="1" applyAlignment="1" applyProtection="1">
      <alignment horizontal="left" vertical="center"/>
      <protection/>
    </xf>
    <xf numFmtId="0" fontId="14" fillId="0" borderId="34" xfId="0" applyFont="1" applyBorder="1" applyAlignment="1" applyProtection="1">
      <alignment horizontal="left" vertical="center"/>
      <protection/>
    </xf>
    <xf numFmtId="0" fontId="14" fillId="0" borderId="37" xfId="0" applyFont="1" applyBorder="1" applyAlignment="1" applyProtection="1">
      <alignment horizontal="left" vertical="center"/>
      <protection/>
    </xf>
    <xf numFmtId="0" fontId="14" fillId="0" borderId="35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17" fillId="0" borderId="44" xfId="0" applyFont="1" applyBorder="1" applyAlignment="1" applyProtection="1">
      <alignment horizontal="left" vertical="center"/>
      <protection/>
    </xf>
    <xf numFmtId="0" fontId="3" fillId="0" borderId="45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165" fontId="15" fillId="0" borderId="47" xfId="0" applyNumberFormat="1" applyFont="1" applyBorder="1" applyAlignment="1" applyProtection="1">
      <alignment horizontal="righ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165" fontId="1" fillId="0" borderId="47" xfId="0" applyNumberFormat="1" applyFont="1" applyBorder="1" applyAlignment="1" applyProtection="1">
      <alignment horizontal="right" vertical="center"/>
      <protection/>
    </xf>
    <xf numFmtId="164" fontId="1" fillId="0" borderId="50" xfId="0" applyNumberFormat="1" applyFont="1" applyBorder="1" applyAlignment="1" applyProtection="1">
      <alignment horizontal="right" vertical="center"/>
      <protection/>
    </xf>
    <xf numFmtId="0" fontId="4" fillId="0" borderId="47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166" fontId="4" fillId="0" borderId="46" xfId="0" applyNumberFormat="1" applyFont="1" applyBorder="1" applyAlignment="1" applyProtection="1">
      <alignment horizontal="righ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17" fillId="0" borderId="47" xfId="0" applyFont="1" applyBorder="1" applyAlignment="1" applyProtection="1">
      <alignment horizontal="left" vertical="center"/>
      <protection/>
    </xf>
    <xf numFmtId="165" fontId="15" fillId="0" borderId="30" xfId="0" applyNumberFormat="1" applyFont="1" applyBorder="1" applyAlignment="1" applyProtection="1">
      <alignment horizontal="right" vertical="center"/>
      <protection/>
    </xf>
    <xf numFmtId="165" fontId="1" fillId="0" borderId="30" xfId="0" applyNumberFormat="1" applyFont="1" applyBorder="1" applyAlignment="1" applyProtection="1">
      <alignment horizontal="right" vertical="center"/>
      <protection/>
    </xf>
    <xf numFmtId="164" fontId="1" fillId="0" borderId="32" xfId="0" applyNumberFormat="1" applyFont="1" applyBorder="1" applyAlignment="1" applyProtection="1">
      <alignment horizontal="right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0" fontId="3" fillId="0" borderId="39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165" fontId="15" fillId="0" borderId="55" xfId="0" applyNumberFormat="1" applyFont="1" applyBorder="1" applyAlignment="1" applyProtection="1">
      <alignment horizontal="right" vertical="center"/>
      <protection/>
    </xf>
    <xf numFmtId="165" fontId="15" fillId="0" borderId="31" xfId="0" applyNumberFormat="1" applyFont="1" applyBorder="1" applyAlignment="1" applyProtection="1">
      <alignment horizontal="right" vertical="center"/>
      <protection/>
    </xf>
    <xf numFmtId="164" fontId="15" fillId="0" borderId="17" xfId="0" applyNumberFormat="1" applyFont="1" applyBorder="1" applyAlignment="1" applyProtection="1">
      <alignment horizontal="right" vertical="center"/>
      <protection/>
    </xf>
    <xf numFmtId="0" fontId="14" fillId="0" borderId="11" xfId="0" applyFont="1" applyBorder="1" applyAlignment="1" applyProtection="1">
      <alignment horizontal="left" vertical="top"/>
      <protection/>
    </xf>
    <xf numFmtId="0" fontId="3" fillId="0" borderId="56" xfId="0" applyFont="1" applyBorder="1" applyAlignment="1" applyProtection="1">
      <alignment horizontal="left" vertical="center"/>
      <protection/>
    </xf>
    <xf numFmtId="0" fontId="3" fillId="0" borderId="57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center"/>
      <protection/>
    </xf>
    <xf numFmtId="0" fontId="3" fillId="0" borderId="59" xfId="0" applyFont="1" applyBorder="1" applyAlignment="1" applyProtection="1">
      <alignment horizontal="left" vertical="center"/>
      <protection/>
    </xf>
    <xf numFmtId="0" fontId="3" fillId="0" borderId="60" xfId="0" applyFont="1" applyBorder="1" applyAlignment="1" applyProtection="1">
      <alignment horizontal="left"/>
      <protection/>
    </xf>
    <xf numFmtId="0" fontId="3" fillId="0" borderId="61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/>
      <protection/>
    </xf>
    <xf numFmtId="2" fontId="4" fillId="0" borderId="50" xfId="0" applyNumberFormat="1" applyFont="1" applyBorder="1" applyAlignment="1" applyProtection="1">
      <alignment horizontal="right" vertical="center"/>
      <protection/>
    </xf>
    <xf numFmtId="167" fontId="15" fillId="0" borderId="51" xfId="0" applyNumberFormat="1" applyFont="1" applyBorder="1" applyAlignment="1" applyProtection="1">
      <alignment horizontal="right" vertical="center"/>
      <protection/>
    </xf>
    <xf numFmtId="0" fontId="3" fillId="0" borderId="62" xfId="0" applyFont="1" applyBorder="1" applyAlignment="1" applyProtection="1">
      <alignment horizontal="left" vertical="center"/>
      <protection/>
    </xf>
    <xf numFmtId="0" fontId="14" fillId="0" borderId="63" xfId="0" applyFont="1" applyBorder="1" applyAlignment="1" applyProtection="1">
      <alignment horizontal="left" vertical="top"/>
      <protection/>
    </xf>
    <xf numFmtId="0" fontId="3" fillId="0" borderId="64" xfId="0" applyFont="1" applyBorder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left" vertical="center"/>
      <protection/>
    </xf>
    <xf numFmtId="0" fontId="4" fillId="0" borderId="50" xfId="0" applyFont="1" applyBorder="1" applyAlignment="1" applyProtection="1">
      <alignment horizontal="left" vertical="center"/>
      <protection/>
    </xf>
    <xf numFmtId="0" fontId="14" fillId="0" borderId="41" xfId="0" applyFont="1" applyBorder="1" applyAlignment="1" applyProtection="1">
      <alignment horizontal="left" vertic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65" xfId="0" applyFont="1" applyBorder="1" applyAlignment="1" applyProtection="1">
      <alignment horizontal="left" vertical="center"/>
      <protection/>
    </xf>
    <xf numFmtId="0" fontId="3" fillId="0" borderId="55" xfId="0" applyFont="1" applyBorder="1" applyAlignment="1" applyProtection="1">
      <alignment horizontal="left"/>
      <protection/>
    </xf>
    <xf numFmtId="0" fontId="3" fillId="0" borderId="42" xfId="0" applyFont="1" applyBorder="1" applyAlignment="1" applyProtection="1">
      <alignment horizontal="left" vertical="center"/>
      <protection/>
    </xf>
    <xf numFmtId="165" fontId="18" fillId="0" borderId="27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167" fontId="4" fillId="0" borderId="0" xfId="0" applyNumberFormat="1" applyFont="1" applyAlignment="1" applyProtection="1">
      <alignment horizontal="left" vertical="center"/>
      <protection/>
    </xf>
    <xf numFmtId="167" fontId="4" fillId="0" borderId="50" xfId="0" applyNumberFormat="1" applyFont="1" applyBorder="1" applyAlignment="1" applyProtection="1">
      <alignment horizontal="left" vertical="center"/>
      <protection/>
    </xf>
    <xf numFmtId="167" fontId="4" fillId="0" borderId="49" xfId="0" applyNumberFormat="1" applyFont="1" applyBorder="1" applyAlignment="1" applyProtection="1">
      <alignment horizontal="left" vertical="center"/>
      <protection/>
    </xf>
    <xf numFmtId="165" fontId="15" fillId="0" borderId="44" xfId="0" applyNumberFormat="1" applyFont="1" applyBorder="1" applyAlignment="1" applyProtection="1">
      <alignment horizontal="center" vertical="center"/>
      <protection/>
    </xf>
    <xf numFmtId="165" fontId="15" fillId="0" borderId="51" xfId="0" applyNumberFormat="1" applyFont="1" applyBorder="1" applyAlignment="1" applyProtection="1">
      <alignment horizontal="center" vertical="center"/>
      <protection/>
    </xf>
    <xf numFmtId="165" fontId="15" fillId="0" borderId="55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165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 horizontal="left" wrapText="1"/>
      <protection/>
    </xf>
    <xf numFmtId="168" fontId="7" fillId="0" borderId="0" xfId="0" applyNumberFormat="1" applyFont="1" applyAlignment="1" applyProtection="1">
      <alignment horizontal="right"/>
      <protection/>
    </xf>
    <xf numFmtId="167" fontId="7" fillId="0" borderId="0" xfId="0" applyNumberFormat="1" applyFont="1" applyAlignment="1" applyProtection="1">
      <alignment horizontal="right"/>
      <protection/>
    </xf>
    <xf numFmtId="165" fontId="4" fillId="0" borderId="66" xfId="0" applyNumberFormat="1" applyFont="1" applyBorder="1" applyAlignment="1" applyProtection="1">
      <alignment horizontal="right"/>
      <protection/>
    </xf>
    <xf numFmtId="0" fontId="4" fillId="0" borderId="67" xfId="0" applyFont="1" applyBorder="1" applyAlignment="1" applyProtection="1">
      <alignment horizontal="left" wrapText="1"/>
      <protection/>
    </xf>
    <xf numFmtId="168" fontId="4" fillId="0" borderId="67" xfId="0" applyNumberFormat="1" applyFont="1" applyBorder="1" applyAlignment="1" applyProtection="1">
      <alignment horizontal="right"/>
      <protection/>
    </xf>
    <xf numFmtId="167" fontId="4" fillId="0" borderId="68" xfId="0" applyNumberFormat="1" applyFont="1" applyBorder="1" applyAlignment="1" applyProtection="1">
      <alignment horizontal="right"/>
      <protection/>
    </xf>
    <xf numFmtId="165" fontId="11" fillId="0" borderId="66" xfId="0" applyNumberFormat="1" applyFont="1" applyBorder="1" applyAlignment="1" applyProtection="1">
      <alignment horizontal="right"/>
      <protection/>
    </xf>
    <xf numFmtId="0" fontId="11" fillId="0" borderId="67" xfId="0" applyFont="1" applyBorder="1" applyAlignment="1" applyProtection="1">
      <alignment horizontal="left" wrapText="1"/>
      <protection/>
    </xf>
    <xf numFmtId="168" fontId="11" fillId="0" borderId="67" xfId="0" applyNumberFormat="1" applyFont="1" applyBorder="1" applyAlignment="1" applyProtection="1">
      <alignment horizontal="right"/>
      <protection/>
    </xf>
    <xf numFmtId="167" fontId="11" fillId="0" borderId="67" xfId="0" applyNumberFormat="1" applyFont="1" applyBorder="1" applyAlignment="1" applyProtection="1">
      <alignment horizontal="right"/>
      <protection/>
    </xf>
    <xf numFmtId="167" fontId="11" fillId="0" borderId="68" xfId="0" applyNumberFormat="1" applyFont="1" applyBorder="1" applyAlignment="1" applyProtection="1">
      <alignment horizontal="right"/>
      <protection/>
    </xf>
    <xf numFmtId="165" fontId="11" fillId="0" borderId="69" xfId="0" applyNumberFormat="1" applyFont="1" applyBorder="1" applyAlignment="1" applyProtection="1">
      <alignment horizontal="right"/>
      <protection/>
    </xf>
    <xf numFmtId="0" fontId="11" fillId="0" borderId="70" xfId="0" applyFont="1" applyBorder="1" applyAlignment="1" applyProtection="1">
      <alignment horizontal="left" wrapText="1"/>
      <protection/>
    </xf>
    <xf numFmtId="168" fontId="11" fillId="0" borderId="70" xfId="0" applyNumberFormat="1" applyFont="1" applyBorder="1" applyAlignment="1" applyProtection="1">
      <alignment horizontal="right"/>
      <protection/>
    </xf>
    <xf numFmtId="167" fontId="11" fillId="0" borderId="70" xfId="0" applyNumberFormat="1" applyFont="1" applyBorder="1" applyAlignment="1" applyProtection="1">
      <alignment horizontal="right"/>
      <protection/>
    </xf>
    <xf numFmtId="167" fontId="11" fillId="0" borderId="71" xfId="0" applyNumberFormat="1" applyFont="1" applyBorder="1" applyAlignment="1" applyProtection="1">
      <alignment horizontal="right"/>
      <protection/>
    </xf>
    <xf numFmtId="165" fontId="11" fillId="0" borderId="72" xfId="0" applyNumberFormat="1" applyFont="1" applyBorder="1" applyAlignment="1" applyProtection="1">
      <alignment horizontal="right"/>
      <protection/>
    </xf>
    <xf numFmtId="0" fontId="11" fillId="0" borderId="73" xfId="0" applyFont="1" applyBorder="1" applyAlignment="1" applyProtection="1">
      <alignment horizontal="left" wrapText="1"/>
      <protection/>
    </xf>
    <xf numFmtId="168" fontId="11" fillId="0" borderId="73" xfId="0" applyNumberFormat="1" applyFont="1" applyBorder="1" applyAlignment="1" applyProtection="1">
      <alignment horizontal="right"/>
      <protection/>
    </xf>
    <xf numFmtId="167" fontId="11" fillId="0" borderId="73" xfId="0" applyNumberFormat="1" applyFont="1" applyBorder="1" applyAlignment="1" applyProtection="1">
      <alignment horizontal="right"/>
      <protection/>
    </xf>
    <xf numFmtId="167" fontId="11" fillId="0" borderId="74" xfId="0" applyNumberFormat="1" applyFont="1" applyBorder="1" applyAlignment="1" applyProtection="1">
      <alignment horizontal="right"/>
      <protection/>
    </xf>
    <xf numFmtId="165" fontId="11" fillId="0" borderId="75" xfId="0" applyNumberFormat="1" applyFont="1" applyBorder="1" applyAlignment="1" applyProtection="1">
      <alignment horizontal="right"/>
      <protection/>
    </xf>
    <xf numFmtId="0" fontId="11" fillId="0" borderId="76" xfId="0" applyFont="1" applyBorder="1" applyAlignment="1" applyProtection="1">
      <alignment horizontal="left" wrapText="1"/>
      <protection/>
    </xf>
    <xf numFmtId="168" fontId="11" fillId="0" borderId="76" xfId="0" applyNumberFormat="1" applyFont="1" applyBorder="1" applyAlignment="1" applyProtection="1">
      <alignment horizontal="right"/>
      <protection/>
    </xf>
    <xf numFmtId="167" fontId="11" fillId="0" borderId="76" xfId="0" applyNumberFormat="1" applyFont="1" applyBorder="1" applyAlignment="1" applyProtection="1">
      <alignment horizontal="right"/>
      <protection/>
    </xf>
    <xf numFmtId="167" fontId="11" fillId="0" borderId="77" xfId="0" applyNumberFormat="1" applyFont="1" applyBorder="1" applyAlignment="1" applyProtection="1">
      <alignment horizontal="right"/>
      <protection/>
    </xf>
    <xf numFmtId="165" fontId="12" fillId="0" borderId="66" xfId="0" applyNumberFormat="1" applyFont="1" applyBorder="1" applyAlignment="1" applyProtection="1">
      <alignment horizontal="right"/>
      <protection/>
    </xf>
    <xf numFmtId="0" fontId="12" fillId="0" borderId="67" xfId="0" applyFont="1" applyBorder="1" applyAlignment="1" applyProtection="1">
      <alignment horizontal="left" wrapText="1"/>
      <protection/>
    </xf>
    <xf numFmtId="168" fontId="12" fillId="0" borderId="67" xfId="0" applyNumberFormat="1" applyFont="1" applyBorder="1" applyAlignment="1" applyProtection="1">
      <alignment horizontal="right"/>
      <protection/>
    </xf>
    <xf numFmtId="167" fontId="12" fillId="0" borderId="68" xfId="0" applyNumberFormat="1" applyFont="1" applyBorder="1" applyAlignment="1" applyProtection="1">
      <alignment horizontal="right"/>
      <protection/>
    </xf>
    <xf numFmtId="165" fontId="4" fillId="0" borderId="69" xfId="0" applyNumberFormat="1" applyFont="1" applyBorder="1" applyAlignment="1" applyProtection="1">
      <alignment horizontal="right"/>
      <protection/>
    </xf>
    <xf numFmtId="0" fontId="4" fillId="0" borderId="70" xfId="0" applyFont="1" applyBorder="1" applyAlignment="1" applyProtection="1">
      <alignment horizontal="left" wrapText="1"/>
      <protection/>
    </xf>
    <xf numFmtId="168" fontId="4" fillId="0" borderId="70" xfId="0" applyNumberFormat="1" applyFont="1" applyBorder="1" applyAlignment="1" applyProtection="1">
      <alignment horizontal="right"/>
      <protection/>
    </xf>
    <xf numFmtId="165" fontId="4" fillId="0" borderId="75" xfId="0" applyNumberFormat="1" applyFont="1" applyBorder="1" applyAlignment="1" applyProtection="1">
      <alignment horizontal="right"/>
      <protection/>
    </xf>
    <xf numFmtId="0" fontId="4" fillId="0" borderId="76" xfId="0" applyFont="1" applyBorder="1" applyAlignment="1" applyProtection="1">
      <alignment horizontal="left" wrapText="1"/>
      <protection/>
    </xf>
    <xf numFmtId="168" fontId="4" fillId="0" borderId="76" xfId="0" applyNumberFormat="1" applyFont="1" applyBorder="1" applyAlignment="1" applyProtection="1">
      <alignment horizontal="right"/>
      <protection/>
    </xf>
    <xf numFmtId="165" fontId="9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 horizontal="left" wrapText="1"/>
      <protection/>
    </xf>
    <xf numFmtId="168" fontId="9" fillId="0" borderId="0" xfId="0" applyNumberFormat="1" applyFont="1" applyAlignment="1" applyProtection="1">
      <alignment horizontal="right"/>
      <protection/>
    </xf>
    <xf numFmtId="167" fontId="9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left" vertical="top"/>
      <protection/>
    </xf>
    <xf numFmtId="167" fontId="4" fillId="0" borderId="67" xfId="0" applyNumberFormat="1" applyFont="1" applyBorder="1" applyAlignment="1" applyProtection="1">
      <alignment horizontal="right"/>
      <protection locked="0"/>
    </xf>
    <xf numFmtId="167" fontId="12" fillId="0" borderId="67" xfId="0" applyNumberFormat="1" applyFont="1" applyBorder="1" applyAlignment="1" applyProtection="1">
      <alignment horizontal="right"/>
      <protection locked="0"/>
    </xf>
    <xf numFmtId="167" fontId="4" fillId="0" borderId="70" xfId="0" applyNumberFormat="1" applyFont="1" applyBorder="1" applyAlignment="1" applyProtection="1">
      <alignment horizontal="right"/>
      <protection locked="0"/>
    </xf>
    <xf numFmtId="167" fontId="4" fillId="0" borderId="76" xfId="0" applyNumberFormat="1" applyFont="1" applyBorder="1" applyAlignment="1" applyProtection="1">
      <alignment horizontal="right"/>
      <protection locked="0"/>
    </xf>
    <xf numFmtId="0" fontId="4" fillId="33" borderId="0" xfId="0" applyFont="1" applyFill="1" applyAlignment="1" applyProtection="1">
      <alignment horizontal="left"/>
      <protection/>
    </xf>
    <xf numFmtId="0" fontId="8" fillId="0" borderId="0" xfId="0" applyFont="1" applyAlignment="1" applyProtection="1">
      <alignment horizontal="left" wrapText="1"/>
      <protection/>
    </xf>
    <xf numFmtId="167" fontId="8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 horizontal="left" wrapText="1"/>
      <protection/>
    </xf>
    <xf numFmtId="167" fontId="7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 horizontal="left" wrapText="1"/>
      <protection/>
    </xf>
    <xf numFmtId="167" fontId="9" fillId="0" borderId="0" xfId="0" applyNumberFormat="1" applyFont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/>
      <protection locked="0"/>
    </xf>
    <xf numFmtId="0" fontId="5" fillId="33" borderId="0" xfId="0" applyFont="1" applyFill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14" fontId="4" fillId="0" borderId="27" xfId="0" applyNumberFormat="1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showGridLines="0" zoomScalePageLayoutView="0" workbookViewId="0" topLeftCell="A1">
      <pane ySplit="3" topLeftCell="A10" activePane="bottomLeft" state="frozen"/>
      <selection pane="topLeft" activeCell="A1" sqref="A1"/>
      <selection pane="bottomLeft" activeCell="O9" sqref="O9:P9"/>
    </sheetView>
  </sheetViews>
  <sheetFormatPr defaultColWidth="10.5" defaultRowHeight="12" customHeight="1"/>
  <cols>
    <col min="1" max="1" width="3" style="128" customWidth="1"/>
    <col min="2" max="2" width="2.5" style="128" customWidth="1"/>
    <col min="3" max="3" width="3.83203125" style="128" customWidth="1"/>
    <col min="4" max="4" width="7.83203125" style="128" customWidth="1"/>
    <col min="5" max="5" width="14.83203125" style="128" customWidth="1"/>
    <col min="6" max="6" width="0.4921875" style="128" customWidth="1"/>
    <col min="7" max="7" width="3.16015625" style="128" customWidth="1"/>
    <col min="8" max="8" width="3" style="128" customWidth="1"/>
    <col min="9" max="9" width="12.33203125" style="128" customWidth="1"/>
    <col min="10" max="10" width="16.16015625" style="128" customWidth="1"/>
    <col min="11" max="11" width="0.65625" style="128" customWidth="1"/>
    <col min="12" max="12" width="3" style="128" customWidth="1"/>
    <col min="13" max="13" width="4.66015625" style="128" customWidth="1"/>
    <col min="14" max="14" width="5.66015625" style="128" customWidth="1"/>
    <col min="15" max="15" width="4.16015625" style="128" customWidth="1"/>
    <col min="16" max="16" width="15.33203125" style="128" customWidth="1"/>
    <col min="17" max="17" width="7.5" style="128" customWidth="1"/>
    <col min="18" max="18" width="14.83203125" style="128" customWidth="1"/>
    <col min="19" max="19" width="0.4921875" style="128" customWidth="1"/>
    <col min="20" max="16384" width="10.5" style="171" customWidth="1"/>
  </cols>
  <sheetData>
    <row r="1" spans="1:19" ht="14.2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1:19" ht="21" customHeight="1">
      <c r="A2" s="14"/>
      <c r="B2" s="15"/>
      <c r="C2" s="15"/>
      <c r="D2" s="15"/>
      <c r="E2" s="15"/>
      <c r="F2" s="15"/>
      <c r="G2" s="16" t="s">
        <v>219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7"/>
    </row>
    <row r="3" spans="1:19" ht="14.2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5"/>
      <c r="P3" s="19"/>
      <c r="Q3" s="19"/>
      <c r="R3" s="19"/>
      <c r="S3" s="20"/>
    </row>
    <row r="4" spans="1:19" ht="9" customHeight="1" thickBo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/>
    </row>
    <row r="5" spans="1:19" ht="18" customHeight="1">
      <c r="A5" s="24"/>
      <c r="B5" s="25" t="s">
        <v>220</v>
      </c>
      <c r="C5" s="25"/>
      <c r="D5" s="25"/>
      <c r="E5" s="26" t="s">
        <v>221</v>
      </c>
      <c r="F5" s="27"/>
      <c r="G5" s="27"/>
      <c r="H5" s="27"/>
      <c r="I5" s="27"/>
      <c r="J5" s="28"/>
      <c r="K5" s="25"/>
      <c r="L5" s="25"/>
      <c r="M5" s="25"/>
      <c r="N5" s="25"/>
      <c r="O5" s="127" t="s">
        <v>222</v>
      </c>
      <c r="P5" s="127"/>
      <c r="Q5" s="26"/>
      <c r="R5" s="28"/>
      <c r="S5" s="29"/>
    </row>
    <row r="6" spans="1:19" ht="18" customHeight="1">
      <c r="A6" s="24"/>
      <c r="B6" s="25" t="s">
        <v>223</v>
      </c>
      <c r="C6" s="25"/>
      <c r="D6" s="25"/>
      <c r="E6" s="30"/>
      <c r="F6" s="25"/>
      <c r="G6" s="25"/>
      <c r="H6" s="25"/>
      <c r="I6" s="25"/>
      <c r="J6" s="31"/>
      <c r="K6" s="25"/>
      <c r="L6" s="25"/>
      <c r="M6" s="25"/>
      <c r="N6" s="25"/>
      <c r="O6" s="127" t="s">
        <v>224</v>
      </c>
      <c r="P6" s="127"/>
      <c r="Q6" s="30"/>
      <c r="R6" s="31"/>
      <c r="S6" s="29"/>
    </row>
    <row r="7" spans="1:19" ht="18" customHeight="1" thickBot="1">
      <c r="A7" s="24"/>
      <c r="B7" s="25" t="s">
        <v>225</v>
      </c>
      <c r="C7" s="25"/>
      <c r="D7" s="25"/>
      <c r="E7" s="32"/>
      <c r="F7" s="33"/>
      <c r="G7" s="33"/>
      <c r="H7" s="33"/>
      <c r="I7" s="33"/>
      <c r="J7" s="34"/>
      <c r="K7" s="25"/>
      <c r="L7" s="25"/>
      <c r="M7" s="25"/>
      <c r="N7" s="25"/>
      <c r="O7" s="127" t="s">
        <v>226</v>
      </c>
      <c r="P7" s="127"/>
      <c r="Q7" s="32" t="s">
        <v>227</v>
      </c>
      <c r="R7" s="34"/>
      <c r="S7" s="29"/>
    </row>
    <row r="8" spans="1:19" ht="18" customHeight="1" thickBot="1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127" t="s">
        <v>228</v>
      </c>
      <c r="P8" s="127"/>
      <c r="Q8" s="25" t="s">
        <v>229</v>
      </c>
      <c r="R8" s="25"/>
      <c r="S8" s="29"/>
    </row>
    <row r="9" spans="1:19" ht="18" customHeight="1" thickBot="1">
      <c r="A9" s="24"/>
      <c r="B9" s="25" t="s">
        <v>230</v>
      </c>
      <c r="C9" s="25"/>
      <c r="D9" s="25"/>
      <c r="E9" s="185" t="s">
        <v>231</v>
      </c>
      <c r="F9" s="27"/>
      <c r="G9" s="27"/>
      <c r="H9" s="27"/>
      <c r="I9" s="27"/>
      <c r="J9" s="28"/>
      <c r="K9" s="25"/>
      <c r="L9" s="25"/>
      <c r="M9" s="25"/>
      <c r="N9" s="25"/>
      <c r="O9" s="191"/>
      <c r="P9" s="190"/>
      <c r="Q9" s="192"/>
      <c r="R9" s="193"/>
      <c r="S9" s="29"/>
    </row>
    <row r="10" spans="1:19" ht="18" customHeight="1" thickBot="1">
      <c r="A10" s="24"/>
      <c r="B10" s="25" t="s">
        <v>232</v>
      </c>
      <c r="C10" s="25"/>
      <c r="D10" s="25"/>
      <c r="E10" s="30"/>
      <c r="F10" s="25"/>
      <c r="G10" s="25"/>
      <c r="H10" s="25"/>
      <c r="I10" s="25"/>
      <c r="J10" s="31"/>
      <c r="K10" s="25"/>
      <c r="L10" s="25"/>
      <c r="M10" s="25"/>
      <c r="N10" s="25"/>
      <c r="O10" s="191"/>
      <c r="P10" s="190"/>
      <c r="Q10" s="192"/>
      <c r="R10" s="193"/>
      <c r="S10" s="29"/>
    </row>
    <row r="11" spans="1:19" ht="18" customHeight="1" thickBot="1">
      <c r="A11" s="24"/>
      <c r="B11" s="25" t="s">
        <v>233</v>
      </c>
      <c r="C11" s="25"/>
      <c r="D11" s="25"/>
      <c r="E11" s="186"/>
      <c r="F11" s="25"/>
      <c r="G11" s="25"/>
      <c r="H11" s="25"/>
      <c r="I11" s="25"/>
      <c r="J11" s="31"/>
      <c r="K11" s="25"/>
      <c r="L11" s="25"/>
      <c r="M11" s="25"/>
      <c r="N11" s="25"/>
      <c r="O11" s="191"/>
      <c r="P11" s="190"/>
      <c r="Q11" s="192"/>
      <c r="R11" s="193"/>
      <c r="S11" s="29"/>
    </row>
    <row r="12" spans="1:19" ht="18" customHeight="1" thickBot="1">
      <c r="A12" s="24"/>
      <c r="B12" s="25"/>
      <c r="C12" s="25"/>
      <c r="D12" s="25"/>
      <c r="E12" s="32"/>
      <c r="F12" s="33"/>
      <c r="G12" s="33"/>
      <c r="H12" s="33"/>
      <c r="I12" s="33"/>
      <c r="J12" s="34"/>
      <c r="K12" s="25"/>
      <c r="L12" s="25"/>
      <c r="M12" s="25"/>
      <c r="N12" s="25"/>
      <c r="O12" s="37"/>
      <c r="P12" s="37"/>
      <c r="Q12" s="37"/>
      <c r="R12" s="25"/>
      <c r="S12" s="29"/>
    </row>
    <row r="13" spans="1:19" ht="18" customHeight="1" thickBot="1">
      <c r="A13" s="24"/>
      <c r="B13" s="25"/>
      <c r="C13" s="25"/>
      <c r="D13" s="25"/>
      <c r="E13" s="37" t="s">
        <v>234</v>
      </c>
      <c r="F13" s="25"/>
      <c r="G13" s="25" t="s">
        <v>235</v>
      </c>
      <c r="H13" s="25"/>
      <c r="I13" s="25"/>
      <c r="J13" s="25"/>
      <c r="K13" s="25"/>
      <c r="L13" s="25"/>
      <c r="M13" s="25"/>
      <c r="N13" s="25"/>
      <c r="O13" s="120" t="s">
        <v>236</v>
      </c>
      <c r="P13" s="120"/>
      <c r="Q13" s="37"/>
      <c r="R13" s="38"/>
      <c r="S13" s="29"/>
    </row>
    <row r="14" spans="1:19" ht="18" customHeight="1" thickBot="1">
      <c r="A14" s="24"/>
      <c r="B14" s="25"/>
      <c r="C14" s="25"/>
      <c r="D14" s="25"/>
      <c r="E14" s="187"/>
      <c r="F14" s="25"/>
      <c r="G14" s="35"/>
      <c r="H14" s="39"/>
      <c r="I14" s="188"/>
      <c r="J14" s="25"/>
      <c r="K14" s="25"/>
      <c r="L14" s="25"/>
      <c r="M14" s="25"/>
      <c r="N14" s="25"/>
      <c r="O14" s="189"/>
      <c r="P14" s="190"/>
      <c r="Q14" s="37"/>
      <c r="R14" s="40"/>
      <c r="S14" s="29"/>
    </row>
    <row r="15" spans="1:19" ht="9" customHeight="1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25"/>
      <c r="P15" s="42"/>
      <c r="Q15" s="42"/>
      <c r="R15" s="42"/>
      <c r="S15" s="43"/>
    </row>
    <row r="16" spans="1:19" ht="20.25" customHeight="1">
      <c r="A16" s="44"/>
      <c r="B16" s="45"/>
      <c r="C16" s="45"/>
      <c r="D16" s="45"/>
      <c r="E16" s="46" t="s">
        <v>237</v>
      </c>
      <c r="F16" s="45"/>
      <c r="G16" s="45"/>
      <c r="H16" s="45"/>
      <c r="I16" s="45"/>
      <c r="J16" s="45"/>
      <c r="K16" s="45"/>
      <c r="L16" s="45"/>
      <c r="M16" s="45"/>
      <c r="N16" s="45"/>
      <c r="O16" s="22"/>
      <c r="P16" s="45"/>
      <c r="Q16" s="45"/>
      <c r="R16" s="45"/>
      <c r="S16" s="47"/>
    </row>
    <row r="17" spans="1:19" ht="21" customHeight="1">
      <c r="A17" s="48" t="s">
        <v>238</v>
      </c>
      <c r="B17" s="49"/>
      <c r="C17" s="49"/>
      <c r="D17" s="50"/>
      <c r="E17" s="51" t="s">
        <v>239</v>
      </c>
      <c r="F17" s="50"/>
      <c r="G17" s="51" t="s">
        <v>240</v>
      </c>
      <c r="H17" s="49"/>
      <c r="I17" s="50"/>
      <c r="J17" s="51" t="s">
        <v>241</v>
      </c>
      <c r="K17" s="49"/>
      <c r="L17" s="51" t="s">
        <v>242</v>
      </c>
      <c r="M17" s="49"/>
      <c r="N17" s="49"/>
      <c r="O17" s="49"/>
      <c r="P17" s="50"/>
      <c r="Q17" s="51" t="s">
        <v>243</v>
      </c>
      <c r="R17" s="49"/>
      <c r="S17" s="52"/>
    </row>
    <row r="18" spans="1:19" ht="18" customHeight="1">
      <c r="A18" s="53"/>
      <c r="B18" s="54"/>
      <c r="C18" s="54"/>
      <c r="D18" s="55">
        <v>0</v>
      </c>
      <c r="E18" s="56">
        <v>0</v>
      </c>
      <c r="F18" s="57"/>
      <c r="G18" s="58"/>
      <c r="H18" s="54"/>
      <c r="I18" s="55">
        <v>0</v>
      </c>
      <c r="J18" s="56">
        <v>0</v>
      </c>
      <c r="K18" s="59"/>
      <c r="L18" s="58"/>
      <c r="M18" s="54"/>
      <c r="N18" s="54"/>
      <c r="O18" s="60"/>
      <c r="P18" s="55">
        <v>0</v>
      </c>
      <c r="Q18" s="58"/>
      <c r="R18" s="61">
        <v>0</v>
      </c>
      <c r="S18" s="62"/>
    </row>
    <row r="19" spans="1:19" ht="20.25" customHeight="1">
      <c r="A19" s="44"/>
      <c r="B19" s="45"/>
      <c r="C19" s="45"/>
      <c r="D19" s="45"/>
      <c r="E19" s="46" t="s">
        <v>244</v>
      </c>
      <c r="F19" s="45"/>
      <c r="G19" s="45"/>
      <c r="H19" s="45"/>
      <c r="I19" s="45"/>
      <c r="J19" s="63" t="s">
        <v>245</v>
      </c>
      <c r="K19" s="45"/>
      <c r="L19" s="45"/>
      <c r="M19" s="45"/>
      <c r="N19" s="45"/>
      <c r="O19" s="42"/>
      <c r="P19" s="45"/>
      <c r="Q19" s="45"/>
      <c r="R19" s="45"/>
      <c r="S19" s="47"/>
    </row>
    <row r="20" spans="1:19" ht="18" customHeight="1">
      <c r="A20" s="64" t="s">
        <v>246</v>
      </c>
      <c r="B20" s="65"/>
      <c r="C20" s="66" t="s">
        <v>247</v>
      </c>
      <c r="D20" s="67"/>
      <c r="E20" s="67"/>
      <c r="F20" s="68"/>
      <c r="G20" s="64" t="s">
        <v>248</v>
      </c>
      <c r="H20" s="69"/>
      <c r="I20" s="66" t="s">
        <v>249</v>
      </c>
      <c r="J20" s="67"/>
      <c r="K20" s="67"/>
      <c r="L20" s="64" t="s">
        <v>250</v>
      </c>
      <c r="M20" s="69"/>
      <c r="N20" s="66" t="s">
        <v>251</v>
      </c>
      <c r="O20" s="70"/>
      <c r="P20" s="67"/>
      <c r="Q20" s="67"/>
      <c r="R20" s="67"/>
      <c r="S20" s="68"/>
    </row>
    <row r="21" spans="1:19" ht="18" customHeight="1">
      <c r="A21" s="71" t="s">
        <v>0</v>
      </c>
      <c r="B21" s="72" t="s">
        <v>1</v>
      </c>
      <c r="C21" s="73"/>
      <c r="D21" s="74"/>
      <c r="E21" s="124">
        <f>'2. Rekapitulace rozpočtu'!C10</f>
        <v>0</v>
      </c>
      <c r="F21" s="76"/>
      <c r="G21" s="71" t="s">
        <v>2</v>
      </c>
      <c r="H21" s="77" t="s">
        <v>252</v>
      </c>
      <c r="I21" s="78"/>
      <c r="J21" s="79">
        <v>0</v>
      </c>
      <c r="K21" s="80"/>
      <c r="L21" s="71" t="s">
        <v>253</v>
      </c>
      <c r="M21" s="81" t="s">
        <v>254</v>
      </c>
      <c r="N21" s="82"/>
      <c r="O21" s="82"/>
      <c r="P21" s="82"/>
      <c r="Q21" s="83">
        <v>0</v>
      </c>
      <c r="R21" s="75">
        <v>0</v>
      </c>
      <c r="S21" s="76"/>
    </row>
    <row r="22" spans="1:19" ht="18" customHeight="1">
      <c r="A22" s="71" t="s">
        <v>3</v>
      </c>
      <c r="B22" s="84"/>
      <c r="C22" s="85"/>
      <c r="D22" s="74"/>
      <c r="E22" s="125"/>
      <c r="F22" s="76"/>
      <c r="G22" s="71" t="s">
        <v>4</v>
      </c>
      <c r="H22" s="25" t="s">
        <v>255</v>
      </c>
      <c r="I22" s="78"/>
      <c r="J22" s="79">
        <v>0</v>
      </c>
      <c r="K22" s="80"/>
      <c r="L22" s="71" t="s">
        <v>256</v>
      </c>
      <c r="M22" s="81" t="s">
        <v>257</v>
      </c>
      <c r="N22" s="82"/>
      <c r="O22" s="25"/>
      <c r="P22" s="82"/>
      <c r="Q22" s="83">
        <v>0</v>
      </c>
      <c r="R22" s="75">
        <v>0</v>
      </c>
      <c r="S22" s="76"/>
    </row>
    <row r="23" spans="1:19" ht="18" customHeight="1">
      <c r="A23" s="71" t="s">
        <v>5</v>
      </c>
      <c r="B23" s="72" t="s">
        <v>6</v>
      </c>
      <c r="C23" s="73"/>
      <c r="D23" s="74"/>
      <c r="E23" s="124">
        <f>'2. Rekapitulace rozpočtu'!C15</f>
        <v>0</v>
      </c>
      <c r="F23" s="76"/>
      <c r="G23" s="71" t="s">
        <v>258</v>
      </c>
      <c r="H23" s="77" t="s">
        <v>259</v>
      </c>
      <c r="I23" s="78"/>
      <c r="J23" s="79">
        <v>0</v>
      </c>
      <c r="K23" s="80"/>
      <c r="L23" s="71" t="s">
        <v>260</v>
      </c>
      <c r="M23" s="81" t="s">
        <v>261</v>
      </c>
      <c r="N23" s="82"/>
      <c r="O23" s="82"/>
      <c r="P23" s="82"/>
      <c r="Q23" s="83">
        <v>0</v>
      </c>
      <c r="R23" s="75">
        <v>0</v>
      </c>
      <c r="S23" s="76"/>
    </row>
    <row r="24" spans="1:19" ht="18" customHeight="1">
      <c r="A24" s="71" t="s">
        <v>7</v>
      </c>
      <c r="B24" s="84"/>
      <c r="C24" s="85"/>
      <c r="D24" s="74"/>
      <c r="E24" s="125"/>
      <c r="F24" s="76"/>
      <c r="G24" s="71" t="s">
        <v>262</v>
      </c>
      <c r="H24" s="77"/>
      <c r="I24" s="78"/>
      <c r="J24" s="79">
        <v>0</v>
      </c>
      <c r="K24" s="80"/>
      <c r="L24" s="71" t="s">
        <v>263</v>
      </c>
      <c r="M24" s="81" t="s">
        <v>264</v>
      </c>
      <c r="N24" s="82"/>
      <c r="O24" s="25"/>
      <c r="P24" s="82"/>
      <c r="Q24" s="83">
        <v>0</v>
      </c>
      <c r="R24" s="75">
        <v>0</v>
      </c>
      <c r="S24" s="76"/>
    </row>
    <row r="25" spans="1:19" ht="18" customHeight="1">
      <c r="A25" s="71" t="s">
        <v>8</v>
      </c>
      <c r="B25" s="72" t="s">
        <v>265</v>
      </c>
      <c r="C25" s="73"/>
      <c r="D25" s="74"/>
      <c r="E25" s="124">
        <v>0</v>
      </c>
      <c r="F25" s="76"/>
      <c r="G25" s="86"/>
      <c r="H25" s="82"/>
      <c r="I25" s="78"/>
      <c r="J25" s="79"/>
      <c r="K25" s="80"/>
      <c r="L25" s="71" t="s">
        <v>266</v>
      </c>
      <c r="M25" s="81" t="s">
        <v>267</v>
      </c>
      <c r="N25" s="82"/>
      <c r="O25" s="82"/>
      <c r="P25" s="82"/>
      <c r="Q25" s="83">
        <v>0</v>
      </c>
      <c r="R25" s="75">
        <v>0</v>
      </c>
      <c r="S25" s="76"/>
    </row>
    <row r="26" spans="1:19" ht="18" customHeight="1">
      <c r="A26" s="71" t="s">
        <v>9</v>
      </c>
      <c r="B26" s="84"/>
      <c r="C26" s="85"/>
      <c r="D26" s="74"/>
      <c r="E26" s="126"/>
      <c r="F26" s="76"/>
      <c r="G26" s="86"/>
      <c r="H26" s="82"/>
      <c r="I26" s="78"/>
      <c r="J26" s="79"/>
      <c r="K26" s="80"/>
      <c r="L26" s="71" t="s">
        <v>268</v>
      </c>
      <c r="M26" s="77" t="s">
        <v>269</v>
      </c>
      <c r="N26" s="82"/>
      <c r="O26" s="25"/>
      <c r="P26" s="82"/>
      <c r="Q26" s="78"/>
      <c r="R26" s="75">
        <v>0</v>
      </c>
      <c r="S26" s="76"/>
    </row>
    <row r="27" spans="1:19" ht="18" customHeight="1">
      <c r="A27" s="71" t="s">
        <v>10</v>
      </c>
      <c r="B27" s="87" t="s">
        <v>270</v>
      </c>
      <c r="C27" s="82"/>
      <c r="D27" s="78"/>
      <c r="E27" s="88">
        <f>E21+E23</f>
        <v>0</v>
      </c>
      <c r="F27" s="47"/>
      <c r="G27" s="71" t="s">
        <v>271</v>
      </c>
      <c r="H27" s="87" t="s">
        <v>272</v>
      </c>
      <c r="I27" s="78"/>
      <c r="J27" s="89"/>
      <c r="K27" s="90"/>
      <c r="L27" s="71" t="s">
        <v>273</v>
      </c>
      <c r="M27" s="87" t="s">
        <v>274</v>
      </c>
      <c r="N27" s="82"/>
      <c r="O27" s="82"/>
      <c r="P27" s="82"/>
      <c r="Q27" s="78"/>
      <c r="R27" s="88">
        <v>0</v>
      </c>
      <c r="S27" s="47"/>
    </row>
    <row r="28" spans="1:19" ht="18" customHeight="1">
      <c r="A28" s="91" t="s">
        <v>275</v>
      </c>
      <c r="B28" s="92" t="s">
        <v>276</v>
      </c>
      <c r="C28" s="93"/>
      <c r="D28" s="94"/>
      <c r="E28" s="95">
        <v>0</v>
      </c>
      <c r="F28" s="43"/>
      <c r="G28" s="91" t="s">
        <v>277</v>
      </c>
      <c r="H28" s="92" t="s">
        <v>278</v>
      </c>
      <c r="I28" s="94"/>
      <c r="J28" s="96">
        <v>0</v>
      </c>
      <c r="K28" s="97"/>
      <c r="L28" s="91" t="s">
        <v>279</v>
      </c>
      <c r="M28" s="92" t="s">
        <v>280</v>
      </c>
      <c r="N28" s="93"/>
      <c r="O28" s="42"/>
      <c r="P28" s="93"/>
      <c r="Q28" s="94"/>
      <c r="R28" s="95">
        <v>0</v>
      </c>
      <c r="S28" s="43"/>
    </row>
    <row r="29" spans="1:19" ht="18" customHeight="1">
      <c r="A29" s="98" t="s">
        <v>232</v>
      </c>
      <c r="B29" s="22"/>
      <c r="C29" s="22"/>
      <c r="D29" s="22"/>
      <c r="E29" s="22"/>
      <c r="F29" s="99"/>
      <c r="G29" s="100"/>
      <c r="H29" s="22"/>
      <c r="I29" s="22"/>
      <c r="J29" s="22"/>
      <c r="K29" s="22"/>
      <c r="L29" s="64" t="s">
        <v>281</v>
      </c>
      <c r="M29" s="50"/>
      <c r="N29" s="66" t="s">
        <v>282</v>
      </c>
      <c r="O29" s="25"/>
      <c r="P29" s="49"/>
      <c r="Q29" s="49"/>
      <c r="R29" s="49"/>
      <c r="S29" s="52"/>
    </row>
    <row r="30" spans="1:19" ht="18" customHeight="1">
      <c r="A30" s="24"/>
      <c r="B30" s="25"/>
      <c r="C30" s="25"/>
      <c r="D30" s="25"/>
      <c r="E30" s="25"/>
      <c r="F30" s="101"/>
      <c r="G30" s="102"/>
      <c r="H30" s="25"/>
      <c r="I30" s="25"/>
      <c r="J30" s="25"/>
      <c r="K30" s="25"/>
      <c r="L30" s="71" t="s">
        <v>283</v>
      </c>
      <c r="M30" s="77" t="s">
        <v>284</v>
      </c>
      <c r="N30" s="82"/>
      <c r="O30" s="82"/>
      <c r="P30" s="82"/>
      <c r="Q30" s="78"/>
      <c r="R30" s="88">
        <f>E27+J27+R27+E28+J28+R28</f>
        <v>0</v>
      </c>
      <c r="S30" s="47"/>
    </row>
    <row r="31" spans="1:19" ht="18" customHeight="1">
      <c r="A31" s="103" t="s">
        <v>285</v>
      </c>
      <c r="B31" s="104"/>
      <c r="C31" s="104"/>
      <c r="D31" s="104"/>
      <c r="E31" s="104"/>
      <c r="F31" s="85"/>
      <c r="G31" s="105" t="s">
        <v>286</v>
      </c>
      <c r="H31" s="104"/>
      <c r="I31" s="104"/>
      <c r="J31" s="104"/>
      <c r="K31" s="104"/>
      <c r="L31" s="71" t="s">
        <v>287</v>
      </c>
      <c r="M31" s="81" t="s">
        <v>288</v>
      </c>
      <c r="N31" s="106">
        <v>15</v>
      </c>
      <c r="O31" s="37" t="s">
        <v>289</v>
      </c>
      <c r="P31" s="121">
        <v>0</v>
      </c>
      <c r="Q31" s="120"/>
      <c r="R31" s="107">
        <v>0</v>
      </c>
      <c r="S31" s="108"/>
    </row>
    <row r="32" spans="1:19" ht="20.25" customHeight="1" thickBot="1">
      <c r="A32" s="109" t="s">
        <v>230</v>
      </c>
      <c r="B32" s="110"/>
      <c r="C32" s="110"/>
      <c r="D32" s="110"/>
      <c r="E32" s="110"/>
      <c r="F32" s="73"/>
      <c r="G32" s="111"/>
      <c r="H32" s="110"/>
      <c r="I32" s="110"/>
      <c r="J32" s="110"/>
      <c r="K32" s="110"/>
      <c r="L32" s="71" t="s">
        <v>290</v>
      </c>
      <c r="M32" s="81" t="s">
        <v>288</v>
      </c>
      <c r="N32" s="106">
        <v>21</v>
      </c>
      <c r="O32" s="112" t="s">
        <v>289</v>
      </c>
      <c r="P32" s="122">
        <f>R30</f>
        <v>0</v>
      </c>
      <c r="Q32" s="123"/>
      <c r="R32" s="88">
        <f>P32/100*N32</f>
        <v>0</v>
      </c>
      <c r="S32" s="76"/>
    </row>
    <row r="33" spans="1:19" ht="20.25" customHeight="1" thickBot="1">
      <c r="A33" s="24"/>
      <c r="B33" s="25"/>
      <c r="C33" s="25"/>
      <c r="D33" s="25"/>
      <c r="E33" s="25"/>
      <c r="F33" s="101"/>
      <c r="G33" s="102"/>
      <c r="H33" s="25"/>
      <c r="I33" s="25"/>
      <c r="J33" s="25"/>
      <c r="K33" s="25"/>
      <c r="L33" s="91" t="s">
        <v>291</v>
      </c>
      <c r="M33" s="113" t="s">
        <v>292</v>
      </c>
      <c r="N33" s="93"/>
      <c r="O33" s="25"/>
      <c r="P33" s="93"/>
      <c r="Q33" s="94"/>
      <c r="R33" s="119">
        <f>R30+R32</f>
        <v>0</v>
      </c>
      <c r="S33" s="36"/>
    </row>
    <row r="34" spans="1:19" ht="18" customHeight="1">
      <c r="A34" s="103" t="s">
        <v>285</v>
      </c>
      <c r="B34" s="104"/>
      <c r="C34" s="104"/>
      <c r="D34" s="104"/>
      <c r="E34" s="104"/>
      <c r="F34" s="85"/>
      <c r="G34" s="105" t="s">
        <v>286</v>
      </c>
      <c r="H34" s="104"/>
      <c r="I34" s="104"/>
      <c r="J34" s="104"/>
      <c r="K34" s="104"/>
      <c r="L34" s="64" t="s">
        <v>293</v>
      </c>
      <c r="M34" s="50"/>
      <c r="N34" s="66" t="s">
        <v>294</v>
      </c>
      <c r="O34" s="22"/>
      <c r="P34" s="49"/>
      <c r="Q34" s="49"/>
      <c r="R34" s="114"/>
      <c r="S34" s="52"/>
    </row>
    <row r="35" spans="1:19" ht="20.25" customHeight="1">
      <c r="A35" s="109" t="s">
        <v>233</v>
      </c>
      <c r="B35" s="110"/>
      <c r="C35" s="110"/>
      <c r="D35" s="110"/>
      <c r="E35" s="110"/>
      <c r="F35" s="73"/>
      <c r="G35" s="111"/>
      <c r="H35" s="110"/>
      <c r="I35" s="110"/>
      <c r="J35" s="110"/>
      <c r="K35" s="110"/>
      <c r="L35" s="71" t="s">
        <v>295</v>
      </c>
      <c r="M35" s="77" t="s">
        <v>296</v>
      </c>
      <c r="N35" s="82"/>
      <c r="O35" s="82"/>
      <c r="P35" s="82"/>
      <c r="Q35" s="78"/>
      <c r="R35" s="75">
        <v>0</v>
      </c>
      <c r="S35" s="76"/>
    </row>
    <row r="36" spans="1:19" ht="18" customHeight="1">
      <c r="A36" s="24"/>
      <c r="B36" s="25"/>
      <c r="C36" s="25"/>
      <c r="D36" s="25"/>
      <c r="E36" s="25"/>
      <c r="F36" s="101"/>
      <c r="G36" s="102"/>
      <c r="H36" s="25"/>
      <c r="I36" s="25"/>
      <c r="J36" s="25"/>
      <c r="K36" s="25"/>
      <c r="L36" s="71" t="s">
        <v>297</v>
      </c>
      <c r="M36" s="77" t="s">
        <v>298</v>
      </c>
      <c r="N36" s="82"/>
      <c r="O36" s="104"/>
      <c r="P36" s="82"/>
      <c r="Q36" s="78"/>
      <c r="R36" s="75">
        <v>0</v>
      </c>
      <c r="S36" s="76"/>
    </row>
    <row r="37" spans="1:19" ht="18" customHeight="1">
      <c r="A37" s="115" t="s">
        <v>285</v>
      </c>
      <c r="B37" s="42"/>
      <c r="C37" s="42"/>
      <c r="D37" s="42"/>
      <c r="E37" s="42"/>
      <c r="F37" s="116"/>
      <c r="G37" s="117" t="s">
        <v>286</v>
      </c>
      <c r="H37" s="42"/>
      <c r="I37" s="42"/>
      <c r="J37" s="42"/>
      <c r="K37" s="42"/>
      <c r="L37" s="91" t="s">
        <v>299</v>
      </c>
      <c r="M37" s="92" t="s">
        <v>300</v>
      </c>
      <c r="N37" s="93"/>
      <c r="O37" s="42"/>
      <c r="P37" s="93"/>
      <c r="Q37" s="94"/>
      <c r="R37" s="56">
        <v>0</v>
      </c>
      <c r="S37" s="118"/>
    </row>
  </sheetData>
  <sheetProtection password="C724" sheet="1" objects="1" scenarios="1" selectLockedCells="1"/>
  <mergeCells count="14">
    <mergeCell ref="O5:P5"/>
    <mergeCell ref="O6:P6"/>
    <mergeCell ref="O7:P7"/>
    <mergeCell ref="O8:P8"/>
    <mergeCell ref="O9:P9"/>
    <mergeCell ref="O10:P10"/>
    <mergeCell ref="O11:P11"/>
    <mergeCell ref="O13:P13"/>
    <mergeCell ref="O14:P14"/>
    <mergeCell ref="P31:Q31"/>
    <mergeCell ref="P32:Q32"/>
    <mergeCell ref="E21:E22"/>
    <mergeCell ref="E23:E24"/>
    <mergeCell ref="E25:E26"/>
  </mergeCells>
  <printOptions horizontalCentered="1"/>
  <pageMargins left="0.3937007874015748" right="0.3937007874015748" top="0.7874015748031497" bottom="0.7874015748031497" header="0" footer="0.3937007874015748"/>
  <pageSetup blackAndWhite="1" firstPageNumber="1" useFirstPageNumber="1" horizontalDpi="300" verticalDpi="300" orientation="portrait" paperSize="9" r:id="rId1"/>
  <headerFooter alignWithMargins="0">
    <oddFooter>&amp;RStr.&amp;P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showGridLines="0" zoomScalePageLayoutView="0" workbookViewId="0" topLeftCell="A1">
      <selection activeCell="I27" sqref="I27"/>
    </sheetView>
  </sheetViews>
  <sheetFormatPr defaultColWidth="10.66015625" defaultRowHeight="12" customHeight="1"/>
  <cols>
    <col min="1" max="1" width="11.33203125" style="128" customWidth="1"/>
    <col min="2" max="2" width="58.66015625" style="128" customWidth="1"/>
    <col min="3" max="3" width="18.33203125" style="128" customWidth="1"/>
    <col min="4" max="16384" width="10.66015625" style="128" customWidth="1"/>
  </cols>
  <sheetData>
    <row r="1" spans="1:3" s="171" customFormat="1" ht="20.25" customHeight="1">
      <c r="A1" s="1" t="s">
        <v>11</v>
      </c>
      <c r="B1" s="2"/>
      <c r="C1" s="2"/>
    </row>
    <row r="2" spans="1:3" s="171" customFormat="1" ht="12" customHeight="1">
      <c r="A2" s="3" t="s">
        <v>12</v>
      </c>
      <c r="B2" s="4"/>
      <c r="C2" s="2"/>
    </row>
    <row r="3" spans="1:3" s="171" customFormat="1" ht="12" customHeight="1">
      <c r="A3" s="3" t="s">
        <v>13</v>
      </c>
      <c r="B3" s="4"/>
      <c r="C3" s="2"/>
    </row>
    <row r="4" spans="1:3" s="171" customFormat="1" ht="12" customHeight="1">
      <c r="A4" s="3" t="s">
        <v>15</v>
      </c>
      <c r="B4" s="4" t="s">
        <v>218</v>
      </c>
      <c r="C4" s="2"/>
    </row>
    <row r="5" spans="1:3" s="171" customFormat="1" ht="12" customHeight="1">
      <c r="A5" s="4" t="s">
        <v>17</v>
      </c>
      <c r="B5" s="4"/>
      <c r="C5" s="2"/>
    </row>
    <row r="6" spans="1:3" s="171" customFormat="1" ht="6" customHeight="1" thickBot="1">
      <c r="A6" s="2"/>
      <c r="B6" s="2"/>
      <c r="C6" s="2"/>
    </row>
    <row r="7" spans="1:3" s="171" customFormat="1" ht="24" customHeight="1" thickBot="1">
      <c r="A7" s="5" t="s">
        <v>18</v>
      </c>
      <c r="B7" s="5" t="s">
        <v>19</v>
      </c>
      <c r="C7" s="5" t="s">
        <v>20</v>
      </c>
    </row>
    <row r="8" spans="1:3" s="171" customFormat="1" ht="12" customHeight="1" thickBot="1">
      <c r="A8" s="5" t="s">
        <v>0</v>
      </c>
      <c r="B8" s="5" t="s">
        <v>3</v>
      </c>
      <c r="C8" s="5" t="s">
        <v>8</v>
      </c>
    </row>
    <row r="9" spans="1:3" s="171" customFormat="1" ht="5.25" customHeight="1">
      <c r="A9" s="4"/>
      <c r="B9" s="4"/>
      <c r="C9" s="4"/>
    </row>
    <row r="10" spans="1:3" s="171" customFormat="1" ht="21" customHeight="1">
      <c r="A10" s="177" t="s">
        <v>1</v>
      </c>
      <c r="B10" s="177" t="s">
        <v>21</v>
      </c>
      <c r="C10" s="178">
        <f>C11+C12+C13</f>
        <v>0</v>
      </c>
    </row>
    <row r="11" spans="1:3" s="171" customFormat="1" ht="12.75" customHeight="1">
      <c r="A11" s="179" t="s">
        <v>5</v>
      </c>
      <c r="B11" s="179" t="s">
        <v>22</v>
      </c>
      <c r="C11" s="180">
        <f>'3. Rozpočet s výkazem výměr - n'!H12</f>
        <v>0</v>
      </c>
    </row>
    <row r="12" spans="1:3" s="171" customFormat="1" ht="12.75" customHeight="1">
      <c r="A12" s="179" t="s">
        <v>9</v>
      </c>
      <c r="B12" s="179" t="s">
        <v>23</v>
      </c>
      <c r="C12" s="180">
        <f>'3. Rozpočet s výkazem výměr - n'!H17</f>
        <v>0</v>
      </c>
    </row>
    <row r="13" spans="1:3" s="171" customFormat="1" ht="12.75" customHeight="1">
      <c r="A13" s="179" t="s">
        <v>4</v>
      </c>
      <c r="B13" s="179" t="s">
        <v>24</v>
      </c>
      <c r="C13" s="180">
        <f>'3. Rozpočet s výkazem výměr - n'!H62</f>
        <v>0</v>
      </c>
    </row>
    <row r="14" spans="1:3" s="171" customFormat="1" ht="12.75" customHeight="1">
      <c r="A14" s="179" t="s">
        <v>25</v>
      </c>
      <c r="B14" s="179" t="s">
        <v>26</v>
      </c>
      <c r="C14" s="180">
        <f>'3. Rozpočet s výkazem výměr - n'!H93</f>
        <v>0</v>
      </c>
    </row>
    <row r="15" spans="1:3" s="171" customFormat="1" ht="21" customHeight="1">
      <c r="A15" s="177" t="s">
        <v>6</v>
      </c>
      <c r="B15" s="177" t="s">
        <v>27</v>
      </c>
      <c r="C15" s="178">
        <f>C16+C17+C18+C19+C20+C21</f>
        <v>0</v>
      </c>
    </row>
    <row r="16" spans="1:3" s="171" customFormat="1" ht="12.75" customHeight="1">
      <c r="A16" s="179" t="s">
        <v>28</v>
      </c>
      <c r="B16" s="179" t="s">
        <v>29</v>
      </c>
      <c r="C16" s="180">
        <f>'3. Rozpočet s výkazem výměr - n'!H96</f>
        <v>0</v>
      </c>
    </row>
    <row r="17" spans="1:3" s="171" customFormat="1" ht="12.75" customHeight="1">
      <c r="A17" s="179" t="s">
        <v>30</v>
      </c>
      <c r="B17" s="179" t="s">
        <v>31</v>
      </c>
      <c r="C17" s="180">
        <f>'3. Rozpočet s výkazem výměr - n'!H102</f>
        <v>0</v>
      </c>
    </row>
    <row r="18" spans="1:3" s="171" customFormat="1" ht="12.75" customHeight="1">
      <c r="A18" s="179" t="s">
        <v>32</v>
      </c>
      <c r="B18" s="179" t="s">
        <v>33</v>
      </c>
      <c r="C18" s="180">
        <f>'3. Rozpočet s výkazem výměr - n'!H107</f>
        <v>0</v>
      </c>
    </row>
    <row r="19" spans="1:3" s="171" customFormat="1" ht="12.75" customHeight="1">
      <c r="A19" s="179" t="s">
        <v>34</v>
      </c>
      <c r="B19" s="179" t="s">
        <v>35</v>
      </c>
      <c r="C19" s="180">
        <f>'3. Rozpočet s výkazem výměr - n'!H117</f>
        <v>0</v>
      </c>
    </row>
    <row r="20" spans="1:3" s="171" customFormat="1" ht="12.75" customHeight="1">
      <c r="A20" s="179" t="s">
        <v>36</v>
      </c>
      <c r="B20" s="179" t="s">
        <v>37</v>
      </c>
      <c r="C20" s="180">
        <f>'3. Rozpočet s výkazem výměr - n'!H131</f>
        <v>0</v>
      </c>
    </row>
    <row r="21" spans="1:3" s="171" customFormat="1" ht="12.75" customHeight="1">
      <c r="A21" s="179" t="s">
        <v>38</v>
      </c>
      <c r="B21" s="179" t="s">
        <v>39</v>
      </c>
      <c r="C21" s="180">
        <f>'3. Rozpočet s výkazem výměr - n'!H137</f>
        <v>0</v>
      </c>
    </row>
    <row r="22" spans="1:3" s="171" customFormat="1" ht="21" customHeight="1">
      <c r="A22" s="181"/>
      <c r="B22" s="181" t="s">
        <v>40</v>
      </c>
      <c r="C22" s="182">
        <f>C10+C15</f>
        <v>0</v>
      </c>
    </row>
  </sheetData>
  <sheetProtection password="C724" sheet="1" objects="1" scenarios="1" selectLockedCells="1"/>
  <printOptions horizontalCentered="1"/>
  <pageMargins left="0.3937007874015748" right="0.3937007874015748" top="0.7874015748031497" bottom="0.7874015748031497" header="0" footer="0.3937007874015748"/>
  <pageSetup firstPageNumber="2" useFirstPageNumber="1" fitToHeight="100" horizontalDpi="300" verticalDpi="300" orientation="portrait" r:id="rId1"/>
  <headerFooter alignWithMargins="0">
    <oddFooter>&amp;RStr.&amp;P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9"/>
  <sheetViews>
    <sheetView showGridLines="0" tabSelected="1" zoomScalePageLayoutView="0" workbookViewId="0" topLeftCell="A1">
      <selection activeCell="G24" sqref="G24"/>
    </sheetView>
  </sheetViews>
  <sheetFormatPr defaultColWidth="10.66015625" defaultRowHeight="12" customHeight="1"/>
  <cols>
    <col min="1" max="1" width="4" style="128" customWidth="1"/>
    <col min="2" max="2" width="4.5" style="128" customWidth="1"/>
    <col min="3" max="3" width="15.16015625" style="128" customWidth="1"/>
    <col min="4" max="4" width="46.83203125" style="128" customWidth="1"/>
    <col min="5" max="5" width="4.33203125" style="128" customWidth="1"/>
    <col min="6" max="7" width="10.83203125" style="128" customWidth="1"/>
    <col min="8" max="8" width="14.5" style="128" customWidth="1"/>
    <col min="9" max="16384" width="10.66015625" style="171" customWidth="1"/>
  </cols>
  <sheetData>
    <row r="1" spans="1:8" s="128" customFormat="1" ht="19.5" customHeight="1">
      <c r="A1" s="6" t="s">
        <v>41</v>
      </c>
      <c r="B1" s="7"/>
      <c r="C1" s="7"/>
      <c r="D1" s="7"/>
      <c r="E1" s="7"/>
      <c r="F1" s="7"/>
      <c r="G1" s="7"/>
      <c r="H1" s="7"/>
    </row>
    <row r="2" spans="1:8" s="128" customFormat="1" ht="12.75" customHeight="1">
      <c r="A2" s="8" t="s">
        <v>12</v>
      </c>
      <c r="B2" s="9"/>
      <c r="C2" s="9"/>
      <c r="D2" s="9"/>
      <c r="E2" s="9"/>
      <c r="F2" s="9"/>
      <c r="G2" s="7"/>
      <c r="H2" s="7"/>
    </row>
    <row r="3" spans="1:8" s="128" customFormat="1" ht="12.75" customHeight="1">
      <c r="A3" s="8" t="s">
        <v>13</v>
      </c>
      <c r="B3" s="9"/>
      <c r="C3" s="9"/>
      <c r="D3" s="9"/>
      <c r="E3" s="9"/>
      <c r="F3" s="9" t="s">
        <v>17</v>
      </c>
      <c r="G3" s="7"/>
      <c r="H3" s="7"/>
    </row>
    <row r="4" spans="1:8" s="128" customFormat="1" ht="12.75" customHeight="1">
      <c r="A4" s="8" t="s">
        <v>15</v>
      </c>
      <c r="B4" s="9"/>
      <c r="C4" s="9" t="s">
        <v>218</v>
      </c>
      <c r="D4" s="9"/>
      <c r="E4" s="9"/>
      <c r="F4" s="9" t="s">
        <v>42</v>
      </c>
      <c r="G4" s="7"/>
      <c r="H4" s="7"/>
    </row>
    <row r="5" spans="1:8" s="128" customFormat="1" ht="12.75" customHeight="1">
      <c r="A5" s="9" t="s">
        <v>14</v>
      </c>
      <c r="B5" s="9"/>
      <c r="C5" s="9"/>
      <c r="D5" s="9"/>
      <c r="E5" s="9"/>
      <c r="F5" s="176" t="s">
        <v>301</v>
      </c>
      <c r="G5" s="184"/>
      <c r="H5" s="7"/>
    </row>
    <row r="6" spans="1:8" s="128" customFormat="1" ht="12.75" customHeight="1">
      <c r="A6" s="9" t="s">
        <v>16</v>
      </c>
      <c r="B6" s="9"/>
      <c r="C6" s="183"/>
      <c r="D6" s="9"/>
      <c r="E6" s="9"/>
      <c r="F6" s="176" t="s">
        <v>302</v>
      </c>
      <c r="G6" s="184"/>
      <c r="H6" s="7"/>
    </row>
    <row r="7" spans="1:8" s="128" customFormat="1" ht="6" customHeight="1" thickBot="1">
      <c r="A7" s="7"/>
      <c r="B7" s="7"/>
      <c r="C7" s="7"/>
      <c r="D7" s="7"/>
      <c r="E7" s="7"/>
      <c r="F7" s="7"/>
      <c r="G7" s="7"/>
      <c r="H7" s="7"/>
    </row>
    <row r="8" spans="1:8" s="128" customFormat="1" ht="25.5" customHeight="1" thickBot="1">
      <c r="A8" s="10" t="s">
        <v>43</v>
      </c>
      <c r="B8" s="10" t="s">
        <v>44</v>
      </c>
      <c r="C8" s="10" t="s">
        <v>18</v>
      </c>
      <c r="D8" s="10" t="s">
        <v>19</v>
      </c>
      <c r="E8" s="10" t="s">
        <v>45</v>
      </c>
      <c r="F8" s="10" t="s">
        <v>46</v>
      </c>
      <c r="G8" s="10" t="s">
        <v>47</v>
      </c>
      <c r="H8" s="10" t="s">
        <v>20</v>
      </c>
    </row>
    <row r="9" spans="1:8" s="128" customFormat="1" ht="12.75" customHeight="1" thickBot="1">
      <c r="A9" s="10" t="s">
        <v>0</v>
      </c>
      <c r="B9" s="10" t="s">
        <v>3</v>
      </c>
      <c r="C9" s="10" t="s">
        <v>5</v>
      </c>
      <c r="D9" s="10" t="s">
        <v>7</v>
      </c>
      <c r="E9" s="10" t="s">
        <v>8</v>
      </c>
      <c r="F9" s="10" t="s">
        <v>9</v>
      </c>
      <c r="G9" s="10" t="s">
        <v>10</v>
      </c>
      <c r="H9" s="10" t="s">
        <v>2</v>
      </c>
    </row>
    <row r="10" spans="1:8" s="128" customFormat="1" ht="4.5" customHeight="1">
      <c r="A10" s="7"/>
      <c r="B10" s="7"/>
      <c r="C10" s="7"/>
      <c r="D10" s="7"/>
      <c r="E10" s="7"/>
      <c r="F10" s="7"/>
      <c r="G10" s="7"/>
      <c r="H10" s="7"/>
    </row>
    <row r="11" spans="1:8" s="128" customFormat="1" ht="21" customHeight="1">
      <c r="A11" s="129"/>
      <c r="B11" s="130"/>
      <c r="C11" s="130" t="s">
        <v>1</v>
      </c>
      <c r="D11" s="130" t="s">
        <v>21</v>
      </c>
      <c r="E11" s="130"/>
      <c r="F11" s="131"/>
      <c r="G11" s="132"/>
      <c r="H11" s="132">
        <f>H12+H17+H62</f>
        <v>0</v>
      </c>
    </row>
    <row r="12" spans="1:8" s="128" customFormat="1" ht="21" customHeight="1" thickBot="1">
      <c r="A12" s="129"/>
      <c r="B12" s="130"/>
      <c r="C12" s="130" t="s">
        <v>5</v>
      </c>
      <c r="D12" s="130" t="s">
        <v>22</v>
      </c>
      <c r="E12" s="130"/>
      <c r="F12" s="131"/>
      <c r="G12" s="132"/>
      <c r="H12" s="132">
        <f>H13+H15</f>
        <v>0</v>
      </c>
    </row>
    <row r="13" spans="1:8" s="128" customFormat="1" ht="24" customHeight="1" thickBot="1">
      <c r="A13" s="133">
        <v>1</v>
      </c>
      <c r="B13" s="134" t="s">
        <v>48</v>
      </c>
      <c r="C13" s="134" t="s">
        <v>49</v>
      </c>
      <c r="D13" s="134" t="s">
        <v>50</v>
      </c>
      <c r="E13" s="134" t="s">
        <v>51</v>
      </c>
      <c r="F13" s="135">
        <v>2</v>
      </c>
      <c r="G13" s="172"/>
      <c r="H13" s="136">
        <f>F13*G13</f>
        <v>0</v>
      </c>
    </row>
    <row r="14" spans="1:8" s="128" customFormat="1" ht="13.5" customHeight="1" thickBot="1">
      <c r="A14" s="137"/>
      <c r="B14" s="138"/>
      <c r="C14" s="138"/>
      <c r="D14" s="138" t="s">
        <v>52</v>
      </c>
      <c r="E14" s="138"/>
      <c r="F14" s="139">
        <v>2</v>
      </c>
      <c r="G14" s="140"/>
      <c r="H14" s="141"/>
    </row>
    <row r="15" spans="1:8" s="128" customFormat="1" ht="24" customHeight="1" thickBot="1">
      <c r="A15" s="133">
        <v>2</v>
      </c>
      <c r="B15" s="134" t="s">
        <v>48</v>
      </c>
      <c r="C15" s="134" t="s">
        <v>53</v>
      </c>
      <c r="D15" s="134" t="s">
        <v>54</v>
      </c>
      <c r="E15" s="134" t="s">
        <v>51</v>
      </c>
      <c r="F15" s="135">
        <v>2</v>
      </c>
      <c r="G15" s="172"/>
      <c r="H15" s="136">
        <f>F15*G15</f>
        <v>0</v>
      </c>
    </row>
    <row r="16" spans="1:8" s="128" customFormat="1" ht="13.5" customHeight="1" thickBot="1">
      <c r="A16" s="137"/>
      <c r="B16" s="138"/>
      <c r="C16" s="138"/>
      <c r="D16" s="138" t="s">
        <v>55</v>
      </c>
      <c r="E16" s="138"/>
      <c r="F16" s="139">
        <v>2</v>
      </c>
      <c r="G16" s="140"/>
      <c r="H16" s="141"/>
    </row>
    <row r="17" spans="1:8" s="128" customFormat="1" ht="21" customHeight="1" thickBot="1">
      <c r="A17" s="129"/>
      <c r="B17" s="130"/>
      <c r="C17" s="130" t="s">
        <v>9</v>
      </c>
      <c r="D17" s="130" t="s">
        <v>23</v>
      </c>
      <c r="E17" s="130"/>
      <c r="F17" s="131"/>
      <c r="G17" s="132"/>
      <c r="H17" s="132">
        <f>H18+H22+H24+H29+H33+H38+H40+H45+H48+H51+H54+H56+H58+H60</f>
        <v>0</v>
      </c>
    </row>
    <row r="18" spans="1:8" s="128" customFormat="1" ht="13.5" customHeight="1" thickBot="1">
      <c r="A18" s="133">
        <v>3</v>
      </c>
      <c r="B18" s="134" t="s">
        <v>56</v>
      </c>
      <c r="C18" s="134" t="s">
        <v>57</v>
      </c>
      <c r="D18" s="134" t="s">
        <v>58</v>
      </c>
      <c r="E18" s="134" t="s">
        <v>59</v>
      </c>
      <c r="F18" s="135">
        <v>6.488</v>
      </c>
      <c r="G18" s="172"/>
      <c r="H18" s="136">
        <f>F18*G18</f>
        <v>0</v>
      </c>
    </row>
    <row r="19" spans="1:8" s="128" customFormat="1" ht="13.5" customHeight="1">
      <c r="A19" s="142"/>
      <c r="B19" s="143"/>
      <c r="C19" s="143"/>
      <c r="D19" s="143" t="s">
        <v>60</v>
      </c>
      <c r="E19" s="143"/>
      <c r="F19" s="144">
        <v>4.3875</v>
      </c>
      <c r="G19" s="145"/>
      <c r="H19" s="146"/>
    </row>
    <row r="20" spans="1:8" s="128" customFormat="1" ht="13.5" customHeight="1">
      <c r="A20" s="147"/>
      <c r="B20" s="148"/>
      <c r="C20" s="148"/>
      <c r="D20" s="148" t="s">
        <v>61</v>
      </c>
      <c r="E20" s="148"/>
      <c r="F20" s="149">
        <v>2.1</v>
      </c>
      <c r="G20" s="150"/>
      <c r="H20" s="151"/>
    </row>
    <row r="21" spans="1:8" s="128" customFormat="1" ht="13.5" customHeight="1" thickBot="1">
      <c r="A21" s="152"/>
      <c r="B21" s="153"/>
      <c r="C21" s="153"/>
      <c r="D21" s="153" t="s">
        <v>62</v>
      </c>
      <c r="E21" s="153"/>
      <c r="F21" s="154">
        <v>6.4875</v>
      </c>
      <c r="G21" s="155"/>
      <c r="H21" s="156"/>
    </row>
    <row r="22" spans="1:8" s="128" customFormat="1" ht="24" customHeight="1" thickBot="1">
      <c r="A22" s="133">
        <v>4</v>
      </c>
      <c r="B22" s="134" t="s">
        <v>48</v>
      </c>
      <c r="C22" s="134" t="s">
        <v>63</v>
      </c>
      <c r="D22" s="134" t="s">
        <v>64</v>
      </c>
      <c r="E22" s="134" t="s">
        <v>59</v>
      </c>
      <c r="F22" s="135">
        <v>38.85</v>
      </c>
      <c r="G22" s="172"/>
      <c r="H22" s="136">
        <f>F22*G22</f>
        <v>0</v>
      </c>
    </row>
    <row r="23" spans="1:8" s="128" customFormat="1" ht="13.5" customHeight="1" thickBot="1">
      <c r="A23" s="137"/>
      <c r="B23" s="138"/>
      <c r="C23" s="138"/>
      <c r="D23" s="138" t="s">
        <v>65</v>
      </c>
      <c r="E23" s="138"/>
      <c r="F23" s="139">
        <v>38.85</v>
      </c>
      <c r="G23" s="140"/>
      <c r="H23" s="141"/>
    </row>
    <row r="24" spans="1:8" s="128" customFormat="1" ht="13.5" customHeight="1" thickBot="1">
      <c r="A24" s="133">
        <v>5</v>
      </c>
      <c r="B24" s="134" t="s">
        <v>48</v>
      </c>
      <c r="C24" s="134" t="s">
        <v>66</v>
      </c>
      <c r="D24" s="134" t="s">
        <v>67</v>
      </c>
      <c r="E24" s="134" t="s">
        <v>51</v>
      </c>
      <c r="F24" s="135">
        <v>4</v>
      </c>
      <c r="G24" s="172"/>
      <c r="H24" s="136">
        <f>F24*G24</f>
        <v>0</v>
      </c>
    </row>
    <row r="25" spans="1:8" s="128" customFormat="1" ht="13.5" customHeight="1">
      <c r="A25" s="142"/>
      <c r="B25" s="143"/>
      <c r="C25" s="143"/>
      <c r="D25" s="143" t="s">
        <v>68</v>
      </c>
      <c r="E25" s="143"/>
      <c r="F25" s="144">
        <v>0</v>
      </c>
      <c r="G25" s="145"/>
      <c r="H25" s="146"/>
    </row>
    <row r="26" spans="1:8" s="128" customFormat="1" ht="13.5" customHeight="1">
      <c r="A26" s="147"/>
      <c r="B26" s="148"/>
      <c r="C26" s="148"/>
      <c r="D26" s="148" t="s">
        <v>69</v>
      </c>
      <c r="E26" s="148"/>
      <c r="F26" s="149">
        <v>2</v>
      </c>
      <c r="G26" s="150"/>
      <c r="H26" s="151"/>
    </row>
    <row r="27" spans="1:8" s="128" customFormat="1" ht="13.5" customHeight="1">
      <c r="A27" s="147"/>
      <c r="B27" s="148"/>
      <c r="C27" s="148"/>
      <c r="D27" s="148" t="s">
        <v>70</v>
      </c>
      <c r="E27" s="148"/>
      <c r="F27" s="149">
        <v>2</v>
      </c>
      <c r="G27" s="150"/>
      <c r="H27" s="151"/>
    </row>
    <row r="28" spans="1:8" s="128" customFormat="1" ht="13.5" customHeight="1" thickBot="1">
      <c r="A28" s="152"/>
      <c r="B28" s="153"/>
      <c r="C28" s="153"/>
      <c r="D28" s="153" t="s">
        <v>62</v>
      </c>
      <c r="E28" s="153"/>
      <c r="F28" s="154">
        <v>4</v>
      </c>
      <c r="G28" s="155"/>
      <c r="H28" s="156"/>
    </row>
    <row r="29" spans="1:8" s="128" customFormat="1" ht="13.5" customHeight="1" thickBot="1">
      <c r="A29" s="133">
        <v>6</v>
      </c>
      <c r="B29" s="134" t="s">
        <v>48</v>
      </c>
      <c r="C29" s="134" t="s">
        <v>71</v>
      </c>
      <c r="D29" s="134" t="s">
        <v>72</v>
      </c>
      <c r="E29" s="134" t="s">
        <v>73</v>
      </c>
      <c r="F29" s="135">
        <v>6.256</v>
      </c>
      <c r="G29" s="172"/>
      <c r="H29" s="136">
        <f>F29*G29</f>
        <v>0</v>
      </c>
    </row>
    <row r="30" spans="1:8" s="128" customFormat="1" ht="13.5" customHeight="1">
      <c r="A30" s="142"/>
      <c r="B30" s="143"/>
      <c r="C30" s="143"/>
      <c r="D30" s="143" t="s">
        <v>74</v>
      </c>
      <c r="E30" s="143"/>
      <c r="F30" s="144">
        <v>5</v>
      </c>
      <c r="G30" s="145"/>
      <c r="H30" s="146"/>
    </row>
    <row r="31" spans="1:8" s="128" customFormat="1" ht="13.5" customHeight="1">
      <c r="A31" s="147"/>
      <c r="B31" s="148"/>
      <c r="C31" s="148"/>
      <c r="D31" s="148" t="s">
        <v>75</v>
      </c>
      <c r="E31" s="148"/>
      <c r="F31" s="149">
        <v>1.256</v>
      </c>
      <c r="G31" s="150"/>
      <c r="H31" s="151"/>
    </row>
    <row r="32" spans="1:8" s="128" customFormat="1" ht="13.5" customHeight="1" thickBot="1">
      <c r="A32" s="152"/>
      <c r="B32" s="153"/>
      <c r="C32" s="153"/>
      <c r="D32" s="153" t="s">
        <v>62</v>
      </c>
      <c r="E32" s="153"/>
      <c r="F32" s="154">
        <v>6.256</v>
      </c>
      <c r="G32" s="155"/>
      <c r="H32" s="156"/>
    </row>
    <row r="33" spans="1:8" s="128" customFormat="1" ht="24" customHeight="1" thickBot="1">
      <c r="A33" s="133">
        <v>7</v>
      </c>
      <c r="B33" s="134" t="s">
        <v>48</v>
      </c>
      <c r="C33" s="134" t="s">
        <v>76</v>
      </c>
      <c r="D33" s="134" t="s">
        <v>77</v>
      </c>
      <c r="E33" s="134" t="s">
        <v>59</v>
      </c>
      <c r="F33" s="135">
        <v>83.366</v>
      </c>
      <c r="G33" s="172"/>
      <c r="H33" s="136">
        <f>F33*G33</f>
        <v>0</v>
      </c>
    </row>
    <row r="34" spans="1:8" s="128" customFormat="1" ht="13.5" customHeight="1">
      <c r="A34" s="142"/>
      <c r="B34" s="143"/>
      <c r="C34" s="143"/>
      <c r="D34" s="143" t="s">
        <v>78</v>
      </c>
      <c r="E34" s="143"/>
      <c r="F34" s="144">
        <v>4.7525</v>
      </c>
      <c r="G34" s="145"/>
      <c r="H34" s="146"/>
    </row>
    <row r="35" spans="1:8" s="128" customFormat="1" ht="13.5" customHeight="1">
      <c r="A35" s="147"/>
      <c r="B35" s="148"/>
      <c r="C35" s="148"/>
      <c r="D35" s="148" t="s">
        <v>79</v>
      </c>
      <c r="E35" s="148"/>
      <c r="F35" s="149">
        <v>3.388</v>
      </c>
      <c r="G35" s="150"/>
      <c r="H35" s="151"/>
    </row>
    <row r="36" spans="1:8" s="128" customFormat="1" ht="13.5" customHeight="1">
      <c r="A36" s="147"/>
      <c r="B36" s="148"/>
      <c r="C36" s="148"/>
      <c r="D36" s="148" t="s">
        <v>80</v>
      </c>
      <c r="E36" s="148"/>
      <c r="F36" s="149">
        <v>75.225</v>
      </c>
      <c r="G36" s="150"/>
      <c r="H36" s="151"/>
    </row>
    <row r="37" spans="1:8" s="128" customFormat="1" ht="13.5" customHeight="1" thickBot="1">
      <c r="A37" s="152"/>
      <c r="B37" s="153"/>
      <c r="C37" s="153"/>
      <c r="D37" s="153" t="s">
        <v>62</v>
      </c>
      <c r="E37" s="153"/>
      <c r="F37" s="154">
        <v>83.3655</v>
      </c>
      <c r="G37" s="155"/>
      <c r="H37" s="156"/>
    </row>
    <row r="38" spans="1:8" s="128" customFormat="1" ht="24" customHeight="1" thickBot="1">
      <c r="A38" s="133">
        <v>8</v>
      </c>
      <c r="B38" s="134" t="s">
        <v>48</v>
      </c>
      <c r="C38" s="134" t="s">
        <v>81</v>
      </c>
      <c r="D38" s="134" t="s">
        <v>82</v>
      </c>
      <c r="E38" s="134" t="s">
        <v>59</v>
      </c>
      <c r="F38" s="135">
        <v>5.635</v>
      </c>
      <c r="G38" s="172"/>
      <c r="H38" s="136">
        <f>F38*G38</f>
        <v>0</v>
      </c>
    </row>
    <row r="39" spans="1:8" s="128" customFormat="1" ht="13.5" customHeight="1" thickBot="1">
      <c r="A39" s="137"/>
      <c r="B39" s="138"/>
      <c r="C39" s="138"/>
      <c r="D39" s="138" t="s">
        <v>83</v>
      </c>
      <c r="E39" s="138"/>
      <c r="F39" s="139">
        <v>5.635</v>
      </c>
      <c r="G39" s="140"/>
      <c r="H39" s="141"/>
    </row>
    <row r="40" spans="1:8" s="128" customFormat="1" ht="24" customHeight="1" thickBot="1">
      <c r="A40" s="133">
        <v>9</v>
      </c>
      <c r="B40" s="134" t="s">
        <v>56</v>
      </c>
      <c r="C40" s="134" t="s">
        <v>84</v>
      </c>
      <c r="D40" s="134" t="s">
        <v>85</v>
      </c>
      <c r="E40" s="134" t="s">
        <v>59</v>
      </c>
      <c r="F40" s="135">
        <v>83.366</v>
      </c>
      <c r="G40" s="172"/>
      <c r="H40" s="136">
        <f>F40*G40</f>
        <v>0</v>
      </c>
    </row>
    <row r="41" spans="1:8" s="128" customFormat="1" ht="13.5" customHeight="1">
      <c r="A41" s="142"/>
      <c r="B41" s="143"/>
      <c r="C41" s="143"/>
      <c r="D41" s="143" t="s">
        <v>78</v>
      </c>
      <c r="E41" s="143"/>
      <c r="F41" s="144">
        <v>4.7525</v>
      </c>
      <c r="G41" s="145"/>
      <c r="H41" s="146"/>
    </row>
    <row r="42" spans="1:8" s="128" customFormat="1" ht="13.5" customHeight="1">
      <c r="A42" s="147"/>
      <c r="B42" s="148"/>
      <c r="C42" s="148"/>
      <c r="D42" s="148" t="s">
        <v>79</v>
      </c>
      <c r="E42" s="148"/>
      <c r="F42" s="149">
        <v>3.388</v>
      </c>
      <c r="G42" s="150"/>
      <c r="H42" s="151"/>
    </row>
    <row r="43" spans="1:8" s="128" customFormat="1" ht="13.5" customHeight="1">
      <c r="A43" s="147"/>
      <c r="B43" s="148"/>
      <c r="C43" s="148"/>
      <c r="D43" s="148" t="s">
        <v>80</v>
      </c>
      <c r="E43" s="148"/>
      <c r="F43" s="149">
        <v>75.225</v>
      </c>
      <c r="G43" s="150"/>
      <c r="H43" s="151"/>
    </row>
    <row r="44" spans="1:8" s="128" customFormat="1" ht="13.5" customHeight="1" thickBot="1">
      <c r="A44" s="152"/>
      <c r="B44" s="153"/>
      <c r="C44" s="153"/>
      <c r="D44" s="153" t="s">
        <v>62</v>
      </c>
      <c r="E44" s="153"/>
      <c r="F44" s="154">
        <v>83.3655</v>
      </c>
      <c r="G44" s="155"/>
      <c r="H44" s="156"/>
    </row>
    <row r="45" spans="1:8" s="128" customFormat="1" ht="24" customHeight="1" thickBot="1">
      <c r="A45" s="133">
        <v>10</v>
      </c>
      <c r="B45" s="134" t="s">
        <v>56</v>
      </c>
      <c r="C45" s="134" t="s">
        <v>86</v>
      </c>
      <c r="D45" s="134" t="s">
        <v>87</v>
      </c>
      <c r="E45" s="134" t="s">
        <v>59</v>
      </c>
      <c r="F45" s="135">
        <v>7.92</v>
      </c>
      <c r="G45" s="172"/>
      <c r="H45" s="136">
        <f>F45*G45</f>
        <v>0</v>
      </c>
    </row>
    <row r="46" spans="1:8" s="128" customFormat="1" ht="24" customHeight="1">
      <c r="A46" s="142"/>
      <c r="B46" s="143"/>
      <c r="C46" s="143"/>
      <c r="D46" s="143" t="s">
        <v>88</v>
      </c>
      <c r="E46" s="143"/>
      <c r="F46" s="144">
        <v>0</v>
      </c>
      <c r="G46" s="145"/>
      <c r="H46" s="146"/>
    </row>
    <row r="47" spans="1:8" s="128" customFormat="1" ht="13.5" customHeight="1" thickBot="1">
      <c r="A47" s="152"/>
      <c r="B47" s="153"/>
      <c r="C47" s="153"/>
      <c r="D47" s="153" t="s">
        <v>89</v>
      </c>
      <c r="E47" s="153"/>
      <c r="F47" s="154">
        <v>7.92</v>
      </c>
      <c r="G47" s="155"/>
      <c r="H47" s="156"/>
    </row>
    <row r="48" spans="1:8" s="128" customFormat="1" ht="24" customHeight="1" thickBot="1">
      <c r="A48" s="133">
        <v>11</v>
      </c>
      <c r="B48" s="134" t="s">
        <v>48</v>
      </c>
      <c r="C48" s="134" t="s">
        <v>90</v>
      </c>
      <c r="D48" s="134" t="s">
        <v>91</v>
      </c>
      <c r="E48" s="134" t="s">
        <v>59</v>
      </c>
      <c r="F48" s="135">
        <v>1.404</v>
      </c>
      <c r="G48" s="172"/>
      <c r="H48" s="136">
        <f>F48*G48</f>
        <v>0</v>
      </c>
    </row>
    <row r="49" spans="1:8" s="128" customFormat="1" ht="24" customHeight="1">
      <c r="A49" s="142"/>
      <c r="B49" s="143"/>
      <c r="C49" s="143"/>
      <c r="D49" s="143" t="s">
        <v>88</v>
      </c>
      <c r="E49" s="143"/>
      <c r="F49" s="144">
        <v>0</v>
      </c>
      <c r="G49" s="145"/>
      <c r="H49" s="146"/>
    </row>
    <row r="50" spans="1:8" s="128" customFormat="1" ht="13.5" customHeight="1" thickBot="1">
      <c r="A50" s="152"/>
      <c r="B50" s="153"/>
      <c r="C50" s="153"/>
      <c r="D50" s="153" t="s">
        <v>92</v>
      </c>
      <c r="E50" s="153"/>
      <c r="F50" s="154">
        <v>1.404</v>
      </c>
      <c r="G50" s="155"/>
      <c r="H50" s="156"/>
    </row>
    <row r="51" spans="1:8" s="128" customFormat="1" ht="24" customHeight="1" thickBot="1">
      <c r="A51" s="133">
        <v>12</v>
      </c>
      <c r="B51" s="134" t="s">
        <v>56</v>
      </c>
      <c r="C51" s="134" t="s">
        <v>93</v>
      </c>
      <c r="D51" s="134" t="s">
        <v>94</v>
      </c>
      <c r="E51" s="134" t="s">
        <v>73</v>
      </c>
      <c r="F51" s="135">
        <v>11.6</v>
      </c>
      <c r="G51" s="172"/>
      <c r="H51" s="136">
        <f>F51*G51</f>
        <v>0</v>
      </c>
    </row>
    <row r="52" spans="1:8" s="128" customFormat="1" ht="24" customHeight="1">
      <c r="A52" s="142"/>
      <c r="B52" s="143"/>
      <c r="C52" s="143"/>
      <c r="D52" s="143" t="s">
        <v>95</v>
      </c>
      <c r="E52" s="143"/>
      <c r="F52" s="144">
        <v>0</v>
      </c>
      <c r="G52" s="145"/>
      <c r="H52" s="146"/>
    </row>
    <row r="53" spans="1:8" s="128" customFormat="1" ht="13.5" customHeight="1" thickBot="1">
      <c r="A53" s="152"/>
      <c r="B53" s="153"/>
      <c r="C53" s="153"/>
      <c r="D53" s="153" t="s">
        <v>96</v>
      </c>
      <c r="E53" s="153"/>
      <c r="F53" s="154">
        <v>11.6</v>
      </c>
      <c r="G53" s="155"/>
      <c r="H53" s="156"/>
    </row>
    <row r="54" spans="1:8" s="128" customFormat="1" ht="24" customHeight="1" thickBot="1">
      <c r="A54" s="133">
        <v>13</v>
      </c>
      <c r="B54" s="134" t="s">
        <v>56</v>
      </c>
      <c r="C54" s="134" t="s">
        <v>97</v>
      </c>
      <c r="D54" s="134" t="s">
        <v>98</v>
      </c>
      <c r="E54" s="134" t="s">
        <v>73</v>
      </c>
      <c r="F54" s="135">
        <v>7.2</v>
      </c>
      <c r="G54" s="172"/>
      <c r="H54" s="136">
        <f>F54*G54</f>
        <v>0</v>
      </c>
    </row>
    <row r="55" spans="1:8" s="128" customFormat="1" ht="13.5" customHeight="1" thickBot="1">
      <c r="A55" s="137"/>
      <c r="B55" s="138"/>
      <c r="C55" s="138"/>
      <c r="D55" s="138" t="s">
        <v>99</v>
      </c>
      <c r="E55" s="138"/>
      <c r="F55" s="139">
        <v>7.2</v>
      </c>
      <c r="G55" s="140"/>
      <c r="H55" s="141"/>
    </row>
    <row r="56" spans="1:8" s="128" customFormat="1" ht="24" customHeight="1" thickBot="1">
      <c r="A56" s="133">
        <v>14</v>
      </c>
      <c r="B56" s="134" t="s">
        <v>56</v>
      </c>
      <c r="C56" s="134" t="s">
        <v>100</v>
      </c>
      <c r="D56" s="134" t="s">
        <v>101</v>
      </c>
      <c r="E56" s="134" t="s">
        <v>51</v>
      </c>
      <c r="F56" s="135">
        <v>1</v>
      </c>
      <c r="G56" s="172"/>
      <c r="H56" s="136">
        <f>F56*G56</f>
        <v>0</v>
      </c>
    </row>
    <row r="57" spans="1:8" s="128" customFormat="1" ht="24" customHeight="1" thickBot="1">
      <c r="A57" s="137"/>
      <c r="B57" s="138"/>
      <c r="C57" s="138"/>
      <c r="D57" s="138" t="s">
        <v>102</v>
      </c>
      <c r="E57" s="138"/>
      <c r="F57" s="139">
        <v>1</v>
      </c>
      <c r="G57" s="140"/>
      <c r="H57" s="141"/>
    </row>
    <row r="58" spans="1:8" s="128" customFormat="1" ht="13.5" customHeight="1" thickBot="1">
      <c r="A58" s="133">
        <v>15</v>
      </c>
      <c r="B58" s="134" t="s">
        <v>56</v>
      </c>
      <c r="C58" s="134" t="s">
        <v>103</v>
      </c>
      <c r="D58" s="134" t="s">
        <v>104</v>
      </c>
      <c r="E58" s="134" t="s">
        <v>51</v>
      </c>
      <c r="F58" s="135">
        <v>2</v>
      </c>
      <c r="G58" s="172"/>
      <c r="H58" s="136">
        <f>F58*G58</f>
        <v>0</v>
      </c>
    </row>
    <row r="59" spans="1:8" s="128" customFormat="1" ht="13.5" customHeight="1" thickBot="1">
      <c r="A59" s="137"/>
      <c r="B59" s="138"/>
      <c r="C59" s="138"/>
      <c r="D59" s="138" t="s">
        <v>3</v>
      </c>
      <c r="E59" s="138"/>
      <c r="F59" s="139">
        <v>2</v>
      </c>
      <c r="G59" s="140"/>
      <c r="H59" s="141"/>
    </row>
    <row r="60" spans="1:8" s="128" customFormat="1" ht="13.5" customHeight="1" thickBot="1">
      <c r="A60" s="157">
        <v>16</v>
      </c>
      <c r="B60" s="158" t="s">
        <v>105</v>
      </c>
      <c r="C60" s="158" t="s">
        <v>106</v>
      </c>
      <c r="D60" s="158" t="s">
        <v>107</v>
      </c>
      <c r="E60" s="158" t="s">
        <v>51</v>
      </c>
      <c r="F60" s="159">
        <v>2</v>
      </c>
      <c r="G60" s="173"/>
      <c r="H60" s="160">
        <f>F60*G60</f>
        <v>0</v>
      </c>
    </row>
    <row r="61" spans="1:8" s="128" customFormat="1" ht="13.5" customHeight="1" thickBot="1">
      <c r="A61" s="137"/>
      <c r="B61" s="138"/>
      <c r="C61" s="138"/>
      <c r="D61" s="138" t="s">
        <v>108</v>
      </c>
      <c r="E61" s="138"/>
      <c r="F61" s="139">
        <v>2</v>
      </c>
      <c r="G61" s="140"/>
      <c r="H61" s="141"/>
    </row>
    <row r="62" spans="1:8" s="128" customFormat="1" ht="21" customHeight="1" thickBot="1">
      <c r="A62" s="129"/>
      <c r="B62" s="130"/>
      <c r="C62" s="130" t="s">
        <v>4</v>
      </c>
      <c r="D62" s="130" t="s">
        <v>24</v>
      </c>
      <c r="E62" s="130"/>
      <c r="F62" s="131"/>
      <c r="G62" s="132"/>
      <c r="H62" s="132">
        <f>H63+H65+H71+H73+H75+H77+H79+H81+H83+H84+H86+H87+H89+H90+H92+H94</f>
        <v>0</v>
      </c>
    </row>
    <row r="63" spans="1:8" s="128" customFormat="1" ht="24" customHeight="1" thickBot="1">
      <c r="A63" s="133">
        <v>17</v>
      </c>
      <c r="B63" s="134" t="s">
        <v>109</v>
      </c>
      <c r="C63" s="134" t="s">
        <v>110</v>
      </c>
      <c r="D63" s="134" t="s">
        <v>111</v>
      </c>
      <c r="E63" s="134" t="s">
        <v>59</v>
      </c>
      <c r="F63" s="135">
        <v>29.526</v>
      </c>
      <c r="G63" s="172"/>
      <c r="H63" s="136">
        <f>F63*G63</f>
        <v>0</v>
      </c>
    </row>
    <row r="64" spans="1:8" s="128" customFormat="1" ht="13.5" customHeight="1" thickBot="1">
      <c r="A64" s="137"/>
      <c r="B64" s="138"/>
      <c r="C64" s="138"/>
      <c r="D64" s="138" t="s">
        <v>112</v>
      </c>
      <c r="E64" s="138"/>
      <c r="F64" s="139">
        <v>29.526</v>
      </c>
      <c r="G64" s="140"/>
      <c r="H64" s="141"/>
    </row>
    <row r="65" spans="1:8" s="128" customFormat="1" ht="24" customHeight="1" thickBot="1">
      <c r="A65" s="133">
        <v>18</v>
      </c>
      <c r="B65" s="134" t="s">
        <v>113</v>
      </c>
      <c r="C65" s="134" t="s">
        <v>114</v>
      </c>
      <c r="D65" s="134" t="s">
        <v>115</v>
      </c>
      <c r="E65" s="134" t="s">
        <v>59</v>
      </c>
      <c r="F65" s="135">
        <v>7.65</v>
      </c>
      <c r="G65" s="172"/>
      <c r="H65" s="136">
        <f>F65*G65</f>
        <v>0</v>
      </c>
    </row>
    <row r="66" spans="1:8" s="128" customFormat="1" ht="24" customHeight="1">
      <c r="A66" s="142"/>
      <c r="B66" s="143"/>
      <c r="C66" s="143"/>
      <c r="D66" s="143" t="s">
        <v>116</v>
      </c>
      <c r="E66" s="143"/>
      <c r="F66" s="144">
        <v>0</v>
      </c>
      <c r="G66" s="145"/>
      <c r="H66" s="146"/>
    </row>
    <row r="67" spans="1:8" s="128" customFormat="1" ht="13.5" customHeight="1">
      <c r="A67" s="147"/>
      <c r="B67" s="148"/>
      <c r="C67" s="148"/>
      <c r="D67" s="148" t="s">
        <v>117</v>
      </c>
      <c r="E67" s="148"/>
      <c r="F67" s="149">
        <v>1.35</v>
      </c>
      <c r="G67" s="150"/>
      <c r="H67" s="151"/>
    </row>
    <row r="68" spans="1:8" s="128" customFormat="1" ht="13.5" customHeight="1">
      <c r="A68" s="147"/>
      <c r="B68" s="148"/>
      <c r="C68" s="148"/>
      <c r="D68" s="148" t="s">
        <v>118</v>
      </c>
      <c r="E68" s="148"/>
      <c r="F68" s="149">
        <v>3.6</v>
      </c>
      <c r="G68" s="150"/>
      <c r="H68" s="151"/>
    </row>
    <row r="69" spans="1:8" s="128" customFormat="1" ht="13.5" customHeight="1">
      <c r="A69" s="147"/>
      <c r="B69" s="148"/>
      <c r="C69" s="148"/>
      <c r="D69" s="148" t="s">
        <v>119</v>
      </c>
      <c r="E69" s="148"/>
      <c r="F69" s="149">
        <v>2.7</v>
      </c>
      <c r="G69" s="150"/>
      <c r="H69" s="151"/>
    </row>
    <row r="70" spans="1:8" s="128" customFormat="1" ht="13.5" customHeight="1" thickBot="1">
      <c r="A70" s="152"/>
      <c r="B70" s="153"/>
      <c r="C70" s="153"/>
      <c r="D70" s="153" t="s">
        <v>62</v>
      </c>
      <c r="E70" s="153"/>
      <c r="F70" s="154">
        <v>7.65</v>
      </c>
      <c r="G70" s="155"/>
      <c r="H70" s="156"/>
    </row>
    <row r="71" spans="1:8" s="128" customFormat="1" ht="24" customHeight="1" thickBot="1">
      <c r="A71" s="133">
        <v>19</v>
      </c>
      <c r="B71" s="134" t="s">
        <v>56</v>
      </c>
      <c r="C71" s="134" t="s">
        <v>120</v>
      </c>
      <c r="D71" s="134" t="s">
        <v>121</v>
      </c>
      <c r="E71" s="134" t="s">
        <v>59</v>
      </c>
      <c r="F71" s="135">
        <v>111.94</v>
      </c>
      <c r="G71" s="172"/>
      <c r="H71" s="136">
        <f>F71*G71</f>
        <v>0</v>
      </c>
    </row>
    <row r="72" spans="1:8" s="128" customFormat="1" ht="13.5" customHeight="1" thickBot="1">
      <c r="A72" s="137"/>
      <c r="B72" s="138"/>
      <c r="C72" s="138"/>
      <c r="D72" s="138" t="s">
        <v>122</v>
      </c>
      <c r="E72" s="138"/>
      <c r="F72" s="139">
        <v>111.94</v>
      </c>
      <c r="G72" s="140"/>
      <c r="H72" s="141"/>
    </row>
    <row r="73" spans="1:8" s="128" customFormat="1" ht="13.5" customHeight="1" thickBot="1">
      <c r="A73" s="133">
        <v>20</v>
      </c>
      <c r="B73" s="134" t="s">
        <v>123</v>
      </c>
      <c r="C73" s="134" t="s">
        <v>124</v>
      </c>
      <c r="D73" s="134" t="s">
        <v>125</v>
      </c>
      <c r="E73" s="134" t="s">
        <v>126</v>
      </c>
      <c r="F73" s="135">
        <v>1.252</v>
      </c>
      <c r="G73" s="172"/>
      <c r="H73" s="136">
        <f>F73*G73</f>
        <v>0</v>
      </c>
    </row>
    <row r="74" spans="1:8" s="128" customFormat="1" ht="13.5" customHeight="1" thickBot="1">
      <c r="A74" s="137"/>
      <c r="B74" s="138"/>
      <c r="C74" s="138"/>
      <c r="D74" s="138" t="s">
        <v>127</v>
      </c>
      <c r="E74" s="138"/>
      <c r="F74" s="139">
        <v>1.252152</v>
      </c>
      <c r="G74" s="140"/>
      <c r="H74" s="141"/>
    </row>
    <row r="75" spans="1:8" s="128" customFormat="1" ht="24" customHeight="1" thickBot="1">
      <c r="A75" s="133">
        <v>21</v>
      </c>
      <c r="B75" s="134" t="s">
        <v>123</v>
      </c>
      <c r="C75" s="134" t="s">
        <v>128</v>
      </c>
      <c r="D75" s="134" t="s">
        <v>129</v>
      </c>
      <c r="E75" s="134" t="s">
        <v>59</v>
      </c>
      <c r="F75" s="135">
        <v>0.735</v>
      </c>
      <c r="G75" s="172"/>
      <c r="H75" s="136">
        <f>F75*G75</f>
        <v>0</v>
      </c>
    </row>
    <row r="76" spans="1:8" s="128" customFormat="1" ht="13.5" customHeight="1" thickBot="1">
      <c r="A76" s="137"/>
      <c r="B76" s="138"/>
      <c r="C76" s="138"/>
      <c r="D76" s="138" t="s">
        <v>130</v>
      </c>
      <c r="E76" s="138"/>
      <c r="F76" s="139">
        <v>0.735</v>
      </c>
      <c r="G76" s="140"/>
      <c r="H76" s="141"/>
    </row>
    <row r="77" spans="1:8" s="128" customFormat="1" ht="13.5" customHeight="1" thickBot="1">
      <c r="A77" s="133">
        <v>22</v>
      </c>
      <c r="B77" s="134" t="s">
        <v>123</v>
      </c>
      <c r="C77" s="134" t="s">
        <v>131</v>
      </c>
      <c r="D77" s="134" t="s">
        <v>132</v>
      </c>
      <c r="E77" s="134" t="s">
        <v>51</v>
      </c>
      <c r="F77" s="135">
        <v>1</v>
      </c>
      <c r="G77" s="172"/>
      <c r="H77" s="136">
        <f>F77*G77</f>
        <v>0</v>
      </c>
    </row>
    <row r="78" spans="1:8" s="128" customFormat="1" ht="13.5" customHeight="1" thickBot="1">
      <c r="A78" s="137"/>
      <c r="B78" s="138"/>
      <c r="C78" s="138"/>
      <c r="D78" s="138" t="s">
        <v>0</v>
      </c>
      <c r="E78" s="138"/>
      <c r="F78" s="139">
        <v>1</v>
      </c>
      <c r="G78" s="140"/>
      <c r="H78" s="141"/>
    </row>
    <row r="79" spans="1:8" s="128" customFormat="1" ht="13.5" customHeight="1" thickBot="1">
      <c r="A79" s="133">
        <v>23</v>
      </c>
      <c r="B79" s="134" t="s">
        <v>123</v>
      </c>
      <c r="C79" s="134" t="s">
        <v>133</v>
      </c>
      <c r="D79" s="134" t="s">
        <v>134</v>
      </c>
      <c r="E79" s="134" t="s">
        <v>59</v>
      </c>
      <c r="F79" s="135">
        <v>1.8</v>
      </c>
      <c r="G79" s="172"/>
      <c r="H79" s="136">
        <f>F79*G79</f>
        <v>0</v>
      </c>
    </row>
    <row r="80" spans="1:8" s="128" customFormat="1" ht="13.5" customHeight="1" thickBot="1">
      <c r="A80" s="137"/>
      <c r="B80" s="138"/>
      <c r="C80" s="138"/>
      <c r="D80" s="138" t="s">
        <v>135</v>
      </c>
      <c r="E80" s="138"/>
      <c r="F80" s="139">
        <v>1.8</v>
      </c>
      <c r="G80" s="140"/>
      <c r="H80" s="141"/>
    </row>
    <row r="81" spans="1:8" s="128" customFormat="1" ht="24" customHeight="1" thickBot="1">
      <c r="A81" s="133">
        <v>24</v>
      </c>
      <c r="B81" s="134" t="s">
        <v>123</v>
      </c>
      <c r="C81" s="134" t="s">
        <v>136</v>
      </c>
      <c r="D81" s="134" t="s">
        <v>137</v>
      </c>
      <c r="E81" s="134" t="s">
        <v>51</v>
      </c>
      <c r="F81" s="135">
        <v>2</v>
      </c>
      <c r="G81" s="172"/>
      <c r="H81" s="136">
        <f>F81*G81</f>
        <v>0</v>
      </c>
    </row>
    <row r="82" spans="1:8" s="128" customFormat="1" ht="13.5" customHeight="1" thickBot="1">
      <c r="A82" s="137"/>
      <c r="B82" s="138"/>
      <c r="C82" s="138"/>
      <c r="D82" s="138" t="s">
        <v>138</v>
      </c>
      <c r="E82" s="138"/>
      <c r="F82" s="139">
        <v>2</v>
      </c>
      <c r="G82" s="140"/>
      <c r="H82" s="141"/>
    </row>
    <row r="83" spans="1:8" s="128" customFormat="1" ht="13.5" customHeight="1" thickBot="1">
      <c r="A83" s="161">
        <v>25</v>
      </c>
      <c r="B83" s="162" t="s">
        <v>123</v>
      </c>
      <c r="C83" s="162" t="s">
        <v>139</v>
      </c>
      <c r="D83" s="162" t="s">
        <v>140</v>
      </c>
      <c r="E83" s="162" t="s">
        <v>141</v>
      </c>
      <c r="F83" s="163">
        <v>2.965</v>
      </c>
      <c r="G83" s="174"/>
      <c r="H83" s="136">
        <f>F83*G83</f>
        <v>0</v>
      </c>
    </row>
    <row r="84" spans="1:8" s="128" customFormat="1" ht="13.5" customHeight="1" thickBot="1">
      <c r="A84" s="164">
        <v>26</v>
      </c>
      <c r="B84" s="165" t="s">
        <v>123</v>
      </c>
      <c r="C84" s="165" t="s">
        <v>142</v>
      </c>
      <c r="D84" s="165" t="s">
        <v>143</v>
      </c>
      <c r="E84" s="165" t="s">
        <v>141</v>
      </c>
      <c r="F84" s="166">
        <v>5.694</v>
      </c>
      <c r="G84" s="175"/>
      <c r="H84" s="136">
        <f>F84*G84</f>
        <v>0</v>
      </c>
    </row>
    <row r="85" spans="1:8" s="128" customFormat="1" ht="13.5" customHeight="1" thickBot="1">
      <c r="A85" s="137"/>
      <c r="B85" s="138"/>
      <c r="C85" s="138"/>
      <c r="D85" s="138" t="s">
        <v>144</v>
      </c>
      <c r="E85" s="138"/>
      <c r="F85" s="139">
        <v>5.694</v>
      </c>
      <c r="G85" s="140"/>
      <c r="H85" s="141"/>
    </row>
    <row r="86" spans="1:8" s="128" customFormat="1" ht="24" customHeight="1" thickBot="1">
      <c r="A86" s="161">
        <v>27</v>
      </c>
      <c r="B86" s="162" t="s">
        <v>123</v>
      </c>
      <c r="C86" s="162" t="s">
        <v>145</v>
      </c>
      <c r="D86" s="162" t="s">
        <v>146</v>
      </c>
      <c r="E86" s="162" t="s">
        <v>141</v>
      </c>
      <c r="F86" s="163">
        <v>2.965</v>
      </c>
      <c r="G86" s="174"/>
      <c r="H86" s="136">
        <f>F86*G86</f>
        <v>0</v>
      </c>
    </row>
    <row r="87" spans="1:8" s="128" customFormat="1" ht="24" customHeight="1" thickBot="1">
      <c r="A87" s="164">
        <v>28</v>
      </c>
      <c r="B87" s="165" t="s">
        <v>123</v>
      </c>
      <c r="C87" s="165" t="s">
        <v>147</v>
      </c>
      <c r="D87" s="165" t="s">
        <v>148</v>
      </c>
      <c r="E87" s="165" t="s">
        <v>141</v>
      </c>
      <c r="F87" s="166">
        <v>71.16</v>
      </c>
      <c r="G87" s="175"/>
      <c r="H87" s="136">
        <f>F87*G87</f>
        <v>0</v>
      </c>
    </row>
    <row r="88" spans="1:8" s="128" customFormat="1" ht="13.5" customHeight="1" thickBot="1">
      <c r="A88" s="137"/>
      <c r="B88" s="138"/>
      <c r="C88" s="138"/>
      <c r="D88" s="138" t="s">
        <v>149</v>
      </c>
      <c r="E88" s="138"/>
      <c r="F88" s="139">
        <v>71.16</v>
      </c>
      <c r="G88" s="140"/>
      <c r="H88" s="141"/>
    </row>
    <row r="89" spans="1:8" s="128" customFormat="1" ht="24" customHeight="1" thickBot="1">
      <c r="A89" s="161">
        <v>29</v>
      </c>
      <c r="B89" s="162" t="s">
        <v>123</v>
      </c>
      <c r="C89" s="162" t="s">
        <v>150</v>
      </c>
      <c r="D89" s="162" t="s">
        <v>151</v>
      </c>
      <c r="E89" s="162" t="s">
        <v>141</v>
      </c>
      <c r="F89" s="163">
        <v>2.965</v>
      </c>
      <c r="G89" s="174"/>
      <c r="H89" s="136">
        <f>F89*G89</f>
        <v>0</v>
      </c>
    </row>
    <row r="90" spans="1:8" s="128" customFormat="1" ht="24" customHeight="1" thickBot="1">
      <c r="A90" s="164">
        <v>30</v>
      </c>
      <c r="B90" s="165" t="s">
        <v>123</v>
      </c>
      <c r="C90" s="165" t="s">
        <v>152</v>
      </c>
      <c r="D90" s="165" t="s">
        <v>153</v>
      </c>
      <c r="E90" s="165" t="s">
        <v>141</v>
      </c>
      <c r="F90" s="166">
        <v>5.93</v>
      </c>
      <c r="G90" s="175"/>
      <c r="H90" s="136">
        <f>F90*G90</f>
        <v>0</v>
      </c>
    </row>
    <row r="91" spans="1:8" s="128" customFormat="1" ht="13.5" customHeight="1" thickBot="1">
      <c r="A91" s="137"/>
      <c r="B91" s="138"/>
      <c r="C91" s="138"/>
      <c r="D91" s="138" t="s">
        <v>154</v>
      </c>
      <c r="E91" s="138"/>
      <c r="F91" s="139">
        <v>5.93</v>
      </c>
      <c r="G91" s="140"/>
      <c r="H91" s="141"/>
    </row>
    <row r="92" spans="1:8" s="128" customFormat="1" ht="13.5" customHeight="1" thickBot="1">
      <c r="A92" s="133">
        <v>31</v>
      </c>
      <c r="B92" s="134" t="s">
        <v>123</v>
      </c>
      <c r="C92" s="134" t="s">
        <v>155</v>
      </c>
      <c r="D92" s="134" t="s">
        <v>156</v>
      </c>
      <c r="E92" s="134" t="s">
        <v>141</v>
      </c>
      <c r="F92" s="135">
        <v>2.965</v>
      </c>
      <c r="G92" s="172"/>
      <c r="H92" s="136">
        <f>F92*G92</f>
        <v>0</v>
      </c>
    </row>
    <row r="93" spans="1:8" s="128" customFormat="1" ht="13.5" customHeight="1" thickBot="1">
      <c r="A93" s="129"/>
      <c r="B93" s="130"/>
      <c r="C93" s="130" t="s">
        <v>25</v>
      </c>
      <c r="D93" s="130" t="s">
        <v>26</v>
      </c>
      <c r="E93" s="130"/>
      <c r="F93" s="131"/>
      <c r="G93" s="132"/>
      <c r="H93" s="132">
        <f>H94</f>
        <v>0</v>
      </c>
    </row>
    <row r="94" spans="1:8" s="128" customFormat="1" ht="13.5" customHeight="1" thickBot="1">
      <c r="A94" s="133">
        <v>32</v>
      </c>
      <c r="B94" s="134" t="s">
        <v>48</v>
      </c>
      <c r="C94" s="134" t="s">
        <v>157</v>
      </c>
      <c r="D94" s="134" t="s">
        <v>158</v>
      </c>
      <c r="E94" s="134" t="s">
        <v>141</v>
      </c>
      <c r="F94" s="135">
        <v>4.84</v>
      </c>
      <c r="G94" s="172"/>
      <c r="H94" s="136">
        <f>F94*G94</f>
        <v>0</v>
      </c>
    </row>
    <row r="95" spans="1:8" s="128" customFormat="1" ht="21" customHeight="1">
      <c r="A95" s="129"/>
      <c r="B95" s="130"/>
      <c r="C95" s="130" t="s">
        <v>6</v>
      </c>
      <c r="D95" s="130" t="s">
        <v>27</v>
      </c>
      <c r="E95" s="130"/>
      <c r="F95" s="131"/>
      <c r="G95" s="132"/>
      <c r="H95" s="132">
        <f>H96+H102+H107+H117+H131+H137</f>
        <v>0</v>
      </c>
    </row>
    <row r="96" spans="1:8" s="128" customFormat="1" ht="21" customHeight="1" thickBot="1">
      <c r="A96" s="129"/>
      <c r="B96" s="130"/>
      <c r="C96" s="130" t="s">
        <v>28</v>
      </c>
      <c r="D96" s="130" t="s">
        <v>29</v>
      </c>
      <c r="E96" s="130"/>
      <c r="F96" s="131"/>
      <c r="G96" s="132"/>
      <c r="H96" s="132">
        <f>H97+H99+H101</f>
        <v>0</v>
      </c>
    </row>
    <row r="97" spans="1:8" s="128" customFormat="1" ht="24" customHeight="1" thickBot="1">
      <c r="A97" s="133">
        <v>33</v>
      </c>
      <c r="B97" s="134" t="s">
        <v>28</v>
      </c>
      <c r="C97" s="134" t="s">
        <v>159</v>
      </c>
      <c r="D97" s="134" t="s">
        <v>160</v>
      </c>
      <c r="E97" s="134" t="s">
        <v>51</v>
      </c>
      <c r="F97" s="135">
        <v>1</v>
      </c>
      <c r="G97" s="172"/>
      <c r="H97" s="136">
        <f>F97*G97</f>
        <v>0</v>
      </c>
    </row>
    <row r="98" spans="1:8" s="128" customFormat="1" ht="13.5" customHeight="1" thickBot="1">
      <c r="A98" s="137"/>
      <c r="B98" s="138"/>
      <c r="C98" s="138"/>
      <c r="D98" s="138" t="s">
        <v>0</v>
      </c>
      <c r="E98" s="138"/>
      <c r="F98" s="139">
        <v>1</v>
      </c>
      <c r="G98" s="140"/>
      <c r="H98" s="141"/>
    </row>
    <row r="99" spans="1:8" s="128" customFormat="1" ht="24" customHeight="1" thickBot="1">
      <c r="A99" s="157">
        <v>34</v>
      </c>
      <c r="B99" s="158" t="s">
        <v>161</v>
      </c>
      <c r="C99" s="158" t="s">
        <v>162</v>
      </c>
      <c r="D99" s="158" t="s">
        <v>163</v>
      </c>
      <c r="E99" s="158" t="s">
        <v>51</v>
      </c>
      <c r="F99" s="159">
        <v>1</v>
      </c>
      <c r="G99" s="173"/>
      <c r="H99" s="160">
        <f>F99*G99</f>
        <v>0</v>
      </c>
    </row>
    <row r="100" spans="1:8" s="128" customFormat="1" ht="13.5" customHeight="1" thickBot="1">
      <c r="A100" s="137"/>
      <c r="B100" s="138"/>
      <c r="C100" s="138"/>
      <c r="D100" s="138" t="s">
        <v>164</v>
      </c>
      <c r="E100" s="138"/>
      <c r="F100" s="139">
        <v>1</v>
      </c>
      <c r="G100" s="140"/>
      <c r="H100" s="141"/>
    </row>
    <row r="101" spans="1:8" s="128" customFormat="1" ht="24" customHeight="1" thickBot="1">
      <c r="A101" s="133">
        <v>35</v>
      </c>
      <c r="B101" s="134" t="s">
        <v>28</v>
      </c>
      <c r="C101" s="134" t="s">
        <v>165</v>
      </c>
      <c r="D101" s="134" t="s">
        <v>166</v>
      </c>
      <c r="E101" s="134" t="s">
        <v>141</v>
      </c>
      <c r="F101" s="135">
        <v>0.027</v>
      </c>
      <c r="G101" s="172"/>
      <c r="H101" s="136">
        <f>F101*G101</f>
        <v>0</v>
      </c>
    </row>
    <row r="102" spans="1:8" s="128" customFormat="1" ht="21" customHeight="1" thickBot="1">
      <c r="A102" s="129"/>
      <c r="B102" s="130"/>
      <c r="C102" s="130" t="s">
        <v>30</v>
      </c>
      <c r="D102" s="130" t="s">
        <v>31</v>
      </c>
      <c r="E102" s="130"/>
      <c r="F102" s="131"/>
      <c r="G102" s="132"/>
      <c r="H102" s="132">
        <f>H103+H105</f>
        <v>0</v>
      </c>
    </row>
    <row r="103" spans="1:8" s="128" customFormat="1" ht="24" customHeight="1" thickBot="1">
      <c r="A103" s="133">
        <v>36</v>
      </c>
      <c r="B103" s="134" t="s">
        <v>30</v>
      </c>
      <c r="C103" s="134" t="s">
        <v>167</v>
      </c>
      <c r="D103" s="134" t="s">
        <v>168</v>
      </c>
      <c r="E103" s="134" t="s">
        <v>51</v>
      </c>
      <c r="F103" s="135">
        <v>1</v>
      </c>
      <c r="G103" s="172"/>
      <c r="H103" s="136">
        <f>F103*G103</f>
        <v>0</v>
      </c>
    </row>
    <row r="104" spans="1:8" s="128" customFormat="1" ht="24" customHeight="1" thickBot="1">
      <c r="A104" s="137"/>
      <c r="B104" s="138"/>
      <c r="C104" s="138"/>
      <c r="D104" s="138" t="s">
        <v>169</v>
      </c>
      <c r="E104" s="138"/>
      <c r="F104" s="139">
        <v>1</v>
      </c>
      <c r="G104" s="140"/>
      <c r="H104" s="141"/>
    </row>
    <row r="105" spans="1:8" s="128" customFormat="1" ht="13.5" customHeight="1" thickBot="1">
      <c r="A105" s="133">
        <v>37</v>
      </c>
      <c r="B105" s="134" t="s">
        <v>30</v>
      </c>
      <c r="C105" s="134" t="s">
        <v>170</v>
      </c>
      <c r="D105" s="134" t="s">
        <v>171</v>
      </c>
      <c r="E105" s="134" t="s">
        <v>51</v>
      </c>
      <c r="F105" s="135">
        <v>2</v>
      </c>
      <c r="G105" s="172"/>
      <c r="H105" s="136">
        <f>F105*G105</f>
        <v>0</v>
      </c>
    </row>
    <row r="106" spans="1:8" s="128" customFormat="1" ht="13.5" customHeight="1" thickBot="1">
      <c r="A106" s="137"/>
      <c r="B106" s="138"/>
      <c r="C106" s="138"/>
      <c r="D106" s="138" t="s">
        <v>172</v>
      </c>
      <c r="E106" s="138"/>
      <c r="F106" s="139">
        <v>2</v>
      </c>
      <c r="G106" s="140"/>
      <c r="H106" s="141"/>
    </row>
    <row r="107" spans="1:8" s="128" customFormat="1" ht="21" customHeight="1" thickBot="1">
      <c r="A107" s="129"/>
      <c r="B107" s="130"/>
      <c r="C107" s="130" t="s">
        <v>32</v>
      </c>
      <c r="D107" s="130" t="s">
        <v>33</v>
      </c>
      <c r="E107" s="130"/>
      <c r="F107" s="131"/>
      <c r="G107" s="132"/>
      <c r="H107" s="132">
        <f>H108+H111+H114+H116</f>
        <v>0</v>
      </c>
    </row>
    <row r="108" spans="1:8" s="128" customFormat="1" ht="13.5" customHeight="1" thickBot="1">
      <c r="A108" s="133">
        <v>38</v>
      </c>
      <c r="B108" s="134" t="s">
        <v>32</v>
      </c>
      <c r="C108" s="134" t="s">
        <v>173</v>
      </c>
      <c r="D108" s="134" t="s">
        <v>174</v>
      </c>
      <c r="E108" s="134" t="s">
        <v>73</v>
      </c>
      <c r="F108" s="135">
        <v>28.823</v>
      </c>
      <c r="G108" s="172"/>
      <c r="H108" s="136">
        <f>F108*G108</f>
        <v>0</v>
      </c>
    </row>
    <row r="109" spans="1:8" s="128" customFormat="1" ht="24" customHeight="1">
      <c r="A109" s="142"/>
      <c r="B109" s="143"/>
      <c r="C109" s="143"/>
      <c r="D109" s="143" t="s">
        <v>175</v>
      </c>
      <c r="E109" s="143"/>
      <c r="F109" s="144">
        <v>0</v>
      </c>
      <c r="G109" s="145"/>
      <c r="H109" s="146"/>
    </row>
    <row r="110" spans="1:8" s="128" customFormat="1" ht="13.5" customHeight="1" thickBot="1">
      <c r="A110" s="152"/>
      <c r="B110" s="153"/>
      <c r="C110" s="153"/>
      <c r="D110" s="153" t="s">
        <v>176</v>
      </c>
      <c r="E110" s="153"/>
      <c r="F110" s="154">
        <v>28.823</v>
      </c>
      <c r="G110" s="155"/>
      <c r="H110" s="156"/>
    </row>
    <row r="111" spans="1:8" s="128" customFormat="1" ht="13.5" customHeight="1" thickBot="1">
      <c r="A111" s="133">
        <v>39</v>
      </c>
      <c r="B111" s="134" t="s">
        <v>32</v>
      </c>
      <c r="C111" s="134" t="s">
        <v>177</v>
      </c>
      <c r="D111" s="134" t="s">
        <v>178</v>
      </c>
      <c r="E111" s="134" t="s">
        <v>73</v>
      </c>
      <c r="F111" s="135">
        <v>28.823</v>
      </c>
      <c r="G111" s="172"/>
      <c r="H111" s="136">
        <f>F111*G111</f>
        <v>0</v>
      </c>
    </row>
    <row r="112" spans="1:8" s="128" customFormat="1" ht="24" customHeight="1">
      <c r="A112" s="142"/>
      <c r="B112" s="143"/>
      <c r="C112" s="143"/>
      <c r="D112" s="143" t="s">
        <v>175</v>
      </c>
      <c r="E112" s="143"/>
      <c r="F112" s="144">
        <v>0</v>
      </c>
      <c r="G112" s="145"/>
      <c r="H112" s="146"/>
    </row>
    <row r="113" spans="1:8" s="128" customFormat="1" ht="13.5" customHeight="1" thickBot="1">
      <c r="A113" s="152"/>
      <c r="B113" s="153"/>
      <c r="C113" s="153"/>
      <c r="D113" s="153" t="s">
        <v>176</v>
      </c>
      <c r="E113" s="153"/>
      <c r="F113" s="154">
        <v>28.823</v>
      </c>
      <c r="G113" s="155"/>
      <c r="H113" s="156"/>
    </row>
    <row r="114" spans="1:8" s="128" customFormat="1" ht="24" customHeight="1" thickBot="1">
      <c r="A114" s="157">
        <v>40</v>
      </c>
      <c r="B114" s="158" t="s">
        <v>179</v>
      </c>
      <c r="C114" s="158" t="s">
        <v>180</v>
      </c>
      <c r="D114" s="158" t="s">
        <v>181</v>
      </c>
      <c r="E114" s="158" t="s">
        <v>73</v>
      </c>
      <c r="F114" s="159">
        <v>31.705</v>
      </c>
      <c r="G114" s="173"/>
      <c r="H114" s="160">
        <f>F114*G114</f>
        <v>0</v>
      </c>
    </row>
    <row r="115" spans="1:8" s="128" customFormat="1" ht="13.5" customHeight="1" thickBot="1">
      <c r="A115" s="137"/>
      <c r="B115" s="138"/>
      <c r="C115" s="138"/>
      <c r="D115" s="138" t="s">
        <v>182</v>
      </c>
      <c r="E115" s="138"/>
      <c r="F115" s="139">
        <v>31.7053</v>
      </c>
      <c r="G115" s="140"/>
      <c r="H115" s="141"/>
    </row>
    <row r="116" spans="1:8" s="128" customFormat="1" ht="13.5" customHeight="1" thickBot="1">
      <c r="A116" s="133">
        <v>41</v>
      </c>
      <c r="B116" s="134" t="s">
        <v>32</v>
      </c>
      <c r="C116" s="134" t="s">
        <v>183</v>
      </c>
      <c r="D116" s="134" t="s">
        <v>184</v>
      </c>
      <c r="E116" s="134" t="s">
        <v>141</v>
      </c>
      <c r="F116" s="135">
        <v>0.002</v>
      </c>
      <c r="G116" s="172"/>
      <c r="H116" s="136">
        <f>F116*G116</f>
        <v>0</v>
      </c>
    </row>
    <row r="117" spans="1:8" s="128" customFormat="1" ht="21" customHeight="1" thickBot="1">
      <c r="A117" s="129"/>
      <c r="B117" s="130"/>
      <c r="C117" s="130" t="s">
        <v>34</v>
      </c>
      <c r="D117" s="130" t="s">
        <v>35</v>
      </c>
      <c r="E117" s="130"/>
      <c r="F117" s="131"/>
      <c r="G117" s="132"/>
      <c r="H117" s="132">
        <f>H118+H122+H126+H128+H130</f>
        <v>0</v>
      </c>
    </row>
    <row r="118" spans="1:8" s="128" customFormat="1" ht="13.5" customHeight="1" thickBot="1">
      <c r="A118" s="133">
        <v>42</v>
      </c>
      <c r="B118" s="134" t="s">
        <v>34</v>
      </c>
      <c r="C118" s="134" t="s">
        <v>185</v>
      </c>
      <c r="D118" s="134" t="s">
        <v>186</v>
      </c>
      <c r="E118" s="134" t="s">
        <v>59</v>
      </c>
      <c r="F118" s="135">
        <v>38.85</v>
      </c>
      <c r="G118" s="172"/>
      <c r="H118" s="136">
        <f>F118*G118</f>
        <v>0</v>
      </c>
    </row>
    <row r="119" spans="1:8" s="128" customFormat="1" ht="13.5" customHeight="1">
      <c r="A119" s="142"/>
      <c r="B119" s="143"/>
      <c r="C119" s="143"/>
      <c r="D119" s="143" t="s">
        <v>187</v>
      </c>
      <c r="E119" s="143"/>
      <c r="F119" s="144">
        <v>9.324</v>
      </c>
      <c r="G119" s="145"/>
      <c r="H119" s="146"/>
    </row>
    <row r="120" spans="1:8" s="128" customFormat="1" ht="13.5" customHeight="1">
      <c r="A120" s="147"/>
      <c r="B120" s="148"/>
      <c r="C120" s="148"/>
      <c r="D120" s="148" t="s">
        <v>112</v>
      </c>
      <c r="E120" s="148"/>
      <c r="F120" s="149">
        <v>29.526</v>
      </c>
      <c r="G120" s="150"/>
      <c r="H120" s="151"/>
    </row>
    <row r="121" spans="1:8" s="128" customFormat="1" ht="13.5" customHeight="1" thickBot="1">
      <c r="A121" s="152"/>
      <c r="B121" s="153"/>
      <c r="C121" s="153"/>
      <c r="D121" s="153" t="s">
        <v>62</v>
      </c>
      <c r="E121" s="153"/>
      <c r="F121" s="154">
        <v>38.85</v>
      </c>
      <c r="G121" s="155"/>
      <c r="H121" s="156"/>
    </row>
    <row r="122" spans="1:8" s="128" customFormat="1" ht="13.5" customHeight="1" thickBot="1">
      <c r="A122" s="133">
        <v>43</v>
      </c>
      <c r="B122" s="134" t="s">
        <v>34</v>
      </c>
      <c r="C122" s="134" t="s">
        <v>188</v>
      </c>
      <c r="D122" s="134" t="s">
        <v>189</v>
      </c>
      <c r="E122" s="134" t="s">
        <v>59</v>
      </c>
      <c r="F122" s="135">
        <v>38.85</v>
      </c>
      <c r="G122" s="172"/>
      <c r="H122" s="136">
        <f>F122*G122</f>
        <v>0</v>
      </c>
    </row>
    <row r="123" spans="1:8" s="128" customFormat="1" ht="13.5" customHeight="1">
      <c r="A123" s="142"/>
      <c r="B123" s="143"/>
      <c r="C123" s="143"/>
      <c r="D123" s="143" t="s">
        <v>187</v>
      </c>
      <c r="E123" s="143"/>
      <c r="F123" s="144">
        <v>9.324</v>
      </c>
      <c r="G123" s="145"/>
      <c r="H123" s="146"/>
    </row>
    <row r="124" spans="1:8" s="128" customFormat="1" ht="13.5" customHeight="1">
      <c r="A124" s="147"/>
      <c r="B124" s="148"/>
      <c r="C124" s="148"/>
      <c r="D124" s="148" t="s">
        <v>112</v>
      </c>
      <c r="E124" s="148"/>
      <c r="F124" s="149">
        <v>29.526</v>
      </c>
      <c r="G124" s="150"/>
      <c r="H124" s="151"/>
    </row>
    <row r="125" spans="1:8" s="128" customFormat="1" ht="13.5" customHeight="1" thickBot="1">
      <c r="A125" s="152"/>
      <c r="B125" s="153"/>
      <c r="C125" s="153"/>
      <c r="D125" s="153" t="s">
        <v>62</v>
      </c>
      <c r="E125" s="153"/>
      <c r="F125" s="154">
        <v>38.85</v>
      </c>
      <c r="G125" s="155"/>
      <c r="H125" s="156"/>
    </row>
    <row r="126" spans="1:8" s="128" customFormat="1" ht="13.5" customHeight="1" thickBot="1">
      <c r="A126" s="157">
        <v>44</v>
      </c>
      <c r="B126" s="158" t="s">
        <v>161</v>
      </c>
      <c r="C126" s="158" t="s">
        <v>190</v>
      </c>
      <c r="D126" s="158" t="s">
        <v>191</v>
      </c>
      <c r="E126" s="158" t="s">
        <v>192</v>
      </c>
      <c r="F126" s="159">
        <v>8.547</v>
      </c>
      <c r="G126" s="173"/>
      <c r="H126" s="160">
        <f>F126*G126</f>
        <v>0</v>
      </c>
    </row>
    <row r="127" spans="1:8" s="128" customFormat="1" ht="13.5" customHeight="1" thickBot="1">
      <c r="A127" s="137"/>
      <c r="B127" s="138"/>
      <c r="C127" s="138"/>
      <c r="D127" s="138" t="s">
        <v>193</v>
      </c>
      <c r="E127" s="138"/>
      <c r="F127" s="139">
        <v>8.547</v>
      </c>
      <c r="G127" s="140"/>
      <c r="H127" s="141"/>
    </row>
    <row r="128" spans="1:8" s="128" customFormat="1" ht="24" customHeight="1" thickBot="1">
      <c r="A128" s="133">
        <v>45</v>
      </c>
      <c r="B128" s="134" t="s">
        <v>34</v>
      </c>
      <c r="C128" s="134" t="s">
        <v>194</v>
      </c>
      <c r="D128" s="134" t="s">
        <v>195</v>
      </c>
      <c r="E128" s="134" t="s">
        <v>59</v>
      </c>
      <c r="F128" s="135">
        <v>38.85</v>
      </c>
      <c r="G128" s="172"/>
      <c r="H128" s="136">
        <f>F128*G128</f>
        <v>0</v>
      </c>
    </row>
    <row r="129" spans="1:8" s="128" customFormat="1" ht="13.5" customHeight="1" thickBot="1">
      <c r="A129" s="137"/>
      <c r="B129" s="138"/>
      <c r="C129" s="138"/>
      <c r="D129" s="138" t="s">
        <v>196</v>
      </c>
      <c r="E129" s="138"/>
      <c r="F129" s="139">
        <v>38.85</v>
      </c>
      <c r="G129" s="140"/>
      <c r="H129" s="141"/>
    </row>
    <row r="130" spans="1:8" s="128" customFormat="1" ht="24" customHeight="1" thickBot="1">
      <c r="A130" s="133">
        <v>46</v>
      </c>
      <c r="B130" s="134" t="s">
        <v>34</v>
      </c>
      <c r="C130" s="134" t="s">
        <v>197</v>
      </c>
      <c r="D130" s="134" t="s">
        <v>198</v>
      </c>
      <c r="E130" s="134" t="s">
        <v>141</v>
      </c>
      <c r="F130" s="135">
        <v>0.233</v>
      </c>
      <c r="G130" s="172"/>
      <c r="H130" s="136">
        <f aca="true" t="shared" si="0" ref="H130:H138">F130*G130</f>
        <v>0</v>
      </c>
    </row>
    <row r="131" spans="1:8" s="128" customFormat="1" ht="21" customHeight="1" thickBot="1">
      <c r="A131" s="129"/>
      <c r="B131" s="130"/>
      <c r="C131" s="130" t="s">
        <v>36</v>
      </c>
      <c r="D131" s="130" t="s">
        <v>37</v>
      </c>
      <c r="E131" s="130"/>
      <c r="F131" s="131"/>
      <c r="G131" s="132"/>
      <c r="H131" s="132">
        <f>H132+H134+H136</f>
        <v>0</v>
      </c>
    </row>
    <row r="132" spans="1:8" s="128" customFormat="1" ht="24" customHeight="1" thickBot="1">
      <c r="A132" s="133">
        <v>47</v>
      </c>
      <c r="B132" s="134" t="s">
        <v>36</v>
      </c>
      <c r="C132" s="134" t="s">
        <v>199</v>
      </c>
      <c r="D132" s="134" t="s">
        <v>200</v>
      </c>
      <c r="E132" s="134" t="s">
        <v>59</v>
      </c>
      <c r="F132" s="135">
        <v>38.85</v>
      </c>
      <c r="G132" s="172"/>
      <c r="H132" s="136">
        <f t="shared" si="0"/>
        <v>0</v>
      </c>
    </row>
    <row r="133" spans="1:8" s="128" customFormat="1" ht="13.5" customHeight="1" thickBot="1">
      <c r="A133" s="137"/>
      <c r="B133" s="138"/>
      <c r="C133" s="138"/>
      <c r="D133" s="138" t="s">
        <v>201</v>
      </c>
      <c r="E133" s="138"/>
      <c r="F133" s="139">
        <v>38.85</v>
      </c>
      <c r="G133" s="140"/>
      <c r="H133" s="141"/>
    </row>
    <row r="134" spans="1:8" s="128" customFormat="1" ht="13.5" customHeight="1" thickBot="1">
      <c r="A134" s="133">
        <v>48</v>
      </c>
      <c r="B134" s="134" t="s">
        <v>36</v>
      </c>
      <c r="C134" s="134" t="s">
        <v>202</v>
      </c>
      <c r="D134" s="134" t="s">
        <v>203</v>
      </c>
      <c r="E134" s="134" t="s">
        <v>73</v>
      </c>
      <c r="F134" s="135">
        <v>7.2</v>
      </c>
      <c r="G134" s="172"/>
      <c r="H134" s="136">
        <f t="shared" si="0"/>
        <v>0</v>
      </c>
    </row>
    <row r="135" spans="1:8" s="128" customFormat="1" ht="13.5" customHeight="1" thickBot="1">
      <c r="A135" s="137"/>
      <c r="B135" s="138"/>
      <c r="C135" s="138"/>
      <c r="D135" s="138" t="s">
        <v>204</v>
      </c>
      <c r="E135" s="138"/>
      <c r="F135" s="139">
        <v>7.2</v>
      </c>
      <c r="G135" s="140"/>
      <c r="H135" s="141"/>
    </row>
    <row r="136" spans="1:8" s="128" customFormat="1" ht="13.5" customHeight="1" thickBot="1">
      <c r="A136" s="133">
        <v>49</v>
      </c>
      <c r="B136" s="134" t="s">
        <v>36</v>
      </c>
      <c r="C136" s="134" t="s">
        <v>205</v>
      </c>
      <c r="D136" s="134" t="s">
        <v>206</v>
      </c>
      <c r="E136" s="134" t="s">
        <v>141</v>
      </c>
      <c r="F136" s="135">
        <v>0.047</v>
      </c>
      <c r="G136" s="172"/>
      <c r="H136" s="136">
        <f t="shared" si="0"/>
        <v>0</v>
      </c>
    </row>
    <row r="137" spans="1:8" s="128" customFormat="1" ht="21" customHeight="1" thickBot="1">
      <c r="A137" s="129"/>
      <c r="B137" s="130"/>
      <c r="C137" s="130" t="s">
        <v>38</v>
      </c>
      <c r="D137" s="130" t="s">
        <v>39</v>
      </c>
      <c r="E137" s="130"/>
      <c r="F137" s="131"/>
      <c r="G137" s="132"/>
      <c r="H137" s="132">
        <f>H138+H143+H146+H153</f>
        <v>0</v>
      </c>
    </row>
    <row r="138" spans="1:8" s="128" customFormat="1" ht="13.5" customHeight="1" thickBot="1">
      <c r="A138" s="133">
        <v>50</v>
      </c>
      <c r="B138" s="134" t="s">
        <v>38</v>
      </c>
      <c r="C138" s="134" t="s">
        <v>207</v>
      </c>
      <c r="D138" s="134" t="s">
        <v>208</v>
      </c>
      <c r="E138" s="134" t="s">
        <v>59</v>
      </c>
      <c r="F138" s="135">
        <v>83.366</v>
      </c>
      <c r="G138" s="172"/>
      <c r="H138" s="136">
        <f t="shared" si="0"/>
        <v>0</v>
      </c>
    </row>
    <row r="139" spans="1:8" s="128" customFormat="1" ht="13.5" customHeight="1">
      <c r="A139" s="142"/>
      <c r="B139" s="143"/>
      <c r="C139" s="143"/>
      <c r="D139" s="143" t="s">
        <v>78</v>
      </c>
      <c r="E139" s="143"/>
      <c r="F139" s="144">
        <v>4.7525</v>
      </c>
      <c r="G139" s="145"/>
      <c r="H139" s="146"/>
    </row>
    <row r="140" spans="1:8" s="128" customFormat="1" ht="13.5" customHeight="1">
      <c r="A140" s="147"/>
      <c r="B140" s="148"/>
      <c r="C140" s="148"/>
      <c r="D140" s="148" t="s">
        <v>79</v>
      </c>
      <c r="E140" s="148"/>
      <c r="F140" s="149">
        <v>3.388</v>
      </c>
      <c r="G140" s="150"/>
      <c r="H140" s="151"/>
    </row>
    <row r="141" spans="1:8" s="128" customFormat="1" ht="13.5" customHeight="1">
      <c r="A141" s="147"/>
      <c r="B141" s="148"/>
      <c r="C141" s="148"/>
      <c r="D141" s="148" t="s">
        <v>80</v>
      </c>
      <c r="E141" s="148"/>
      <c r="F141" s="149">
        <v>75.225</v>
      </c>
      <c r="G141" s="150"/>
      <c r="H141" s="151"/>
    </row>
    <row r="142" spans="1:8" s="128" customFormat="1" ht="13.5" customHeight="1" thickBot="1">
      <c r="A142" s="152"/>
      <c r="B142" s="153"/>
      <c r="C142" s="153"/>
      <c r="D142" s="153" t="s">
        <v>62</v>
      </c>
      <c r="E142" s="153"/>
      <c r="F142" s="154">
        <v>83.3655</v>
      </c>
      <c r="G142" s="155"/>
      <c r="H142" s="156"/>
    </row>
    <row r="143" spans="1:8" s="128" customFormat="1" ht="24" customHeight="1" thickBot="1">
      <c r="A143" s="133">
        <v>51</v>
      </c>
      <c r="B143" s="134" t="s">
        <v>38</v>
      </c>
      <c r="C143" s="134" t="s">
        <v>209</v>
      </c>
      <c r="D143" s="134" t="s">
        <v>210</v>
      </c>
      <c r="E143" s="134" t="s">
        <v>59</v>
      </c>
      <c r="F143" s="135">
        <v>47.329</v>
      </c>
      <c r="G143" s="172"/>
      <c r="H143" s="136">
        <f>F143*G143</f>
        <v>0</v>
      </c>
    </row>
    <row r="144" spans="1:8" s="128" customFormat="1" ht="13.5" customHeight="1">
      <c r="A144" s="142"/>
      <c r="B144" s="143"/>
      <c r="C144" s="143"/>
      <c r="D144" s="143" t="s">
        <v>211</v>
      </c>
      <c r="E144" s="143"/>
      <c r="F144" s="144">
        <v>0</v>
      </c>
      <c r="G144" s="145"/>
      <c r="H144" s="146"/>
    </row>
    <row r="145" spans="1:8" s="128" customFormat="1" ht="13.5" customHeight="1" thickBot="1">
      <c r="A145" s="152"/>
      <c r="B145" s="153"/>
      <c r="C145" s="153"/>
      <c r="D145" s="153" t="s">
        <v>212</v>
      </c>
      <c r="E145" s="153"/>
      <c r="F145" s="154">
        <v>47.32875</v>
      </c>
      <c r="G145" s="155"/>
      <c r="H145" s="156"/>
    </row>
    <row r="146" spans="1:8" s="128" customFormat="1" ht="24" customHeight="1" thickBot="1">
      <c r="A146" s="133">
        <v>52</v>
      </c>
      <c r="B146" s="134" t="s">
        <v>38</v>
      </c>
      <c r="C146" s="134" t="s">
        <v>213</v>
      </c>
      <c r="D146" s="134" t="s">
        <v>214</v>
      </c>
      <c r="E146" s="134" t="s">
        <v>59</v>
      </c>
      <c r="F146" s="135">
        <v>74.887</v>
      </c>
      <c r="G146" s="172"/>
      <c r="H146" s="136">
        <f>F146*G146</f>
        <v>0</v>
      </c>
    </row>
    <row r="147" spans="1:8" s="128" customFormat="1" ht="13.5" customHeight="1">
      <c r="A147" s="142"/>
      <c r="B147" s="143"/>
      <c r="C147" s="143"/>
      <c r="D147" s="143" t="s">
        <v>65</v>
      </c>
      <c r="E147" s="143"/>
      <c r="F147" s="144">
        <v>38.85</v>
      </c>
      <c r="G147" s="145"/>
      <c r="H147" s="146"/>
    </row>
    <row r="148" spans="1:8" s="128" customFormat="1" ht="13.5" customHeight="1">
      <c r="A148" s="147"/>
      <c r="B148" s="148"/>
      <c r="C148" s="148"/>
      <c r="D148" s="148" t="s">
        <v>78</v>
      </c>
      <c r="E148" s="148"/>
      <c r="F148" s="149">
        <v>4.7525</v>
      </c>
      <c r="G148" s="150"/>
      <c r="H148" s="151"/>
    </row>
    <row r="149" spans="1:8" s="128" customFormat="1" ht="13.5" customHeight="1">
      <c r="A149" s="147"/>
      <c r="B149" s="148"/>
      <c r="C149" s="148"/>
      <c r="D149" s="148" t="s">
        <v>79</v>
      </c>
      <c r="E149" s="148"/>
      <c r="F149" s="149">
        <v>3.388</v>
      </c>
      <c r="G149" s="150"/>
      <c r="H149" s="151"/>
    </row>
    <row r="150" spans="1:8" s="128" customFormat="1" ht="13.5" customHeight="1">
      <c r="A150" s="147"/>
      <c r="B150" s="148"/>
      <c r="C150" s="148"/>
      <c r="D150" s="148" t="s">
        <v>80</v>
      </c>
      <c r="E150" s="148"/>
      <c r="F150" s="149">
        <v>75.225</v>
      </c>
      <c r="G150" s="150"/>
      <c r="H150" s="151"/>
    </row>
    <row r="151" spans="1:8" s="128" customFormat="1" ht="24" customHeight="1">
      <c r="A151" s="147"/>
      <c r="B151" s="148"/>
      <c r="C151" s="148"/>
      <c r="D151" s="148" t="s">
        <v>215</v>
      </c>
      <c r="E151" s="148"/>
      <c r="F151" s="149">
        <v>-47.32875</v>
      </c>
      <c r="G151" s="150"/>
      <c r="H151" s="151"/>
    </row>
    <row r="152" spans="1:8" s="128" customFormat="1" ht="13.5" customHeight="1" thickBot="1">
      <c r="A152" s="152"/>
      <c r="B152" s="153"/>
      <c r="C152" s="153"/>
      <c r="D152" s="153" t="s">
        <v>62</v>
      </c>
      <c r="E152" s="153"/>
      <c r="F152" s="154">
        <v>74.88675</v>
      </c>
      <c r="G152" s="155"/>
      <c r="H152" s="156"/>
    </row>
    <row r="153" spans="1:8" s="128" customFormat="1" ht="13.5" customHeight="1" thickBot="1">
      <c r="A153" s="133">
        <v>53</v>
      </c>
      <c r="B153" s="134" t="s">
        <v>38</v>
      </c>
      <c r="C153" s="134" t="s">
        <v>216</v>
      </c>
      <c r="D153" s="134" t="s">
        <v>217</v>
      </c>
      <c r="E153" s="134" t="s">
        <v>59</v>
      </c>
      <c r="F153" s="135">
        <v>122.216</v>
      </c>
      <c r="G153" s="172"/>
      <c r="H153" s="136">
        <f>F153*G153</f>
        <v>0</v>
      </c>
    </row>
    <row r="154" spans="1:8" s="128" customFormat="1" ht="13.5" customHeight="1">
      <c r="A154" s="142"/>
      <c r="B154" s="143"/>
      <c r="C154" s="143"/>
      <c r="D154" s="143" t="s">
        <v>65</v>
      </c>
      <c r="E154" s="143"/>
      <c r="F154" s="144">
        <v>38.85</v>
      </c>
      <c r="G154" s="145"/>
      <c r="H154" s="146"/>
    </row>
    <row r="155" spans="1:8" s="128" customFormat="1" ht="13.5" customHeight="1">
      <c r="A155" s="147"/>
      <c r="B155" s="148"/>
      <c r="C155" s="148"/>
      <c r="D155" s="148" t="s">
        <v>78</v>
      </c>
      <c r="E155" s="148"/>
      <c r="F155" s="149">
        <v>4.7525</v>
      </c>
      <c r="G155" s="150"/>
      <c r="H155" s="151"/>
    </row>
    <row r="156" spans="1:8" s="128" customFormat="1" ht="13.5" customHeight="1">
      <c r="A156" s="147"/>
      <c r="B156" s="148"/>
      <c r="C156" s="148"/>
      <c r="D156" s="148" t="s">
        <v>79</v>
      </c>
      <c r="E156" s="148"/>
      <c r="F156" s="149">
        <v>3.388</v>
      </c>
      <c r="G156" s="150"/>
      <c r="H156" s="151"/>
    </row>
    <row r="157" spans="1:8" s="128" customFormat="1" ht="13.5" customHeight="1">
      <c r="A157" s="147"/>
      <c r="B157" s="148"/>
      <c r="C157" s="148"/>
      <c r="D157" s="148" t="s">
        <v>80</v>
      </c>
      <c r="E157" s="148"/>
      <c r="F157" s="149">
        <v>75.225</v>
      </c>
      <c r="G157" s="150"/>
      <c r="H157" s="151"/>
    </row>
    <row r="158" spans="1:8" s="128" customFormat="1" ht="13.5" customHeight="1" thickBot="1">
      <c r="A158" s="152"/>
      <c r="B158" s="153"/>
      <c r="C158" s="153"/>
      <c r="D158" s="153" t="s">
        <v>62</v>
      </c>
      <c r="E158" s="153"/>
      <c r="F158" s="154">
        <v>122.2155</v>
      </c>
      <c r="G158" s="155"/>
      <c r="H158" s="156"/>
    </row>
    <row r="159" spans="1:8" s="128" customFormat="1" ht="21" customHeight="1">
      <c r="A159" s="167"/>
      <c r="B159" s="168"/>
      <c r="C159" s="168"/>
      <c r="D159" s="168" t="s">
        <v>40</v>
      </c>
      <c r="E159" s="168"/>
      <c r="F159" s="169"/>
      <c r="G159" s="170"/>
      <c r="H159" s="170">
        <f>H95+H11</f>
        <v>0</v>
      </c>
    </row>
  </sheetData>
  <sheetProtection password="C724" sheet="1" objects="1" scenarios="1" selectLockedCells="1"/>
  <printOptions horizontalCentered="1"/>
  <pageMargins left="0.3937007874015748" right="0.3937007874015748" top="0.7874015748031497" bottom="0.7874015748031497" header="0" footer="0.3937007874015748"/>
  <pageSetup firstPageNumber="3" useFirstPageNumber="1" fitToHeight="100" fitToWidth="1" horizontalDpi="300" verticalDpi="300" orientation="portrait" paperSize="9" r:id="rId1"/>
  <headerFooter alignWithMargins="0">
    <oddFooter>&amp;RStr.&amp;P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Renata</cp:lastModifiedBy>
  <cp:lastPrinted>2018-11-06T18:32:32Z</cp:lastPrinted>
  <dcterms:modified xsi:type="dcterms:W3CDTF">2018-11-06T18:53:55Z</dcterms:modified>
  <cp:category/>
  <cp:version/>
  <cp:contentType/>
  <cp:contentStatus/>
</cp:coreProperties>
</file>