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222 - Mateřská škola Dou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'1222 - Mateřská škola Dou...'!$C$101:$K$413</definedName>
    <definedName name="_xlnm.Print_Area" localSheetId="1">'1222 - Mateřská škola Dou...'!$C$4:$J$37,'1222 - Mateřská škola Dou...'!$C$43:$J$85,'1222 - Mateřská škola Dou...'!$C$91:$K$413</definedName>
    <definedName name="_xlnm.Print_Titles" localSheetId="1">'1222 - Mateřská škola Dou...'!$101:$101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5"/>
  <c r="J34"/>
  <c i="1" r="AY55"/>
  <c i="2" r="J33"/>
  <c i="1" r="AX55"/>
  <c i="2" r="BI412"/>
  <c r="BH412"/>
  <c r="BG412"/>
  <c r="BF412"/>
  <c r="T412"/>
  <c r="T411"/>
  <c r="R412"/>
  <c r="R411"/>
  <c r="P412"/>
  <c r="P411"/>
  <c r="BI409"/>
  <c r="BH409"/>
  <c r="BG409"/>
  <c r="BF409"/>
  <c r="T409"/>
  <c r="T408"/>
  <c r="R409"/>
  <c r="R408"/>
  <c r="P409"/>
  <c r="P408"/>
  <c r="BI406"/>
  <c r="BH406"/>
  <c r="BG406"/>
  <c r="BF406"/>
  <c r="T406"/>
  <c r="T405"/>
  <c r="R406"/>
  <c r="R405"/>
  <c r="P406"/>
  <c r="P405"/>
  <c r="BI403"/>
  <c r="BH403"/>
  <c r="BG403"/>
  <c r="BF403"/>
  <c r="T403"/>
  <c r="R403"/>
  <c r="P403"/>
  <c r="BI401"/>
  <c r="BH401"/>
  <c r="BG401"/>
  <c r="BF401"/>
  <c r="T401"/>
  <c r="R401"/>
  <c r="P401"/>
  <c r="BI398"/>
  <c r="BH398"/>
  <c r="BG398"/>
  <c r="BF398"/>
  <c r="T398"/>
  <c r="R398"/>
  <c r="P398"/>
  <c r="BI397"/>
  <c r="BH397"/>
  <c r="BG397"/>
  <c r="BF397"/>
  <c r="T397"/>
  <c r="R397"/>
  <c r="P397"/>
  <c r="BI396"/>
  <c r="BH396"/>
  <c r="BG396"/>
  <c r="BF396"/>
  <c r="T396"/>
  <c r="R396"/>
  <c r="P396"/>
  <c r="BI395"/>
  <c r="BH395"/>
  <c r="BG395"/>
  <c r="BF395"/>
  <c r="T395"/>
  <c r="R395"/>
  <c r="P395"/>
  <c r="BI394"/>
  <c r="BH394"/>
  <c r="BG394"/>
  <c r="BF394"/>
  <c r="T394"/>
  <c r="R394"/>
  <c r="P394"/>
  <c r="BI393"/>
  <c r="BH393"/>
  <c r="BG393"/>
  <c r="BF393"/>
  <c r="T393"/>
  <c r="R393"/>
  <c r="P393"/>
  <c r="BI392"/>
  <c r="BH392"/>
  <c r="BG392"/>
  <c r="BF392"/>
  <c r="T392"/>
  <c r="R392"/>
  <c r="P392"/>
  <c r="BI391"/>
  <c r="BH391"/>
  <c r="BG391"/>
  <c r="BF391"/>
  <c r="T391"/>
  <c r="R391"/>
  <c r="P391"/>
  <c r="BI390"/>
  <c r="BH390"/>
  <c r="BG390"/>
  <c r="BF390"/>
  <c r="T390"/>
  <c r="R390"/>
  <c r="P390"/>
  <c r="BI389"/>
  <c r="BH389"/>
  <c r="BG389"/>
  <c r="BF389"/>
  <c r="T389"/>
  <c r="R389"/>
  <c r="P389"/>
  <c r="BI388"/>
  <c r="BH388"/>
  <c r="BG388"/>
  <c r="BF388"/>
  <c r="T388"/>
  <c r="R388"/>
  <c r="P388"/>
  <c r="BI386"/>
  <c r="BH386"/>
  <c r="BG386"/>
  <c r="BF386"/>
  <c r="T386"/>
  <c r="R386"/>
  <c r="P386"/>
  <c r="BI385"/>
  <c r="BH385"/>
  <c r="BG385"/>
  <c r="BF385"/>
  <c r="T385"/>
  <c r="R385"/>
  <c r="P385"/>
  <c r="BI377"/>
  <c r="BH377"/>
  <c r="BG377"/>
  <c r="BF377"/>
  <c r="T377"/>
  <c r="R377"/>
  <c r="P377"/>
  <c r="BI368"/>
  <c r="BH368"/>
  <c r="BG368"/>
  <c r="BF368"/>
  <c r="T368"/>
  <c r="R368"/>
  <c r="P368"/>
  <c r="BI359"/>
  <c r="BH359"/>
  <c r="BG359"/>
  <c r="BF359"/>
  <c r="T359"/>
  <c r="R359"/>
  <c r="P359"/>
  <c r="BI355"/>
  <c r="BH355"/>
  <c r="BG355"/>
  <c r="BF355"/>
  <c r="T355"/>
  <c r="R355"/>
  <c r="P355"/>
  <c r="BI353"/>
  <c r="BH353"/>
  <c r="BG353"/>
  <c r="BF353"/>
  <c r="T353"/>
  <c r="R353"/>
  <c r="P353"/>
  <c r="BI350"/>
  <c r="BH350"/>
  <c r="BG350"/>
  <c r="BF350"/>
  <c r="T350"/>
  <c r="R350"/>
  <c r="P350"/>
  <c r="BI347"/>
  <c r="BH347"/>
  <c r="BG347"/>
  <c r="BF347"/>
  <c r="T347"/>
  <c r="R347"/>
  <c r="P347"/>
  <c r="BI345"/>
  <c r="BH345"/>
  <c r="BG345"/>
  <c r="BF345"/>
  <c r="T345"/>
  <c r="R345"/>
  <c r="P345"/>
  <c r="BI342"/>
  <c r="BH342"/>
  <c r="BG342"/>
  <c r="BF342"/>
  <c r="T342"/>
  <c r="R342"/>
  <c r="P342"/>
  <c r="BI339"/>
  <c r="BH339"/>
  <c r="BG339"/>
  <c r="BF339"/>
  <c r="T339"/>
  <c r="R339"/>
  <c r="P339"/>
  <c r="BI336"/>
  <c r="BH336"/>
  <c r="BG336"/>
  <c r="BF336"/>
  <c r="T336"/>
  <c r="R336"/>
  <c r="P336"/>
  <c r="BI334"/>
  <c r="BH334"/>
  <c r="BG334"/>
  <c r="BF334"/>
  <c r="T334"/>
  <c r="R334"/>
  <c r="P334"/>
  <c r="BI331"/>
  <c r="BH331"/>
  <c r="BG331"/>
  <c r="BF331"/>
  <c r="T331"/>
  <c r="R331"/>
  <c r="P331"/>
  <c r="BI329"/>
  <c r="BH329"/>
  <c r="BG329"/>
  <c r="BF329"/>
  <c r="T329"/>
  <c r="R329"/>
  <c r="P329"/>
  <c r="BI327"/>
  <c r="BH327"/>
  <c r="BG327"/>
  <c r="BF327"/>
  <c r="T327"/>
  <c r="R327"/>
  <c r="P327"/>
  <c r="BI324"/>
  <c r="BH324"/>
  <c r="BG324"/>
  <c r="BF324"/>
  <c r="T324"/>
  <c r="R324"/>
  <c r="P324"/>
  <c r="BI321"/>
  <c r="BH321"/>
  <c r="BG321"/>
  <c r="BF321"/>
  <c r="T321"/>
  <c r="R321"/>
  <c r="P321"/>
  <c r="BI318"/>
  <c r="BH318"/>
  <c r="BG318"/>
  <c r="BF318"/>
  <c r="T318"/>
  <c r="R318"/>
  <c r="P318"/>
  <c r="BI315"/>
  <c r="BH315"/>
  <c r="BG315"/>
  <c r="BF315"/>
  <c r="T315"/>
  <c r="R315"/>
  <c r="P315"/>
  <c r="BI313"/>
  <c r="BH313"/>
  <c r="BG313"/>
  <c r="BF313"/>
  <c r="T313"/>
  <c r="R313"/>
  <c r="P313"/>
  <c r="BI311"/>
  <c r="BH311"/>
  <c r="BG311"/>
  <c r="BF311"/>
  <c r="T311"/>
  <c r="R311"/>
  <c r="P311"/>
  <c r="BI308"/>
  <c r="BH308"/>
  <c r="BG308"/>
  <c r="BF308"/>
  <c r="T308"/>
  <c r="R308"/>
  <c r="P308"/>
  <c r="BI305"/>
  <c r="BH305"/>
  <c r="BG305"/>
  <c r="BF305"/>
  <c r="T305"/>
  <c r="R305"/>
  <c r="P305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5"/>
  <c r="BH295"/>
  <c r="BG295"/>
  <c r="BF295"/>
  <c r="T295"/>
  <c r="R295"/>
  <c r="P295"/>
  <c r="BI292"/>
  <c r="BH292"/>
  <c r="BG292"/>
  <c r="BF292"/>
  <c r="T292"/>
  <c r="R292"/>
  <c r="P292"/>
  <c r="BI291"/>
  <c r="BH291"/>
  <c r="BG291"/>
  <c r="BF291"/>
  <c r="T291"/>
  <c r="R291"/>
  <c r="P291"/>
  <c r="BI289"/>
  <c r="BH289"/>
  <c r="BG289"/>
  <c r="BF289"/>
  <c r="T289"/>
  <c r="R289"/>
  <c r="P289"/>
  <c r="BI288"/>
  <c r="BH288"/>
  <c r="BG288"/>
  <c r="BF288"/>
  <c r="T288"/>
  <c r="R288"/>
  <c r="P288"/>
  <c r="BI286"/>
  <c r="BH286"/>
  <c r="BG286"/>
  <c r="BF286"/>
  <c r="T286"/>
  <c r="R286"/>
  <c r="P286"/>
  <c r="BI285"/>
  <c r="BH285"/>
  <c r="BG285"/>
  <c r="BF285"/>
  <c r="T285"/>
  <c r="R285"/>
  <c r="P285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7"/>
  <c r="BH277"/>
  <c r="BG277"/>
  <c r="BF277"/>
  <c r="T277"/>
  <c r="R277"/>
  <c r="P277"/>
  <c r="BI274"/>
  <c r="BH274"/>
  <c r="BG274"/>
  <c r="BF274"/>
  <c r="T274"/>
  <c r="R274"/>
  <c r="P274"/>
  <c r="BI272"/>
  <c r="BH272"/>
  <c r="BG272"/>
  <c r="BF272"/>
  <c r="T272"/>
  <c r="R272"/>
  <c r="P272"/>
  <c r="BI269"/>
  <c r="BH269"/>
  <c r="BG269"/>
  <c r="BF269"/>
  <c r="T269"/>
  <c r="R269"/>
  <c r="P269"/>
  <c r="BI268"/>
  <c r="BH268"/>
  <c r="BG268"/>
  <c r="BF268"/>
  <c r="T268"/>
  <c r="R268"/>
  <c r="P268"/>
  <c r="BI266"/>
  <c r="BH266"/>
  <c r="BG266"/>
  <c r="BF266"/>
  <c r="T266"/>
  <c r="R266"/>
  <c r="P266"/>
  <c r="BI264"/>
  <c r="BH264"/>
  <c r="BG264"/>
  <c r="BF264"/>
  <c r="T264"/>
  <c r="R264"/>
  <c r="P264"/>
  <c r="BI261"/>
  <c r="BH261"/>
  <c r="BG261"/>
  <c r="BF261"/>
  <c r="T261"/>
  <c r="R261"/>
  <c r="P261"/>
  <c r="BI259"/>
  <c r="BH259"/>
  <c r="BG259"/>
  <c r="BF259"/>
  <c r="T259"/>
  <c r="R259"/>
  <c r="P259"/>
  <c r="BI258"/>
  <c r="BH258"/>
  <c r="BG258"/>
  <c r="BF258"/>
  <c r="T258"/>
  <c r="R258"/>
  <c r="P258"/>
  <c r="BI254"/>
  <c r="BH254"/>
  <c r="BG254"/>
  <c r="BF254"/>
  <c r="T254"/>
  <c r="R254"/>
  <c r="P254"/>
  <c r="BI251"/>
  <c r="BH251"/>
  <c r="BG251"/>
  <c r="BF251"/>
  <c r="T251"/>
  <c r="R251"/>
  <c r="P251"/>
  <c r="BI249"/>
  <c r="BH249"/>
  <c r="BG249"/>
  <c r="BF249"/>
  <c r="T249"/>
  <c r="T248"/>
  <c r="R249"/>
  <c r="R248"/>
  <c r="P249"/>
  <c r="P248"/>
  <c r="BI246"/>
  <c r="BH246"/>
  <c r="BG246"/>
  <c r="BF246"/>
  <c r="T246"/>
  <c r="R246"/>
  <c r="P246"/>
  <c r="BI244"/>
  <c r="BH244"/>
  <c r="BG244"/>
  <c r="BF244"/>
  <c r="T244"/>
  <c r="R244"/>
  <c r="P244"/>
  <c r="BI241"/>
  <c r="BH241"/>
  <c r="BG241"/>
  <c r="BF241"/>
  <c r="T241"/>
  <c r="R241"/>
  <c r="P241"/>
  <c r="BI239"/>
  <c r="BH239"/>
  <c r="BG239"/>
  <c r="BF239"/>
  <c r="T239"/>
  <c r="R239"/>
  <c r="P239"/>
  <c r="BI236"/>
  <c r="BH236"/>
  <c r="BG236"/>
  <c r="BF236"/>
  <c r="T236"/>
  <c r="R236"/>
  <c r="P236"/>
  <c r="BI232"/>
  <c r="BH232"/>
  <c r="BG232"/>
  <c r="BF232"/>
  <c r="T232"/>
  <c r="T231"/>
  <c r="R232"/>
  <c r="R231"/>
  <c r="P232"/>
  <c r="P231"/>
  <c r="BI229"/>
  <c r="BH229"/>
  <c r="BG229"/>
  <c r="BF229"/>
  <c r="T229"/>
  <c r="R229"/>
  <c r="P229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18"/>
  <c r="BH218"/>
  <c r="BG218"/>
  <c r="BF218"/>
  <c r="T218"/>
  <c r="R218"/>
  <c r="P218"/>
  <c r="BI215"/>
  <c r="BH215"/>
  <c r="BG215"/>
  <c r="BF215"/>
  <c r="T215"/>
  <c r="R215"/>
  <c r="P215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1"/>
  <c r="BH201"/>
  <c r="BG201"/>
  <c r="BF201"/>
  <c r="T201"/>
  <c r="R201"/>
  <c r="P201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89"/>
  <c r="BH189"/>
  <c r="BG189"/>
  <c r="BF189"/>
  <c r="T189"/>
  <c r="R189"/>
  <c r="P189"/>
  <c r="BI187"/>
  <c r="BH187"/>
  <c r="BG187"/>
  <c r="BF187"/>
  <c r="T187"/>
  <c r="R187"/>
  <c r="P187"/>
  <c r="BI182"/>
  <c r="BH182"/>
  <c r="BG182"/>
  <c r="BF182"/>
  <c r="T182"/>
  <c r="R182"/>
  <c r="P182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69"/>
  <c r="BH169"/>
  <c r="BG169"/>
  <c r="BF169"/>
  <c r="T169"/>
  <c r="R169"/>
  <c r="P169"/>
  <c r="BI163"/>
  <c r="BH163"/>
  <c r="BG163"/>
  <c r="BF163"/>
  <c r="T163"/>
  <c r="R163"/>
  <c r="P163"/>
  <c r="BI160"/>
  <c r="BH160"/>
  <c r="BG160"/>
  <c r="BF160"/>
  <c r="T160"/>
  <c r="R160"/>
  <c r="P160"/>
  <c r="BI154"/>
  <c r="BH154"/>
  <c r="BG154"/>
  <c r="BF154"/>
  <c r="T154"/>
  <c r="R154"/>
  <c r="P154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4"/>
  <c r="BH134"/>
  <c r="BG134"/>
  <c r="BF134"/>
  <c r="T134"/>
  <c r="R134"/>
  <c r="P134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BI115"/>
  <c r="BH115"/>
  <c r="BG115"/>
  <c r="BF115"/>
  <c r="T115"/>
  <c r="R115"/>
  <c r="P115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5"/>
  <c r="BH105"/>
  <c r="BG105"/>
  <c r="BF105"/>
  <c r="T105"/>
  <c r="R105"/>
  <c r="P105"/>
  <c r="J99"/>
  <c r="J98"/>
  <c r="F98"/>
  <c r="F96"/>
  <c r="E94"/>
  <c r="J51"/>
  <c r="J50"/>
  <c r="F50"/>
  <c r="F48"/>
  <c r="E46"/>
  <c r="J16"/>
  <c r="E16"/>
  <c r="F99"/>
  <c r="J15"/>
  <c r="J10"/>
  <c r="J96"/>
  <c i="1" r="L50"/>
  <c r="AM50"/>
  <c r="AM49"/>
  <c r="L49"/>
  <c r="AM47"/>
  <c r="L47"/>
  <c r="L45"/>
  <c r="L44"/>
  <c i="2" r="BK412"/>
  <c r="J401"/>
  <c r="J391"/>
  <c r="J368"/>
  <c r="BK353"/>
  <c r="BK342"/>
  <c r="BK329"/>
  <c r="BK324"/>
  <c r="J315"/>
  <c r="J300"/>
  <c r="J292"/>
  <c r="BK286"/>
  <c r="J280"/>
  <c r="J274"/>
  <c r="BK266"/>
  <c r="BK258"/>
  <c r="J241"/>
  <c r="BK229"/>
  <c r="J218"/>
  <c r="BK206"/>
  <c r="J192"/>
  <c r="BK178"/>
  <c r="BK163"/>
  <c r="J147"/>
  <c r="BK134"/>
  <c r="J122"/>
  <c r="BK115"/>
  <c r="J110"/>
  <c i="1" r="AS54"/>
  <c i="2" r="BK398"/>
  <c r="BK396"/>
  <c r="BK394"/>
  <c r="J390"/>
  <c r="J388"/>
  <c r="BK368"/>
  <c r="BK345"/>
  <c r="BK334"/>
  <c r="J327"/>
  <c r="J321"/>
  <c r="J308"/>
  <c r="BK300"/>
  <c r="BK292"/>
  <c r="J286"/>
  <c r="BK280"/>
  <c r="J269"/>
  <c r="BK261"/>
  <c r="BK251"/>
  <c r="BK241"/>
  <c r="J229"/>
  <c r="BK218"/>
  <c r="J206"/>
  <c r="BK192"/>
  <c r="J178"/>
  <c r="J172"/>
  <c r="BK154"/>
  <c r="BK141"/>
  <c r="J129"/>
  <c r="J115"/>
  <c r="J105"/>
  <c r="BK403"/>
  <c r="BK392"/>
  <c r="BK388"/>
  <c r="J377"/>
  <c r="J350"/>
  <c r="J339"/>
  <c r="BK331"/>
  <c r="BK321"/>
  <c r="BK308"/>
  <c r="J301"/>
  <c r="BK295"/>
  <c r="J288"/>
  <c r="BK281"/>
  <c r="BK272"/>
  <c r="BK264"/>
  <c r="BK254"/>
  <c r="J244"/>
  <c r="J232"/>
  <c r="J222"/>
  <c r="J209"/>
  <c r="BK195"/>
  <c r="J175"/>
  <c r="J160"/>
  <c r="BK144"/>
  <c r="J132"/>
  <c r="J126"/>
  <c r="BK117"/>
  <c r="J108"/>
  <c r="BK401"/>
  <c r="J397"/>
  <c r="J395"/>
  <c r="BK391"/>
  <c r="BK386"/>
  <c r="J359"/>
  <c r="BK347"/>
  <c r="J336"/>
  <c r="J324"/>
  <c r="BK315"/>
  <c r="BK305"/>
  <c r="BK299"/>
  <c r="J291"/>
  <c r="J285"/>
  <c r="BK277"/>
  <c r="BK268"/>
  <c r="BK259"/>
  <c r="BK249"/>
  <c r="BK239"/>
  <c r="BK226"/>
  <c r="BK222"/>
  <c r="J201"/>
  <c r="BK189"/>
  <c r="BK175"/>
  <c r="BK160"/>
  <c r="J144"/>
  <c r="BK132"/>
  <c r="BK112"/>
  <c r="J406"/>
  <c r="BK393"/>
  <c r="J389"/>
  <c r="J386"/>
  <c r="J355"/>
  <c r="J347"/>
  <c r="BK336"/>
  <c r="J318"/>
  <c r="BK311"/>
  <c r="J305"/>
  <c r="J298"/>
  <c r="BK289"/>
  <c r="J282"/>
  <c r="BK269"/>
  <c r="J261"/>
  <c r="J251"/>
  <c r="J246"/>
  <c r="J236"/>
  <c r="BK224"/>
  <c r="J212"/>
  <c r="J198"/>
  <c r="BK187"/>
  <c r="BK172"/>
  <c r="J154"/>
  <c r="J141"/>
  <c r="BK129"/>
  <c r="J120"/>
  <c r="BK105"/>
  <c r="BK409"/>
  <c r="J403"/>
  <c r="BK397"/>
  <c r="BK395"/>
  <c r="J392"/>
  <c r="BK385"/>
  <c r="BK355"/>
  <c r="BK350"/>
  <c r="BK339"/>
  <c r="J331"/>
  <c r="J313"/>
  <c r="J302"/>
  <c r="BK298"/>
  <c r="J289"/>
  <c r="BK282"/>
  <c r="BK274"/>
  <c r="J266"/>
  <c r="J258"/>
  <c r="BK246"/>
  <c r="BK236"/>
  <c r="J224"/>
  <c r="BK212"/>
  <c r="BK198"/>
  <c r="J187"/>
  <c r="J163"/>
  <c r="BK147"/>
  <c r="J134"/>
  <c r="BK122"/>
  <c r="BK110"/>
  <c r="J409"/>
  <c r="J394"/>
  <c r="BK390"/>
  <c r="J385"/>
  <c r="BK359"/>
  <c r="J345"/>
  <c r="J334"/>
  <c r="BK327"/>
  <c r="BK313"/>
  <c r="BK302"/>
  <c r="J299"/>
  <c r="BK291"/>
  <c r="BK285"/>
  <c r="J277"/>
  <c r="J268"/>
  <c r="J259"/>
  <c r="J249"/>
  <c r="J239"/>
  <c r="J226"/>
  <c r="J215"/>
  <c r="BK201"/>
  <c r="J189"/>
  <c r="J182"/>
  <c r="BK169"/>
  <c r="BK150"/>
  <c r="J138"/>
  <c r="BK120"/>
  <c r="J112"/>
  <c r="J412"/>
  <c r="BK406"/>
  <c r="J398"/>
  <c r="J396"/>
  <c r="J393"/>
  <c r="BK389"/>
  <c r="BK377"/>
  <c r="J353"/>
  <c r="J342"/>
  <c r="J329"/>
  <c r="BK318"/>
  <c r="J311"/>
  <c r="BK301"/>
  <c r="J295"/>
  <c r="BK288"/>
  <c r="J281"/>
  <c r="J272"/>
  <c r="J264"/>
  <c r="J254"/>
  <c r="BK244"/>
  <c r="BK232"/>
  <c r="BK215"/>
  <c r="BK209"/>
  <c r="J195"/>
  <c r="BK182"/>
  <c r="J169"/>
  <c r="J150"/>
  <c r="BK138"/>
  <c r="BK126"/>
  <c r="J117"/>
  <c r="BK108"/>
  <c l="1" r="BK104"/>
  <c r="R104"/>
  <c r="BK125"/>
  <c r="J125"/>
  <c r="J58"/>
  <c r="P125"/>
  <c r="BK137"/>
  <c r="J137"/>
  <c r="J59"/>
  <c r="R137"/>
  <c r="BK153"/>
  <c r="J153"/>
  <c r="J60"/>
  <c r="R153"/>
  <c r="T153"/>
  <c r="P181"/>
  <c r="T181"/>
  <c r="P221"/>
  <c r="R221"/>
  <c r="P235"/>
  <c r="T235"/>
  <c r="R250"/>
  <c r="BK257"/>
  <c r="J257"/>
  <c r="J68"/>
  <c r="R257"/>
  <c r="T257"/>
  <c r="P260"/>
  <c r="T260"/>
  <c r="P276"/>
  <c r="T276"/>
  <c r="R297"/>
  <c r="BK304"/>
  <c r="J304"/>
  <c r="J72"/>
  <c r="R304"/>
  <c r="BK317"/>
  <c r="J317"/>
  <c r="J73"/>
  <c r="R317"/>
  <c r="BK338"/>
  <c r="J338"/>
  <c r="J74"/>
  <c r="R338"/>
  <c r="BK349"/>
  <c r="J349"/>
  <c r="J75"/>
  <c r="R349"/>
  <c r="BK358"/>
  <c r="J358"/>
  <c r="J76"/>
  <c r="T358"/>
  <c r="BK384"/>
  <c r="J384"/>
  <c r="J78"/>
  <c r="R384"/>
  <c r="R383"/>
  <c r="BK387"/>
  <c r="J387"/>
  <c r="J79"/>
  <c r="R387"/>
  <c r="BK400"/>
  <c r="J400"/>
  <c r="J81"/>
  <c r="P400"/>
  <c r="P399"/>
  <c r="T400"/>
  <c r="T399"/>
  <c r="P104"/>
  <c r="T104"/>
  <c r="R125"/>
  <c r="T125"/>
  <c r="P137"/>
  <c r="T137"/>
  <c r="P153"/>
  <c r="BK181"/>
  <c r="J181"/>
  <c r="J61"/>
  <c r="R181"/>
  <c r="BK221"/>
  <c r="J221"/>
  <c r="J62"/>
  <c r="T221"/>
  <c r="BK235"/>
  <c r="J235"/>
  <c r="J65"/>
  <c r="R235"/>
  <c r="BK250"/>
  <c r="J250"/>
  <c r="J67"/>
  <c r="P250"/>
  <c r="T250"/>
  <c r="P257"/>
  <c r="BK260"/>
  <c r="J260"/>
  <c r="J69"/>
  <c r="R260"/>
  <c r="BK276"/>
  <c r="J276"/>
  <c r="J70"/>
  <c r="R276"/>
  <c r="BK297"/>
  <c r="J297"/>
  <c r="J71"/>
  <c r="P297"/>
  <c r="T297"/>
  <c r="P304"/>
  <c r="T304"/>
  <c r="P317"/>
  <c r="T317"/>
  <c r="P338"/>
  <c r="T338"/>
  <c r="P349"/>
  <c r="T349"/>
  <c r="P358"/>
  <c r="R358"/>
  <c r="P384"/>
  <c r="P383"/>
  <c r="T384"/>
  <c r="T383"/>
  <c r="P387"/>
  <c r="T387"/>
  <c r="R400"/>
  <c r="R399"/>
  <c r="BK231"/>
  <c r="J231"/>
  <c r="J63"/>
  <c r="BK248"/>
  <c r="J248"/>
  <c r="J66"/>
  <c r="BK405"/>
  <c r="J405"/>
  <c r="J82"/>
  <c r="BK408"/>
  <c r="J408"/>
  <c r="J83"/>
  <c r="BK411"/>
  <c r="J411"/>
  <c r="J84"/>
  <c r="BE105"/>
  <c r="BE110"/>
  <c r="BE120"/>
  <c r="BE129"/>
  <c r="BE132"/>
  <c r="BE138"/>
  <c r="BE144"/>
  <c r="BE147"/>
  <c r="BE154"/>
  <c r="BE169"/>
  <c r="BE172"/>
  <c r="BE178"/>
  <c r="BE182"/>
  <c r="BE192"/>
  <c r="BE195"/>
  <c r="BE206"/>
  <c r="BE215"/>
  <c r="BE224"/>
  <c r="BE226"/>
  <c r="BE236"/>
  <c r="BE239"/>
  <c r="BE241"/>
  <c r="BE244"/>
  <c r="BE246"/>
  <c r="BE258"/>
  <c r="BE259"/>
  <c r="BE261"/>
  <c r="BE266"/>
  <c r="BE272"/>
  <c r="BE277"/>
  <c r="BE281"/>
  <c r="BE285"/>
  <c r="BE286"/>
  <c r="BE295"/>
  <c r="BE298"/>
  <c r="BE299"/>
  <c r="BE302"/>
  <c r="BE308"/>
  <c r="BE311"/>
  <c r="BE315"/>
  <c r="BE327"/>
  <c r="BE329"/>
  <c r="BE331"/>
  <c r="BE334"/>
  <c r="BE336"/>
  <c r="BE342"/>
  <c r="BE345"/>
  <c r="BE353"/>
  <c r="BE368"/>
  <c r="BE377"/>
  <c r="BE386"/>
  <c r="BE388"/>
  <c r="BE390"/>
  <c r="BE392"/>
  <c r="BE394"/>
  <c r="BE395"/>
  <c r="BE396"/>
  <c r="BE397"/>
  <c r="BE398"/>
  <c r="BE401"/>
  <c r="BE403"/>
  <c r="J48"/>
  <c r="F51"/>
  <c r="BE108"/>
  <c r="BE112"/>
  <c r="BE115"/>
  <c r="BE117"/>
  <c r="BE122"/>
  <c r="BE126"/>
  <c r="BE134"/>
  <c r="BE141"/>
  <c r="BE150"/>
  <c r="BE160"/>
  <c r="BE163"/>
  <c r="BE175"/>
  <c r="BE187"/>
  <c r="BE189"/>
  <c r="BE198"/>
  <c r="BE201"/>
  <c r="BE209"/>
  <c r="BE212"/>
  <c r="BE218"/>
  <c r="BE222"/>
  <c r="BE229"/>
  <c r="BE232"/>
  <c r="BE249"/>
  <c r="BE251"/>
  <c r="BE254"/>
  <c r="BE264"/>
  <c r="BE268"/>
  <c r="BE269"/>
  <c r="BE274"/>
  <c r="BE280"/>
  <c r="BE282"/>
  <c r="BE288"/>
  <c r="BE289"/>
  <c r="BE291"/>
  <c r="BE292"/>
  <c r="BE300"/>
  <c r="BE301"/>
  <c r="BE305"/>
  <c r="BE313"/>
  <c r="BE318"/>
  <c r="BE321"/>
  <c r="BE324"/>
  <c r="BE339"/>
  <c r="BE347"/>
  <c r="BE350"/>
  <c r="BE355"/>
  <c r="BE359"/>
  <c r="BE385"/>
  <c r="BE389"/>
  <c r="BE391"/>
  <c r="BE393"/>
  <c r="BE406"/>
  <c r="BE409"/>
  <c r="BE412"/>
  <c r="F32"/>
  <c i="1" r="BA55"/>
  <c r="BA54"/>
  <c r="AW54"/>
  <c r="AK30"/>
  <c i="2" r="F35"/>
  <c i="1" r="BD55"/>
  <c r="BD54"/>
  <c r="W33"/>
  <c i="2" r="F33"/>
  <c i="1" r="BB55"/>
  <c r="BB54"/>
  <c r="W31"/>
  <c i="2" r="J32"/>
  <c i="1" r="AW55"/>
  <c i="2" r="F34"/>
  <c i="1" r="BC55"/>
  <c r="BC54"/>
  <c r="W32"/>
  <c i="2" l="1" r="R234"/>
  <c r="T103"/>
  <c r="R103"/>
  <c r="R102"/>
  <c r="P103"/>
  <c r="T234"/>
  <c r="P234"/>
  <c r="BK103"/>
  <c r="J103"/>
  <c r="J56"/>
  <c r="J104"/>
  <c r="J57"/>
  <c r="BK383"/>
  <c r="J383"/>
  <c r="J77"/>
  <c r="BK399"/>
  <c r="J399"/>
  <c r="J80"/>
  <c r="BK234"/>
  <c r="J234"/>
  <c r="J64"/>
  <c i="1" r="AX54"/>
  <c r="W30"/>
  <c r="AY54"/>
  <c i="2" r="F31"/>
  <c i="1" r="AZ55"/>
  <c r="AZ54"/>
  <c r="W29"/>
  <c i="2" r="J31"/>
  <c i="1" r="AV55"/>
  <c r="AT55"/>
  <c i="2" l="1" r="P102"/>
  <c i="1" r="AU55"/>
  <c i="2" r="T102"/>
  <c r="BK102"/>
  <c r="J102"/>
  <c r="J55"/>
  <c i="1" r="AU54"/>
  <c r="AV54"/>
  <c r="AK29"/>
  <c i="2" l="1" r="J28"/>
  <c i="1" r="AG55"/>
  <c r="AG54"/>
  <c r="AK26"/>
  <c r="AT54"/>
  <c r="AN54"/>
  <c i="2" l="1" r="J37"/>
  <c i="1" r="AN55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<sst xmlns="http://schemas.openxmlformats.org/spreadsheetml/2006/main">
  <si>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</si>
  <si>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</si>
  <si>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</si>
  <si>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</si>
  <si>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</si>
  <si>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{c19c0a4b-a8b8-4b04-aa6c-e81b767a94f2}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</si>
  <si>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</si>
  <si>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</si>
  <si>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</si>
  <si>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</si>
  <si>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</si>
  <si>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</si>
  <si>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</si>
  <si>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</si>
  <si>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1222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</si>
  <si>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</si>
  <si>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</si>
  <si>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Mateřská škola Doubí -stavební úpravy</t>
  </si>
  <si>
    <t>KSO:</t>
  </si>
  <si>
    <t/>
  </si>
  <si>
    <t>CC-CZ:</t>
  </si>
  <si>
    <t>Místo:</t>
  </si>
  <si>
    <t xml:space="preserve"> </t>
  </si>
  <si>
    <t>Datum:</t>
  </si>
  <si>
    <t>12. 12. 2022</t>
  </si>
  <si>
    <t>Zadavatel:</t>
  </si>
  <si>
    <t>IČ:</t>
  </si>
  <si>
    <t>Statutární město K.Vary</t>
  </si>
  <si>
    <t>DIČ:</t>
  </si>
  <si>
    <t>Uchazeč:</t>
  </si>
  <si>
    <t>Vyplň údaj</t>
  </si>
  <si>
    <t>Projektant:</t>
  </si>
  <si>
    <t>FJ ateliér, Ostrov</t>
  </si>
  <si>
    <t>True</t>
  </si>
  <si>
    <t>Zpracovatel:</t>
  </si>
  <si>
    <t>Šimková Dita, K.Vary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</si>
  <si>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</si>
  <si>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</si>
  <si>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</si>
  <si>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</si>
  <si>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</si>
  <si>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</si>
  <si>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</si>
  <si>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</si>
  <si>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</si>
  <si>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</si>
  <si>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</si>
  <si>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</si>
  <si>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</si>
  <si>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</si>
  <si>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</si>
  <si>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</si>
  <si>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</si>
  <si>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</si>
  <si>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</si>
  <si>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</si>
  <si>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</si>
  <si>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</si>
  <si>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</si>
  <si>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</si>
  <si>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</si>
  <si>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</si>
  <si>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</si>
  <si>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</si>
  <si>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</si>
  <si>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</si>
  <si>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</si>
  <si>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</si>
  <si>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</si>
  <si>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</si>
  <si>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</si>
  <si>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</si>
  <si>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</si>
  <si>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</si>
  <si>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</si>
  <si>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</si>
  <si>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</si>
  <si>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</si>
  <si>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</si>
  <si>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</si>
  <si>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</si>
  <si>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</si>
  <si>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</si>
  <si>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</si>
  <si>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</si>
  <si>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</si>
  <si>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</si>
  <si>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</si>
  <si>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</si>
  <si>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</si>
  <si>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</si>
  <si>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</si>
  <si>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</si>
  <si>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</si>
  <si>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</si>
  <si>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</t>
  </si>
  <si>
    <t xml:space="preserve">    725 - Zdravotechnika - zařizovací předměty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</si>
  <si>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</si>
  <si>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</si>
  <si>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</si>
  <si>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</si>
  <si>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</si>
  <si>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</si>
  <si>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</si>
  <si>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</si>
  <si>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</si>
  <si>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</si>
  <si>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</si>
  <si>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OST - Interiérové prvky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</si>
  <si>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</si>
  <si>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</si>
  <si>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</si>
  <si>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</si>
  <si>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</si>
  <si>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</si>
  <si>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</si>
  <si>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</si>
  <si>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</si>
  <si>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</si>
  <si>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</si>
  <si>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</si>
  <si>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</si>
  <si>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</si>
  <si>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</si>
  <si>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</si>
  <si>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</si>
  <si>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</si>
  <si>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</si>
  <si>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</si>
  <si>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</si>
  <si>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</si>
  <si>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</si>
  <si>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139711111</t>
  </si>
  <si>
    <t>Vykopávka v uzavřených prostorech ručně v hornině třídy těžitelnosti I skupiny 1 až 3</t>
  </si>
  <si>
    <t>m3</t>
  </si>
  <si>
    <t>CS ÚRS 2022 02</t>
  </si>
  <si>
    <t>4</t>
  </si>
  <si>
    <t>1351393883</t>
  </si>
  <si>
    <t>Online PSC</t>
  </si>
  <si>
    <t>https://podminky.urs.cz/item/CS_URS_2022_02/139711111</t>
  </si>
  <si>
    <t>VV</t>
  </si>
  <si>
    <t>1,8 "pro zákl.patku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</si>
  <si>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</si>
  <si>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</si>
  <si>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211402870</t>
  </si>
  <si>
    <t>https://podminky.urs.cz/item/CS_URS_2022_02/162251102</t>
  </si>
  <si>
    <t>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</si>
  <si>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</si>
  <si>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</si>
  <si>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1004521299</t>
  </si>
  <si>
    <t>https://podminky.urs.cz/item/CS_URS_2022_02/162751117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</si>
  <si>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</si>
  <si>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</si>
  <si>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-919364724</t>
  </si>
  <si>
    <t>https://podminky.urs.cz/item/CS_URS_2022_02/162751119</t>
  </si>
  <si>
    <t>1,8*15 "celkem 25km</t>
  </si>
  <si>
    <t>5</t>
  </si>
  <si>
    <t>167111101</t>
  </si>
  <si>
    <t>Nakládání, skládání a překládání neulehlého výkopku nebo sypaniny ručně nakládání, z hornin třídy těžitelnosti I, skupiny 1 až 3</t>
  </si>
  <si>
    <t>-395325733</t>
  </si>
  <si>
    <t>https://podminky.urs.cz/item/CS_URS_2022_02/167111101</t>
  </si>
  <si>
    <t>6</t>
  </si>
  <si>
    <t>171201221</t>
  </si>
  <si>
    <t>Poplatek za uložení stavebního odpadu na skládce (skládkovné) zeminy a kamení zatříděného do Katalogu odpadů pod kódem 17 05 04</t>
  </si>
  <si>
    <t>t</t>
  </si>
  <si>
    <t>-1342496561</t>
  </si>
  <si>
    <t>https://podminky.urs.cz/item/CS_URS_2022_02/171201221</t>
  </si>
  <si>
    <t>1,8*1,8</t>
  </si>
  <si>
    <t>7</t>
  </si>
  <si>
    <t>171251201</t>
  </si>
  <si>
    <t>Uložení sypaniny na skládky nebo meziskládky bez hutnění s upravením uložené sypaniny do předepsaného tvaru</t>
  </si>
  <si>
    <t>561919548</t>
  </si>
  <si>
    <t>https://podminky.urs.cz/item/CS_URS_2022_02/171251201</t>
  </si>
  <si>
    <t>8</t>
  </si>
  <si>
    <t>181911102</t>
  </si>
  <si>
    <t>Úprava pláně vyrovnáním výškových rozdílů ručně v hornině třídy těžitelnosti I skupiny 1 a 2 se zhutněním</t>
  </si>
  <si>
    <t>m2</t>
  </si>
  <si>
    <t>562387276</t>
  </si>
  <si>
    <t>https://podminky.urs.cz/item/CS_URS_2022_02/181911102</t>
  </si>
  <si>
    <t>1,5*1,2 "dno šachty</t>
  </si>
  <si>
    <t>Zakládání</t>
  </si>
  <si>
    <t>9</t>
  </si>
  <si>
    <t>275321411</t>
  </si>
  <si>
    <t>Základy z betonu železového (bez výztuže) patky z betonu bez zvláštních nároků na prostředí tř. C 20/25</t>
  </si>
  <si>
    <t>1356095592</t>
  </si>
  <si>
    <t>https://podminky.urs.cz/item/CS_URS_2022_02/275321411</t>
  </si>
  <si>
    <t>1,5*1,2*0,9</t>
  </si>
  <si>
    <t>10</t>
  </si>
  <si>
    <t>275351121</t>
  </si>
  <si>
    <t>Bednění základů patek zřízení</t>
  </si>
  <si>
    <t>1399606924</t>
  </si>
  <si>
    <t>https://podminky.urs.cz/item/CS_URS_2022_02/275351121</t>
  </si>
  <si>
    <t>(1,5+1,2)*2*0,3</t>
  </si>
  <si>
    <t>11</t>
  </si>
  <si>
    <t>275351122</t>
  </si>
  <si>
    <t>Bednění základů patek odstranění</t>
  </si>
  <si>
    <t>-472905816</t>
  </si>
  <si>
    <t>https://podminky.urs.cz/item/CS_URS_2022_02/275351122</t>
  </si>
  <si>
    <t>12</t>
  </si>
  <si>
    <t>275362021</t>
  </si>
  <si>
    <t>Výztuž základů patek ze svařovaných sítí z drátů typu KARI</t>
  </si>
  <si>
    <t>-32185491</t>
  </si>
  <si>
    <t>https://podminky.urs.cz/item/CS_URS_2022_02/275362021</t>
  </si>
  <si>
    <t>9*0,008*1,08</t>
  </si>
  <si>
    <t>Svislé a kompletní konstrukce</t>
  </si>
  <si>
    <t>13</t>
  </si>
  <si>
    <t>311270331</t>
  </si>
  <si>
    <t>Zdivo z přesných vápenopískových tvárnic na tenkovrstvou maltu, tloušťka zdiva 200 mm, formát a rozměr tvárnic 7DF 248x200x248 mm plných, pevnosti přes P15 do P25</t>
  </si>
  <si>
    <t>-1508042796</t>
  </si>
  <si>
    <t>https://podminky.urs.cz/item/CS_URS_2022_02/311270331</t>
  </si>
  <si>
    <t>14,31 "výtahová šachta 1.pp</t>
  </si>
  <si>
    <t>14</t>
  </si>
  <si>
    <t>317142430</t>
  </si>
  <si>
    <t>Překlady nenosné z pórobetonu osazené do tenkého maltového lože, výšky do 250 mm, šířky překladu 125 mm, délky překladu do 1000 mm</t>
  </si>
  <si>
    <t>kus</t>
  </si>
  <si>
    <t>1254010949</t>
  </si>
  <si>
    <t>https://podminky.urs.cz/item/CS_URS_2022_02/317142430</t>
  </si>
  <si>
    <t>1+1 "1.np+2.np</t>
  </si>
  <si>
    <t>317151162</t>
  </si>
  <si>
    <t>Překlady ploché vápenopískové výšky překladu 123 mm, osazené do tenkého maltového lože, šířky 200 mm, délky 1000 mm</t>
  </si>
  <si>
    <t>-41591184</t>
  </si>
  <si>
    <t>https://podminky.urs.cz/item/CS_URS_2022_02/317151162</t>
  </si>
  <si>
    <t>1 "1.pp</t>
  </si>
  <si>
    <t>16</t>
  </si>
  <si>
    <t>342272225</t>
  </si>
  <si>
    <t>Příčky z pórobetonových tvárnic hladkých na tenké maltové lože objemová hmotnost do 500 kg/m3, tloušťka příčky 100 mm</t>
  </si>
  <si>
    <t>-1326497391</t>
  </si>
  <si>
    <t>https://podminky.urs.cz/item/CS_URS_2022_02/342272225</t>
  </si>
  <si>
    <t>1,83 "zazdívka 1.pp</t>
  </si>
  <si>
    <t>17</t>
  </si>
  <si>
    <t>342272235</t>
  </si>
  <si>
    <t>Příčky z pórobetonových tvárnic hladkých na tenké maltové lože objemová hmotnost do 500 kg/m3, tloušťka příčky 125 mm</t>
  </si>
  <si>
    <t>-99318952</t>
  </si>
  <si>
    <t>https://podminky.urs.cz/item/CS_URS_2022_02/342272235</t>
  </si>
  <si>
    <t>2,63*2 "1.np+2.np</t>
  </si>
  <si>
    <t>Úpravy povrchů, podlahy a osazování výplní</t>
  </si>
  <si>
    <t>18</t>
  </si>
  <si>
    <t>612142001</t>
  </si>
  <si>
    <t>Potažení vnitřních ploch pletivem v ploše nebo pruzích, na plném podkladu sklovláknitým vtlačením do tmelu stěn</t>
  </si>
  <si>
    <t>1559441558</t>
  </si>
  <si>
    <t>https://podminky.urs.cz/item/CS_URS_2022_02/612142001</t>
  </si>
  <si>
    <t>52,13 "1pp</t>
  </si>
  <si>
    <t>6,87 "1.np</t>
  </si>
  <si>
    <t>12,39 "2.np</t>
  </si>
  <si>
    <t>Součet</t>
  </si>
  <si>
    <t>19</t>
  </si>
  <si>
    <t>612321121</t>
  </si>
  <si>
    <t>Omítka vápenocementová vnitřních ploch nanášená ručně jednovrstvá, tloušťky do 10 mm hladká svislých konstrukcí stěn</t>
  </si>
  <si>
    <t>-926011131</t>
  </si>
  <si>
    <t>https://podminky.urs.cz/item/CS_URS_2022_02/612321121</t>
  </si>
  <si>
    <t>15 "po otlučení keram.obkladu</t>
  </si>
  <si>
    <t>20</t>
  </si>
  <si>
    <t>612321131</t>
  </si>
  <si>
    <t>Potažení vnitřních ploch vápenocementovým štukem tloušťky do 3 mm svislých konstrukcí stěn</t>
  </si>
  <si>
    <t>-391605113</t>
  </si>
  <si>
    <t>https://podminky.urs.cz/item/CS_URS_2022_02/612321131</t>
  </si>
  <si>
    <t>52,13 "1.pp</t>
  </si>
  <si>
    <t>619991001</t>
  </si>
  <si>
    <t>Zakrytí vnitřních ploch před znečištěním včetně pozdějšího odkrytí podlah fólií přilepenou lepící páskou</t>
  </si>
  <si>
    <t>1847628641</t>
  </si>
  <si>
    <t>https://podminky.urs.cz/item/CS_URS_2022_02/619991001</t>
  </si>
  <si>
    <t>75 "odhad</t>
  </si>
  <si>
    <t>22</t>
  </si>
  <si>
    <t>619991011</t>
  </si>
  <si>
    <t>Zakrytí vnitřních ploch před znečištěním včetně pozdějšího odkrytí konstrukcí a prvků obalením fólií a přelepením páskou</t>
  </si>
  <si>
    <t>1281617709</t>
  </si>
  <si>
    <t>https://podminky.urs.cz/item/CS_URS_2022_02/619991011</t>
  </si>
  <si>
    <t>50 "odhad</t>
  </si>
  <si>
    <t>23</t>
  </si>
  <si>
    <t>631311125</t>
  </si>
  <si>
    <t>Mazanina z betonu prostého bez zvýšených nároků na prostředí tl. přes 80 do 120 mm tř. C 20/25</t>
  </si>
  <si>
    <t>-1537814145</t>
  </si>
  <si>
    <t>https://podminky.urs.cz/item/CS_URS_2022_02/631311125</t>
  </si>
  <si>
    <t>1,8*0,1 "ochrana izolace</t>
  </si>
  <si>
    <t>24</t>
  </si>
  <si>
    <t>632450121</t>
  </si>
  <si>
    <t>Potěr cementový vyrovnávací ze suchých směsí v pásu o průměrné (střední) tl. od 10 do 20 mm</t>
  </si>
  <si>
    <t>979581723</t>
  </si>
  <si>
    <t>https://podminky.urs.cz/item/CS_URS_2022_02/632450121</t>
  </si>
  <si>
    <t>1 "1.pp podklad pro mozaiku</t>
  </si>
  <si>
    <t>Ostatní konstrukce a práce, bourání</t>
  </si>
  <si>
    <t>25</t>
  </si>
  <si>
    <t>949101111</t>
  </si>
  <si>
    <t>Lešení pomocné pracovní pro objekty pozemních staveb pro zatížení do 150 kg/m2, o výšce lešeňové podlahy do 1,9 m</t>
  </si>
  <si>
    <t>801462</t>
  </si>
  <si>
    <t>https://podminky.urs.cz/item/CS_URS_2022_02/949101111</t>
  </si>
  <si>
    <t>21,1 "1.pp</t>
  </si>
  <si>
    <t>19,4+24 "1.np+2.np</t>
  </si>
  <si>
    <t>26</t>
  </si>
  <si>
    <t>952901111</t>
  </si>
  <si>
    <t>Vyčištění budov nebo objektů před předáním do užívání budov bytové nebo občanské výstavby, světlé výšky podlaží do 4 m</t>
  </si>
  <si>
    <t>-864293299</t>
  </si>
  <si>
    <t>https://podminky.urs.cz/item/CS_URS_2022_02/952901111</t>
  </si>
  <si>
    <t>27</t>
  </si>
  <si>
    <t>965042121</t>
  </si>
  <si>
    <t>Bourání mazanin betonových nebo z litého asfaltu tl. do 100 mm, plochy do 1 m2</t>
  </si>
  <si>
    <t>1829691256</t>
  </si>
  <si>
    <t>https://podminky.urs.cz/item/CS_URS_2022_02/965042121</t>
  </si>
  <si>
    <t>0,9*0,65*0,1 "podlaha nad bouraným strop.panelem</t>
  </si>
  <si>
    <t>28</t>
  </si>
  <si>
    <t>965042231</t>
  </si>
  <si>
    <t>Bourání mazanin betonových nebo z litého asfaltu tl. přes 100 mm, plochy do 4 m2</t>
  </si>
  <si>
    <t>-2135628869</t>
  </si>
  <si>
    <t>https://podminky.urs.cz/item/CS_URS_2022_02/965042231</t>
  </si>
  <si>
    <t>1,8*0,2 "1.pp</t>
  </si>
  <si>
    <t>29</t>
  </si>
  <si>
    <t>965081223</t>
  </si>
  <si>
    <t>Bourání podlah z dlaždic bez podkladního lože nebo mazaniny, s jakoukoliv výplní spár keramických nebo xylolitových tl. přes 10 mm plochy přes 1 m2</t>
  </si>
  <si>
    <t>1003600858</t>
  </si>
  <si>
    <t>https://podminky.urs.cz/item/CS_URS_2022_02/965081223</t>
  </si>
  <si>
    <t>1,8+1 "1.pp</t>
  </si>
  <si>
    <t>30</t>
  </si>
  <si>
    <t>968072455</t>
  </si>
  <si>
    <t>Vybourání kovových rámů oken s křídly, dveřních zárubní, vrat, stěn, ostění nebo obkladů dveřních zárubní, plochy do 2 m2</t>
  </si>
  <si>
    <t>718468528</t>
  </si>
  <si>
    <t>https://podminky.urs.cz/item/CS_URS_2022_02/968072455</t>
  </si>
  <si>
    <t>0,8*2*1 "1.pp</t>
  </si>
  <si>
    <t>31</t>
  </si>
  <si>
    <t>971033621</t>
  </si>
  <si>
    <t>Vybourání otvorů ve zdivu základovém nebo nadzákladovém z cihel, tvárnic, příčkovek z cihel pálených na maltu vápennou nebo vápenocementovou plochy do 4 m2, tl. do 100 mm</t>
  </si>
  <si>
    <t>1414024385</t>
  </si>
  <si>
    <t>https://podminky.urs.cz/item/CS_URS_2022_02/971033621</t>
  </si>
  <si>
    <t>3,6 "1.pp</t>
  </si>
  <si>
    <t>2,63*2 "čelní stěna výtahové šachty 1.np a 2.np</t>
  </si>
  <si>
    <t>32</t>
  </si>
  <si>
    <t>972054491</t>
  </si>
  <si>
    <t>Vybourání otvorů ve stropech nebo klenbách železobetonových bez odstranění podlahy a násypu, plochy do 1 m2, tl. přes 80 mm</t>
  </si>
  <si>
    <t>-1956029340</t>
  </si>
  <si>
    <t>https://podminky.urs.cz/item/CS_URS_2022_02/972054491</t>
  </si>
  <si>
    <t>1,32*0,25 "otvor do stropu</t>
  </si>
  <si>
    <t>33</t>
  </si>
  <si>
    <t>977211112</t>
  </si>
  <si>
    <t>Řezání konstrukcí stěnovou pilou betonových nebo železobetonových průměru řezané výztuže do 16 mm hloubka řezu přes 200 do 350 mm</t>
  </si>
  <si>
    <t>m</t>
  </si>
  <si>
    <t>-1410469126</t>
  </si>
  <si>
    <t>https://podminky.urs.cz/item/CS_URS_2022_02/977211112</t>
  </si>
  <si>
    <t>(1,3+1,05)*2 "otvor do stropního panelu</t>
  </si>
  <si>
    <t>34</t>
  </si>
  <si>
    <t>977311111</t>
  </si>
  <si>
    <t>Řezání stávajících betonových mazanin bez vyztužení hloubky do 50 mm</t>
  </si>
  <si>
    <t>-1414059653</t>
  </si>
  <si>
    <t>https://podminky.urs.cz/item/CS_URS_2022_02/977311111</t>
  </si>
  <si>
    <t>3 "1.pp (poškozená část dlažby)</t>
  </si>
  <si>
    <t>35</t>
  </si>
  <si>
    <t>977312112</t>
  </si>
  <si>
    <t>Řezání stávajících betonových mazanin s vyztužením hloubky přes 50 do 100 mm</t>
  </si>
  <si>
    <t>291441459</t>
  </si>
  <si>
    <t>https://podminky.urs.cz/item/CS_URS_2022_02/977312112</t>
  </si>
  <si>
    <t>(1,2+1,5)*2 "1.pp</t>
  </si>
  <si>
    <t>36</t>
  </si>
  <si>
    <t>978059541</t>
  </si>
  <si>
    <t>Odsekání obkladů stěn včetně otlučení podkladní omítky až na zdivo z obkládaček vnitřních, z jakýchkoliv materiálů, plochy přes 1 m2</t>
  </si>
  <si>
    <t>1252498445</t>
  </si>
  <si>
    <t>https://podminky.urs.cz/item/CS_URS_2022_02/978059541</t>
  </si>
  <si>
    <t>15 "1.pp</t>
  </si>
  <si>
    <t>997</t>
  </si>
  <si>
    <t>Přesun sutě</t>
  </si>
  <si>
    <t>37</t>
  </si>
  <si>
    <t>997013152</t>
  </si>
  <si>
    <t>Vnitrostaveništní doprava suti a vybouraných hmot vodorovně do 50 m svisle s omezením mechanizace pro budovy a haly výšky přes 6 do 9 m</t>
  </si>
  <si>
    <t>1314029422</t>
  </si>
  <si>
    <t>https://podminky.urs.cz/item/CS_URS_2022_02/997013152</t>
  </si>
  <si>
    <t>38</t>
  </si>
  <si>
    <t>997013501</t>
  </si>
  <si>
    <t>Odvoz suti a vybouraných hmot na skládku nebo meziskládku se složením, na vzdálenost do 1 km</t>
  </si>
  <si>
    <t>1718756268</t>
  </si>
  <si>
    <t>https://podminky.urs.cz/item/CS_URS_2022_02/997013501</t>
  </si>
  <si>
    <t>39</t>
  </si>
  <si>
    <t>997013509</t>
  </si>
  <si>
    <t>Odvoz suti a vybouraných hmot na skládku nebo meziskládku se složením, na vzdálenost Příplatek k ceně za každý další i započatý 1 km přes 1 km</t>
  </si>
  <si>
    <t>-1131059777</t>
  </si>
  <si>
    <t>https://podminky.urs.cz/item/CS_URS_2022_02/997013509</t>
  </si>
  <si>
    <t>4,715*24 "celkem 25km</t>
  </si>
  <si>
    <t>40</t>
  </si>
  <si>
    <t>997013631</t>
  </si>
  <si>
    <t>Poplatek za uložení stavebního odpadu na skládce (skládkovné) směsného stavebního a demoličního zatříděného do Katalogu odpadů pod kódem 17 09 04</t>
  </si>
  <si>
    <t>221428008</t>
  </si>
  <si>
    <t>https://podminky.urs.cz/item/CS_URS_2022_02/997013631</t>
  </si>
  <si>
    <t>998</t>
  </si>
  <si>
    <t>Přesun hmot</t>
  </si>
  <si>
    <t>41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</si>
  <si>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</si>
  <si>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</si>
  <si>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-612234428</t>
  </si>
  <si>
    <t>https://podminky.urs.cz/item/CS_URS_2022_02/998017001</t>
  </si>
  <si>
    <t>PSV</t>
  </si>
  <si>
    <t>Práce a dodávky PSV</t>
  </si>
  <si>
    <t>711</t>
  </si>
  <si>
    <t>Izolace proti vodě, vlhkosti a plynům</t>
  </si>
  <si>
    <t>42</t>
  </si>
  <si>
    <t>711111001</t>
  </si>
  <si>
    <t>Provedení izolace proti zemní vlhkosti natěradly a tmely za studena na ploše vodorovné V nátěrem penetračním</t>
  </si>
  <si>
    <t>286575774</t>
  </si>
  <si>
    <t>https://podminky.urs.cz/item/CS_URS_2022_02/711111001</t>
  </si>
  <si>
    <t>2 "na nový základ</t>
  </si>
  <si>
    <t>43</t>
  </si>
  <si>
    <t>M</t>
  </si>
  <si>
    <t>11163150</t>
  </si>
  <si>
    <t>lak penetrační asfaltový</t>
  </si>
  <si>
    <t>-217359659</t>
  </si>
  <si>
    <t>2*0,00033 'Přepočtené koeficientem množství</t>
  </si>
  <si>
    <t>44</t>
  </si>
  <si>
    <t>711141559</t>
  </si>
  <si>
    <t>Provedení izolace proti zemní vlhkosti pásy přitavením NAIP na ploše vodorovné V</t>
  </si>
  <si>
    <t>-256885118</t>
  </si>
  <si>
    <t>https://podminky.urs.cz/item/CS_URS_2022_02/711141559</t>
  </si>
  <si>
    <t>2*2 "na nový základ</t>
  </si>
  <si>
    <t>45</t>
  </si>
  <si>
    <t>62855001</t>
  </si>
  <si>
    <t>pás asfaltový natavitelný modifikovaný SBS tl 4,0mm s vložkou z polyesterové rohože a spalitelnou PE fólií nebo jemnozrnným minerálním posypem na horním povrchu</t>
  </si>
  <si>
    <t>-758220002</t>
  </si>
  <si>
    <t>4*1,15 'Přepočtené koeficientem množství</t>
  </si>
  <si>
    <t>46</t>
  </si>
  <si>
    <t>998711102</t>
  </si>
  <si>
    <t>Přesun hmot pro izolace proti vodě, vlhkosti a plynům stanovený z hmotnosti přesunovaného materiálu vodorovná dopravní vzdálenost do 50 m v objektech výšky přes 6 do 12 m</t>
  </si>
  <si>
    <t>359454048</t>
  </si>
  <si>
    <t>https://podminky.urs.cz/item/CS_URS_2022_02/998711102</t>
  </si>
  <si>
    <t>721</t>
  </si>
  <si>
    <t xml:space="preserve">Zdravotechnika </t>
  </si>
  <si>
    <t>47</t>
  </si>
  <si>
    <t>72150001R</t>
  </si>
  <si>
    <t>Zdravotechnika -odborný odhad dle PD</t>
  </si>
  <si>
    <t>Kč</t>
  </si>
  <si>
    <t>-1806596526</t>
  </si>
  <si>
    <t>725</t>
  </si>
  <si>
    <t>Zdravotechnika - zařizovací předměty</t>
  </si>
  <si>
    <t>48</t>
  </si>
  <si>
    <t>725210821</t>
  </si>
  <si>
    <t>Demontáž umyvadel bez výtokových armatur umyvadel</t>
  </si>
  <si>
    <t>176433898</t>
  </si>
  <si>
    <t>https://podminky.urs.cz/item/CS_URS_2022_02/725210821</t>
  </si>
  <si>
    <t>49</t>
  </si>
  <si>
    <t>725820801</t>
  </si>
  <si>
    <t>Demontáž baterií nástěnných do G 3/4</t>
  </si>
  <si>
    <t>-482992014</t>
  </si>
  <si>
    <t>https://podminky.urs.cz/item/CS_URS_2022_02/725820801</t>
  </si>
  <si>
    <t>741</t>
  </si>
  <si>
    <t>Elektroinstalace - silnoproud</t>
  </si>
  <si>
    <t>50</t>
  </si>
  <si>
    <t>74150001R</t>
  </si>
  <si>
    <t>Elektroinstalace -odborný odhad dle PD</t>
  </si>
  <si>
    <t>95957968</t>
  </si>
  <si>
    <t>51</t>
  </si>
  <si>
    <t>74150002R</t>
  </si>
  <si>
    <t>Demontáž stávající elektroinstalace 1.pp vč. likvidace</t>
  </si>
  <si>
    <t>-230474135</t>
  </si>
  <si>
    <t>763</t>
  </si>
  <si>
    <t>Konstrukce suché výstavby</t>
  </si>
  <si>
    <t>52</t>
  </si>
  <si>
    <t>763135101</t>
  </si>
  <si>
    <t>Montáž sádrokartonového podhledu kazetového demontovatelného, velikosti kazet 600x600 mm včetně zavěšené nosné konstrukce viditelné</t>
  </si>
  <si>
    <t>-1924916883</t>
  </si>
  <si>
    <t>https://podminky.urs.cz/item/CS_URS_2022_02/763135101</t>
  </si>
  <si>
    <t>10,23 "1.pp</t>
  </si>
  <si>
    <t>53</t>
  </si>
  <si>
    <t>5903057R</t>
  </si>
  <si>
    <t>podhled minerální kazetový tl 13mm 600x600mm (dle PD)</t>
  </si>
  <si>
    <t>206358501</t>
  </si>
  <si>
    <t>10,23*1,05 'Přepočtené koeficientem množství</t>
  </si>
  <si>
    <t>54</t>
  </si>
  <si>
    <t>763171112</t>
  </si>
  <si>
    <t>Montáž klapek pro konstrukce ze sádrokartonových desek revizních pro příčky nebo předsazené stěny, velikost do 0,25 m2</t>
  </si>
  <si>
    <t>-1043402938</t>
  </si>
  <si>
    <t>https://podminky.urs.cz/item/CS_URS_2022_02/763171112</t>
  </si>
  <si>
    <t>55</t>
  </si>
  <si>
    <t>59034045</t>
  </si>
  <si>
    <t>klapka revizní pro instalační a dělící zdi vodě odolná 300x300mm</t>
  </si>
  <si>
    <t>159243817</t>
  </si>
  <si>
    <t>56</t>
  </si>
  <si>
    <t>763221121</t>
  </si>
  <si>
    <t>Stěna předsazená ze sádrovláknitých desek s nosnou konstrukcí z ocelových profilů CW, UW jednoduše opláštěná deskou tl. 12,5 mm s izolací , EI 30, Rw do 40 dB, stěna tl. 87,5 mm, profil 75</t>
  </si>
  <si>
    <t>2078218349</t>
  </si>
  <si>
    <t>https://podminky.urs.cz/item/CS_URS_2022_02/763221121</t>
  </si>
  <si>
    <t>15,54 "1.pp</t>
  </si>
  <si>
    <t>57</t>
  </si>
  <si>
    <t>76322112R</t>
  </si>
  <si>
    <t>Stěna předsazená ze sádrovláknitých desek bez nosné konstrukce, jednoduše opláštěná deskou tl. 12,5 mm, EI 30, Rw do 40 dB -lepená přímo na zdivo</t>
  </si>
  <si>
    <t>-1883912656</t>
  </si>
  <si>
    <t>3,69 "1.pp</t>
  </si>
  <si>
    <t>58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</si>
  <si>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</si>
  <si>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</si>
  <si>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180409229</t>
  </si>
  <si>
    <t>https://podminky.urs.cz/item/CS_URS_2022_02/998763302</t>
  </si>
  <si>
    <t>766</t>
  </si>
  <si>
    <t>Konstrukce truhlářské</t>
  </si>
  <si>
    <t>59</t>
  </si>
  <si>
    <t>766441811</t>
  </si>
  <si>
    <t>Demontáž parapetních desek dřevěných nebo plastových šířky do 300 mm, délky do 1000 mm</t>
  </si>
  <si>
    <t>1091310035</t>
  </si>
  <si>
    <t>https://podminky.urs.cz/item/CS_URS_2022_02/766441811</t>
  </si>
  <si>
    <t>2 "jídelní výtah 1.np a 2.np</t>
  </si>
  <si>
    <t>60</t>
  </si>
  <si>
    <t>76650001R</t>
  </si>
  <si>
    <t>Demontáž stávajícího nábytku 1.pp vč. likvidace</t>
  </si>
  <si>
    <t>-1464394917</t>
  </si>
  <si>
    <t>61</t>
  </si>
  <si>
    <t>76650002R</t>
  </si>
  <si>
    <t>Demontáž dřevěného panelu s háčky na ručníky v umývárně 1.pp, jeho uložení během stav.prací a po dokončení prací zpětná montáž</t>
  </si>
  <si>
    <t>-351541884</t>
  </si>
  <si>
    <t>62</t>
  </si>
  <si>
    <t>766660001</t>
  </si>
  <si>
    <t>Montáž dveřních křídel dřevěných nebo plastových otevíravých do ocelové zárubně povrchově upravených jednokřídlových, šířky do 800 mm</t>
  </si>
  <si>
    <t>-381938856</t>
  </si>
  <si>
    <t>https://podminky.urs.cz/item/CS_URS_2022_02/766660001</t>
  </si>
  <si>
    <t>63</t>
  </si>
  <si>
    <t>61162086</t>
  </si>
  <si>
    <t>dveře jednokřídlé dřevotřískové povrch laminátový plné 800x1970-2100mm</t>
  </si>
  <si>
    <t>-1415702472</t>
  </si>
  <si>
    <t>64</t>
  </si>
  <si>
    <t>766660728</t>
  </si>
  <si>
    <t>Montáž dveřních doplňků dveřního kování interiérového zámku</t>
  </si>
  <si>
    <t>2022430690</t>
  </si>
  <si>
    <t>https://podminky.urs.cz/item/CS_URS_2022_02/766660728</t>
  </si>
  <si>
    <t>65</t>
  </si>
  <si>
    <t>54924012</t>
  </si>
  <si>
    <t>zámek zadlabací vložkový pravolevý rozteč 72x40mm</t>
  </si>
  <si>
    <t>263398367</t>
  </si>
  <si>
    <t>66</t>
  </si>
  <si>
    <t>766660729</t>
  </si>
  <si>
    <t>Montáž dveřních doplňků dveřního kování interiérového štítku s klikou</t>
  </si>
  <si>
    <t>-945482051</t>
  </si>
  <si>
    <t>https://podminky.urs.cz/item/CS_URS_2022_02/766660729</t>
  </si>
  <si>
    <t>67</t>
  </si>
  <si>
    <t>54914123</t>
  </si>
  <si>
    <t>kování rozetové klika/klika</t>
  </si>
  <si>
    <t>-1506957659</t>
  </si>
  <si>
    <t>68</t>
  </si>
  <si>
    <t>766691914</t>
  </si>
  <si>
    <t>Ostatní práce vyvěšení nebo zavěšení křídel dřevěných dveřních, plochy do 2 m2</t>
  </si>
  <si>
    <t>623247422</t>
  </si>
  <si>
    <t>https://podminky.urs.cz/item/CS_URS_2022_02/766691914</t>
  </si>
  <si>
    <t>1+1 "1.pp</t>
  </si>
  <si>
    <t>69</t>
  </si>
  <si>
    <t>998766102</t>
  </si>
  <si>
    <t>Přesun hmot pro konstrukce truhlářské stanovený z hmotnosti přesunovaného materiálu vodorovná dopravní vzdálenost do 50 m v objektech výšky přes 6 do 12 m</t>
  </si>
  <si>
    <t>2060884050</t>
  </si>
  <si>
    <t>https://podminky.urs.cz/item/CS_URS_2022_02/998766102</t>
  </si>
  <si>
    <t>767</t>
  </si>
  <si>
    <t>Konstrukce zámečnické</t>
  </si>
  <si>
    <t>70</t>
  </si>
  <si>
    <t>767-Z1</t>
  </si>
  <si>
    <t xml:space="preserve">Dod+mtz nerez parapet k šachtovým dveřím jídelního výtahu, jeklový rám z trubky 30/30mm opláštěný nerez plechem, 1.0/0,3/0,34m, broušený nerez </t>
  </si>
  <si>
    <t>122265794</t>
  </si>
  <si>
    <t>71</t>
  </si>
  <si>
    <t>767-Z2</t>
  </si>
  <si>
    <t>Dod+mtz obložka ostění otvoru šachtových dveří jídelního výtahu z nerez plechu s třístranným lemem 50mm širokým, hloubka ostění 200mm, otvor 0,6/0,85m, broušený nerez</t>
  </si>
  <si>
    <t>1995482713</t>
  </si>
  <si>
    <t>72</t>
  </si>
  <si>
    <t>767-Z3</t>
  </si>
  <si>
    <t>Dod+mtz nerez parapet k šachtovým dveřím jídelního výtahu, jeklový rám z trubky 30/30mm opláštěný nerez plechem, 1.0/0,3/0,34m, laminované DTD/nerez doplňky</t>
  </si>
  <si>
    <t>941533909</t>
  </si>
  <si>
    <t>73</t>
  </si>
  <si>
    <t>767-Z4</t>
  </si>
  <si>
    <t>Dod+mtz obložka ostění otvoru šachtových dveří jídelního výtahu z nerez plechu s třístranným lemem 50mm širokým, hloubka ostění 125mm, otvor 0,6/0,85m, broušený nerez</t>
  </si>
  <si>
    <t>-1190179977</t>
  </si>
  <si>
    <t>74</t>
  </si>
  <si>
    <t>998767202</t>
  </si>
  <si>
    <t>Přesun hmot pro zámečnické konstrukce stanovený procentní sazbou (%) z ceny vodorovná dopravní vzdálenost do 50 m v objektech výšky přes 6 do 12 m</t>
  </si>
  <si>
    <t>%</t>
  </si>
  <si>
    <t>-1080815602</t>
  </si>
  <si>
    <t>https://podminky.urs.cz/item/CS_URS_2022_02/998767202</t>
  </si>
  <si>
    <t>771</t>
  </si>
  <si>
    <t>Podlahy z dlaždic</t>
  </si>
  <si>
    <t>75</t>
  </si>
  <si>
    <t>771121011</t>
  </si>
  <si>
    <t>Příprava podkladu před provedením dlažby nátěr penetrační na podlahu</t>
  </si>
  <si>
    <t>1250488827</t>
  </si>
  <si>
    <t>https://podminky.urs.cz/item/CS_URS_2022_02/771121011</t>
  </si>
  <si>
    <t>1 "doplnění v 1.pp</t>
  </si>
  <si>
    <t>76</t>
  </si>
  <si>
    <t>771584123</t>
  </si>
  <si>
    <t>Montáž podlah z mozaikových lepenců lepených flexibilním lepidlem keramických glazovaných</t>
  </si>
  <si>
    <t>296211540</t>
  </si>
  <si>
    <t>https://podminky.urs.cz/item/CS_URS_2022_02/771584123</t>
  </si>
  <si>
    <t>1 "doplnění 1.pp</t>
  </si>
  <si>
    <t>77</t>
  </si>
  <si>
    <t>59761273</t>
  </si>
  <si>
    <t>dlažba mozaiková slinutá 50x50mm barevná 11ks/m2</t>
  </si>
  <si>
    <t>-2004440186</t>
  </si>
  <si>
    <t>1*1,1 'Přepočtené koeficientem množství</t>
  </si>
  <si>
    <t>78</t>
  </si>
  <si>
    <t>771589191</t>
  </si>
  <si>
    <t>Montáž podlah z mozaikových lepenců Příplatek k cenám za plochu do 5 m2 jednotlivě</t>
  </si>
  <si>
    <t>419701526</t>
  </si>
  <si>
    <t>https://podminky.urs.cz/item/CS_URS_2022_02/771589191</t>
  </si>
  <si>
    <t>79</t>
  </si>
  <si>
    <t>998771102</t>
  </si>
  <si>
    <t>Přesun hmot pro podlahy z dlaždic stanovený z hmotnosti přesunovaného materiálu vodorovná dopravní vzdálenost do 50 m v objektech výšky přes 6 do 12 m</t>
  </si>
  <si>
    <t>223737744</t>
  </si>
  <si>
    <t>https://podminky.urs.cz/item/CS_URS_2022_02/998771102</t>
  </si>
  <si>
    <t>776</t>
  </si>
  <si>
    <t>Podlahy povlakové</t>
  </si>
  <si>
    <t>80</t>
  </si>
  <si>
    <t>776121321</t>
  </si>
  <si>
    <t>Příprava podkladu penetrace neředěná podlah</t>
  </si>
  <si>
    <t>1973886098</t>
  </si>
  <si>
    <t>https://podminky.urs.cz/item/CS_URS_2022_02/776121321</t>
  </si>
  <si>
    <t>81</t>
  </si>
  <si>
    <t>776141121</t>
  </si>
  <si>
    <t>Příprava podkladu vyrovnání samonivelační stěrkou podlah min.pevnosti 30 MPa, tloušťky do 3 mm</t>
  </si>
  <si>
    <t>-327088372</t>
  </si>
  <si>
    <t>https://podminky.urs.cz/item/CS_URS_2022_02/776141121</t>
  </si>
  <si>
    <t>82</t>
  </si>
  <si>
    <t>776201811</t>
  </si>
  <si>
    <t>Demontáž povlakových podlahovin lepených ručně bez podložky</t>
  </si>
  <si>
    <t>-1115940765</t>
  </si>
  <si>
    <t>https://podminky.urs.cz/item/CS_URS_2022_02/776201811</t>
  </si>
  <si>
    <t>12 "1.pp</t>
  </si>
  <si>
    <t>83</t>
  </si>
  <si>
    <t>776221111</t>
  </si>
  <si>
    <t>Montáž podlahovin z PVC lepením standardním lepidlem z pásů standardních</t>
  </si>
  <si>
    <t>2116900131</t>
  </si>
  <si>
    <t>https://podminky.urs.cz/item/CS_URS_2022_02/776221111</t>
  </si>
  <si>
    <t>84</t>
  </si>
  <si>
    <t>28411140</t>
  </si>
  <si>
    <t>PVC vinyl heterogenní protiskluzná se vsypem a výztuž. vrstvou tl 2.00mm nášlapná vrstva 0.9mm, hořlavost Bfl-s1, třída zátěže 34/43, útlum 4dB, bodová zátěž ≤ 0.10mm, protiskluznost R10</t>
  </si>
  <si>
    <t>1817302290</t>
  </si>
  <si>
    <t>10,23*1,1 'Přepočtené koeficientem množství</t>
  </si>
  <si>
    <t>85</t>
  </si>
  <si>
    <t>776411111</t>
  </si>
  <si>
    <t>Montáž soklíků lepením obvodových, výšky do 80 mm</t>
  </si>
  <si>
    <t>501786735</t>
  </si>
  <si>
    <t>https://podminky.urs.cz/item/CS_URS_2022_02/776411111</t>
  </si>
  <si>
    <t>(2,05+5,7+1,3)*2-0,8 "1.pp</t>
  </si>
  <si>
    <t>86</t>
  </si>
  <si>
    <t>28411008</t>
  </si>
  <si>
    <t>lišta soklová PVC 16x60mm</t>
  </si>
  <si>
    <t>-889371612</t>
  </si>
  <si>
    <t>17,3*1,02 'Přepočtené koeficientem množství</t>
  </si>
  <si>
    <t>87</t>
  </si>
  <si>
    <t>998776102</t>
  </si>
  <si>
    <t>Přesun hmot pro podlahy povlakové stanovený z hmotnosti přesunovaného materiálu vodorovná dopravní vzdálenost do 50 m v objektech výšky přes 6 do 12 m</t>
  </si>
  <si>
    <t>-772677813</t>
  </si>
  <si>
    <t>https://podminky.urs.cz/item/CS_URS_2022_02/998776102</t>
  </si>
  <si>
    <t>781</t>
  </si>
  <si>
    <t>Dokončovací práce - obklady</t>
  </si>
  <si>
    <t>88</t>
  </si>
  <si>
    <t>781121011</t>
  </si>
  <si>
    <t>Příprava podkladu před provedením obkladu nátěr penetrační na stěnu</t>
  </si>
  <si>
    <t>-239405442</t>
  </si>
  <si>
    <t>https://podminky.urs.cz/item/CS_URS_2022_02/781121011</t>
  </si>
  <si>
    <t>7,5+9,13 "1.pp</t>
  </si>
  <si>
    <t>89</t>
  </si>
  <si>
    <t>781474113</t>
  </si>
  <si>
    <t>Montáž obkladů vnitřních stěn z dlaždic keramických lepených flexibilním lepidlem maloformátových hladkých přes 12 do 19 ks/m2</t>
  </si>
  <si>
    <t>606153388</t>
  </si>
  <si>
    <t>https://podminky.urs.cz/item/CS_URS_2022_02/781474113</t>
  </si>
  <si>
    <t xml:space="preserve">7,5+9,13 "1.pp </t>
  </si>
  <si>
    <t>90</t>
  </si>
  <si>
    <t>59761071</t>
  </si>
  <si>
    <t>obklad keramický hladký přes 12 do 19ks/m2</t>
  </si>
  <si>
    <t>1581230376</t>
  </si>
  <si>
    <t>16,63*1,1 'Přepočtené koeficientem množství</t>
  </si>
  <si>
    <t>91</t>
  </si>
  <si>
    <t>998781102</t>
  </si>
  <si>
    <t>Přesun hmot pro obklady keramické stanovený z hmotnosti přesunovaného materiálu vodorovná dopravní vzdálenost do 50 m v objektech výšky přes 6 do 12 m</t>
  </si>
  <si>
    <t>1887214647</t>
  </si>
  <si>
    <t>https://podminky.urs.cz/item/CS_URS_2022_02/998781102</t>
  </si>
  <si>
    <t>783</t>
  </si>
  <si>
    <t>Dokončovací práce - nátěry</t>
  </si>
  <si>
    <t>92</t>
  </si>
  <si>
    <t>783301311</t>
  </si>
  <si>
    <t>Příprava podkladu zámečnických konstrukcí před provedením nátěru odmaštění odmašťovačem vodou ředitelným</t>
  </si>
  <si>
    <t>395407016</t>
  </si>
  <si>
    <t>https://podminky.urs.cz/item/CS_URS_2022_02/783301311</t>
  </si>
  <si>
    <t>4,8*0,2*1 "zárubeň1.pp</t>
  </si>
  <si>
    <t>93</t>
  </si>
  <si>
    <t>783314101</t>
  </si>
  <si>
    <t>Základní nátěr zámečnických konstrukcí jednonásobný syntetický</t>
  </si>
  <si>
    <t>-1041534037</t>
  </si>
  <si>
    <t>https://podminky.urs.cz/item/CS_URS_2022_02/783314101</t>
  </si>
  <si>
    <t>94</t>
  </si>
  <si>
    <t>783317101</t>
  </si>
  <si>
    <t>Krycí nátěr (email) zámečnických konstrukcí jednonásobný syntetický standardní</t>
  </si>
  <si>
    <t>335564626</t>
  </si>
  <si>
    <t>https://podminky.urs.cz/item/CS_URS_2022_02/783317101</t>
  </si>
  <si>
    <t>0,96*2 "1.pp zárubeň -2x nátěr</t>
  </si>
  <si>
    <t>784</t>
  </si>
  <si>
    <t>Dokončovací práce - malby a tapety</t>
  </si>
  <si>
    <t>95</t>
  </si>
  <si>
    <t>784181121</t>
  </si>
  <si>
    <t>Penetrace podkladu jednonásobná hloubková akrylátová bezbarvá v místnostech výšky do 3,80 m</t>
  </si>
  <si>
    <t>382766212</t>
  </si>
  <si>
    <t>https://podminky.urs.cz/item/CS_URS_2022_02/784181121</t>
  </si>
  <si>
    <t>10,85 "1.pp strop</t>
  </si>
  <si>
    <t>33,3*2,9-0,8*2-1,6*2-16,63 "1.pp stěny</t>
  </si>
  <si>
    <t>19,4 "strop 1.np</t>
  </si>
  <si>
    <t>23,96 "strop 2.np</t>
  </si>
  <si>
    <t>21,35*2,95 "1.np stěny</t>
  </si>
  <si>
    <t>25,35*2,95 "2.np stěny</t>
  </si>
  <si>
    <t>96</t>
  </si>
  <si>
    <t>784211101</t>
  </si>
  <si>
    <t>Malby z malířských směsí oděruvzdorných za mokra dvojnásobné, bílé za mokra oděruvzdorné výborně v místnostech výšky do 3,80 m</t>
  </si>
  <si>
    <t>582860548</t>
  </si>
  <si>
    <t>https://podminky.urs.cz/item/CS_URS_2022_02/784211101</t>
  </si>
  <si>
    <t>33,3*2,9-0,8*2-1,6*2-16,63-26,505 "1.pp stěny</t>
  </si>
  <si>
    <t>21,35*2,95-34,16 "1.np stěny</t>
  </si>
  <si>
    <t>25,35*2,95-40,56 "2.np stěny</t>
  </si>
  <si>
    <t>97</t>
  </si>
  <si>
    <t>784660101</t>
  </si>
  <si>
    <t>Linkrustace s vrchním nátěrem latexovým v místnostech výšky do 3,80 m</t>
  </si>
  <si>
    <t>-1281476862</t>
  </si>
  <si>
    <t>https://podminky.urs.cz/item/CS_URS_2022_02/784660101</t>
  </si>
  <si>
    <t>17,67*1,5 "1.pp stěny</t>
  </si>
  <si>
    <t>21,35*1,6 "1.np stěny</t>
  </si>
  <si>
    <t xml:space="preserve">25,35*1,6 "2.np stěny </t>
  </si>
  <si>
    <t>Práce a dodávky M</t>
  </si>
  <si>
    <t>33-M</t>
  </si>
  <si>
    <t>Montáže dopr.zaříz.,sklad. zař. a váh</t>
  </si>
  <si>
    <t>98</t>
  </si>
  <si>
    <t>33050001R</t>
  </si>
  <si>
    <t>Demontáž původního výtahu 2 stanice vč.likvidace</t>
  </si>
  <si>
    <t>1146462647</t>
  </si>
  <si>
    <t>99</t>
  </si>
  <si>
    <t>33050002R</t>
  </si>
  <si>
    <t>Dod+mtz výtahu ISO-A 100 dle technické specifikace v PD</t>
  </si>
  <si>
    <t>1255222017</t>
  </si>
  <si>
    <t>OST</t>
  </si>
  <si>
    <t>Interiérové prvky</t>
  </si>
  <si>
    <t>100</t>
  </si>
  <si>
    <t>INT1</t>
  </si>
  <si>
    <t>Kuchyňská linka se 4 šuplíky a prostorem pro vestavnou lednici (samostatná položka) pod pracovní deskou +horní skříňka se 2mi skříňkami, 1,0/0,6/2,12m, laminované DTD/nerez doplňky</t>
  </si>
  <si>
    <t>512</t>
  </si>
  <si>
    <t>-767510616</t>
  </si>
  <si>
    <t>101</t>
  </si>
  <si>
    <t>INT2</t>
  </si>
  <si>
    <t>Vestavná lednice pod linku pro personál 0,6/0,6/0,85m</t>
  </si>
  <si>
    <t>-1985207404</t>
  </si>
  <si>
    <t>102</t>
  </si>
  <si>
    <t>INT3</t>
  </si>
  <si>
    <t>Skříň pro personál 1,2/0,4/2m, laminované DTD/nerez doplňky</t>
  </si>
  <si>
    <t>-887381306</t>
  </si>
  <si>
    <t>103</t>
  </si>
  <si>
    <t>INT4</t>
  </si>
  <si>
    <t>Pojízdný vozík pro servírování jídla 0,5/0,7/0,8m</t>
  </si>
  <si>
    <t>-1013054045</t>
  </si>
  <si>
    <t>104</t>
  </si>
  <si>
    <t>INT5</t>
  </si>
  <si>
    <t>Pracovní kuchyňská linka tvaru L s horní trojdílnou skříňkou, (vybavena ele.troubou, myčkou, nerez dvojdřezem a nerez umývátkem na ruce -samostatné položky), laminované DTD/nerez doplňky -viz výkres</t>
  </si>
  <si>
    <t>-1178079510</t>
  </si>
  <si>
    <t>105</t>
  </si>
  <si>
    <t>INT6</t>
  </si>
  <si>
    <t>Vestavná ele.trouba pod pracovní desku 0,6/0,6/0,85m</t>
  </si>
  <si>
    <t>1039390180</t>
  </si>
  <si>
    <t>106</t>
  </si>
  <si>
    <t>INT7</t>
  </si>
  <si>
    <t>Eletrická indukční dvouplotýnka</t>
  </si>
  <si>
    <t>-1871482066</t>
  </si>
  <si>
    <t>107</t>
  </si>
  <si>
    <t>INT8</t>
  </si>
  <si>
    <t>Vestavná myčka pod pracovní desku s krycí deskou a úchytkami v dekoru dveří kuchyňské linky 0,6/0,6/0,85m, laminované DTD/nerez doplňky</t>
  </si>
  <si>
    <t>784885383</t>
  </si>
  <si>
    <t>108</t>
  </si>
  <si>
    <t>INT9</t>
  </si>
  <si>
    <t>Nerezový dvoudřez +baterie TV+SV, 0,8/0,5/0,2m</t>
  </si>
  <si>
    <t>798051968</t>
  </si>
  <si>
    <t>109</t>
  </si>
  <si>
    <t>INT10</t>
  </si>
  <si>
    <t>Nerezové umývátko na ruce +baterie TV+SV, 0,4/0,3/0,2m</t>
  </si>
  <si>
    <t>-1700642387</t>
  </si>
  <si>
    <t>110</t>
  </si>
  <si>
    <t>INT11</t>
  </si>
  <si>
    <t>Montáž interiérových prvků</t>
  </si>
  <si>
    <t>hod</t>
  </si>
  <si>
    <t>840025578</t>
  </si>
  <si>
    <t>VRN</t>
  </si>
  <si>
    <t>Vedlejší rozpočtové náklady</t>
  </si>
  <si>
    <t>VRN1</t>
  </si>
  <si>
    <t>Průzkumné, geodetické a projektové práce</t>
  </si>
  <si>
    <t>111</t>
  </si>
  <si>
    <t>011103000</t>
  </si>
  <si>
    <t>Geologický průzkum bez rozlišení</t>
  </si>
  <si>
    <t>1024</t>
  </si>
  <si>
    <t>-2012080075</t>
  </si>
  <si>
    <t>https://podminky.urs.cz/item/CS_URS_2022_02/011103000</t>
  </si>
  <si>
    <t>112</t>
  </si>
  <si>
    <t>013254000</t>
  </si>
  <si>
    <t>Dokumentace skutečného provedení stavby</t>
  </si>
  <si>
    <t>1314630772</t>
  </si>
  <si>
    <t>https://podminky.urs.cz/item/CS_URS_2022_02/013254000</t>
  </si>
  <si>
    <t>VRN3</t>
  </si>
  <si>
    <t>Zařízení staveniště</t>
  </si>
  <si>
    <t>113</t>
  </si>
  <si>
    <t>030001000</t>
  </si>
  <si>
    <t>-1551450873</t>
  </si>
  <si>
    <t>https://podminky.urs.cz/item/CS_URS_2022_02/030001000</t>
  </si>
  <si>
    <t>VRN4</t>
  </si>
  <si>
    <t>Inženýrská činnost</t>
  </si>
  <si>
    <t>114</t>
  </si>
  <si>
    <t>045002000</t>
  </si>
  <si>
    <t>Kompletační a koordinační činnost</t>
  </si>
  <si>
    <t>604353739</t>
  </si>
  <si>
    <t>https://podminky.urs.cz/item/CS_URS_2022_02/045002000</t>
  </si>
  <si>
    <t>VRN9</t>
  </si>
  <si>
    <t>Ostatní náklady</t>
  </si>
  <si>
    <t>115</t>
  </si>
  <si>
    <t>094104000</t>
  </si>
  <si>
    <t>Náklady na opatření BOZP</t>
  </si>
  <si>
    <t>1896898967</t>
  </si>
  <si>
    <t>https://podminky.urs.cz/item/CS_URS_2022_02/094104000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</si>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</sst>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167" fontId="21" fillId="2" borderId="23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9" fillId="0" borderId="29" xfId="0" applyFont="1" applyBorder="1" applyAlignment="1">
      <alignment horizontal="left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39711111" TargetMode="External" /><Relationship Id="rId2" Type="http://schemas.openxmlformats.org/officeDocument/2006/relationships/hyperlink" Target="https://podminky.urs.cz/item/CS_URS_2022_02/162251102" TargetMode="External" /><Relationship Id="rId3" Type="http://schemas.openxmlformats.org/officeDocument/2006/relationships/hyperlink" Target="https://podminky.urs.cz/item/CS_URS_2022_02/162751117" TargetMode="External" /><Relationship Id="rId4" Type="http://schemas.openxmlformats.org/officeDocument/2006/relationships/hyperlink" Target="https://podminky.urs.cz/item/CS_URS_2022_02/162751119" TargetMode="External" /><Relationship Id="rId5" Type="http://schemas.openxmlformats.org/officeDocument/2006/relationships/hyperlink" Target="https://podminky.urs.cz/item/CS_URS_2022_02/167111101" TargetMode="External" /><Relationship Id="rId6" Type="http://schemas.openxmlformats.org/officeDocument/2006/relationships/hyperlink" Target="https://podminky.urs.cz/item/CS_URS_2022_02/171201221" TargetMode="External" /><Relationship Id="rId7" Type="http://schemas.openxmlformats.org/officeDocument/2006/relationships/hyperlink" Target="https://podminky.urs.cz/item/CS_URS_2022_02/171251201" TargetMode="External" /><Relationship Id="rId8" Type="http://schemas.openxmlformats.org/officeDocument/2006/relationships/hyperlink" Target="https://podminky.urs.cz/item/CS_URS_2022_02/181911102" TargetMode="External" /><Relationship Id="rId9" Type="http://schemas.openxmlformats.org/officeDocument/2006/relationships/hyperlink" Target="https://podminky.urs.cz/item/CS_URS_2022_02/275321411" TargetMode="External" /><Relationship Id="rId10" Type="http://schemas.openxmlformats.org/officeDocument/2006/relationships/hyperlink" Target="https://podminky.urs.cz/item/CS_URS_2022_02/275351121" TargetMode="External" /><Relationship Id="rId11" Type="http://schemas.openxmlformats.org/officeDocument/2006/relationships/hyperlink" Target="https://podminky.urs.cz/item/CS_URS_2022_02/275351122" TargetMode="External" /><Relationship Id="rId12" Type="http://schemas.openxmlformats.org/officeDocument/2006/relationships/hyperlink" Target="https://podminky.urs.cz/item/CS_URS_2022_02/275362021" TargetMode="External" /><Relationship Id="rId13" Type="http://schemas.openxmlformats.org/officeDocument/2006/relationships/hyperlink" Target="https://podminky.urs.cz/item/CS_URS_2022_02/311270331" TargetMode="External" /><Relationship Id="rId14" Type="http://schemas.openxmlformats.org/officeDocument/2006/relationships/hyperlink" Target="https://podminky.urs.cz/item/CS_URS_2022_02/317142430" TargetMode="External" /><Relationship Id="rId15" Type="http://schemas.openxmlformats.org/officeDocument/2006/relationships/hyperlink" Target="https://podminky.urs.cz/item/CS_URS_2022_02/317151162" TargetMode="External" /><Relationship Id="rId16" Type="http://schemas.openxmlformats.org/officeDocument/2006/relationships/hyperlink" Target="https://podminky.urs.cz/item/CS_URS_2022_02/342272225" TargetMode="External" /><Relationship Id="rId17" Type="http://schemas.openxmlformats.org/officeDocument/2006/relationships/hyperlink" Target="https://podminky.urs.cz/item/CS_URS_2022_02/342272235" TargetMode="External" /><Relationship Id="rId18" Type="http://schemas.openxmlformats.org/officeDocument/2006/relationships/hyperlink" Target="https://podminky.urs.cz/item/CS_URS_2022_02/612142001" TargetMode="External" /><Relationship Id="rId19" Type="http://schemas.openxmlformats.org/officeDocument/2006/relationships/hyperlink" Target="https://podminky.urs.cz/item/CS_URS_2022_02/612321121" TargetMode="External" /><Relationship Id="rId20" Type="http://schemas.openxmlformats.org/officeDocument/2006/relationships/hyperlink" Target="https://podminky.urs.cz/item/CS_URS_2022_02/612321131" TargetMode="External" /><Relationship Id="rId21" Type="http://schemas.openxmlformats.org/officeDocument/2006/relationships/hyperlink" Target="https://podminky.urs.cz/item/CS_URS_2022_02/619991001" TargetMode="External" /><Relationship Id="rId22" Type="http://schemas.openxmlformats.org/officeDocument/2006/relationships/hyperlink" Target="https://podminky.urs.cz/item/CS_URS_2022_02/619991011" TargetMode="External" /><Relationship Id="rId23" Type="http://schemas.openxmlformats.org/officeDocument/2006/relationships/hyperlink" Target="https://podminky.urs.cz/item/CS_URS_2022_02/631311125" TargetMode="External" /><Relationship Id="rId24" Type="http://schemas.openxmlformats.org/officeDocument/2006/relationships/hyperlink" Target="https://podminky.urs.cz/item/CS_URS_2022_02/632450121" TargetMode="External" /><Relationship Id="rId25" Type="http://schemas.openxmlformats.org/officeDocument/2006/relationships/hyperlink" Target="https://podminky.urs.cz/item/CS_URS_2022_02/949101111" TargetMode="External" /><Relationship Id="rId26" Type="http://schemas.openxmlformats.org/officeDocument/2006/relationships/hyperlink" Target="https://podminky.urs.cz/item/CS_URS_2022_02/952901111" TargetMode="External" /><Relationship Id="rId27" Type="http://schemas.openxmlformats.org/officeDocument/2006/relationships/hyperlink" Target="https://podminky.urs.cz/item/CS_URS_2022_02/965042121" TargetMode="External" /><Relationship Id="rId28" Type="http://schemas.openxmlformats.org/officeDocument/2006/relationships/hyperlink" Target="https://podminky.urs.cz/item/CS_URS_2022_02/965042231" TargetMode="External" /><Relationship Id="rId29" Type="http://schemas.openxmlformats.org/officeDocument/2006/relationships/hyperlink" Target="https://podminky.urs.cz/item/CS_URS_2022_02/965081223" TargetMode="External" /><Relationship Id="rId30" Type="http://schemas.openxmlformats.org/officeDocument/2006/relationships/hyperlink" Target="https://podminky.urs.cz/item/CS_URS_2022_02/968072455" TargetMode="External" /><Relationship Id="rId31" Type="http://schemas.openxmlformats.org/officeDocument/2006/relationships/hyperlink" Target="https://podminky.urs.cz/item/CS_URS_2022_02/971033621" TargetMode="External" /><Relationship Id="rId32" Type="http://schemas.openxmlformats.org/officeDocument/2006/relationships/hyperlink" Target="https://podminky.urs.cz/item/CS_URS_2022_02/972054491" TargetMode="External" /><Relationship Id="rId33" Type="http://schemas.openxmlformats.org/officeDocument/2006/relationships/hyperlink" Target="https://podminky.urs.cz/item/CS_URS_2022_02/977211112" TargetMode="External" /><Relationship Id="rId34" Type="http://schemas.openxmlformats.org/officeDocument/2006/relationships/hyperlink" Target="https://podminky.urs.cz/item/CS_URS_2022_02/977311111" TargetMode="External" /><Relationship Id="rId35" Type="http://schemas.openxmlformats.org/officeDocument/2006/relationships/hyperlink" Target="https://podminky.urs.cz/item/CS_URS_2022_02/977312112" TargetMode="External" /><Relationship Id="rId36" Type="http://schemas.openxmlformats.org/officeDocument/2006/relationships/hyperlink" Target="https://podminky.urs.cz/item/CS_URS_2022_02/978059541" TargetMode="External" /><Relationship Id="rId37" Type="http://schemas.openxmlformats.org/officeDocument/2006/relationships/hyperlink" Target="https://podminky.urs.cz/item/CS_URS_2022_02/997013152" TargetMode="External" /><Relationship Id="rId38" Type="http://schemas.openxmlformats.org/officeDocument/2006/relationships/hyperlink" Target="https://podminky.urs.cz/item/CS_URS_2022_02/997013501" TargetMode="External" /><Relationship Id="rId39" Type="http://schemas.openxmlformats.org/officeDocument/2006/relationships/hyperlink" Target="https://podminky.urs.cz/item/CS_URS_2022_02/997013509" TargetMode="External" /><Relationship Id="rId40" Type="http://schemas.openxmlformats.org/officeDocument/2006/relationships/hyperlink" Target="https://podminky.urs.cz/item/CS_URS_2022_02/997013631" TargetMode="External" /><Relationship Id="rId41" Type="http://schemas.openxmlformats.org/officeDocument/2006/relationships/hyperlink" Target="https://podminky.urs.cz/item/CS_URS_2022_02/998017001" TargetMode="External" /><Relationship Id="rId42" Type="http://schemas.openxmlformats.org/officeDocument/2006/relationships/hyperlink" Target="https://podminky.urs.cz/item/CS_URS_2022_02/711111001" TargetMode="External" /><Relationship Id="rId43" Type="http://schemas.openxmlformats.org/officeDocument/2006/relationships/hyperlink" Target="https://podminky.urs.cz/item/CS_URS_2022_02/711141559" TargetMode="External" /><Relationship Id="rId44" Type="http://schemas.openxmlformats.org/officeDocument/2006/relationships/hyperlink" Target="https://podminky.urs.cz/item/CS_URS_2022_02/998711102" TargetMode="External" /><Relationship Id="rId45" Type="http://schemas.openxmlformats.org/officeDocument/2006/relationships/hyperlink" Target="https://podminky.urs.cz/item/CS_URS_2022_02/725210821" TargetMode="External" /><Relationship Id="rId46" Type="http://schemas.openxmlformats.org/officeDocument/2006/relationships/hyperlink" Target="https://podminky.urs.cz/item/CS_URS_2022_02/725820801" TargetMode="External" /><Relationship Id="rId47" Type="http://schemas.openxmlformats.org/officeDocument/2006/relationships/hyperlink" Target="https://podminky.urs.cz/item/CS_URS_2022_02/763135101" TargetMode="External" /><Relationship Id="rId48" Type="http://schemas.openxmlformats.org/officeDocument/2006/relationships/hyperlink" Target="https://podminky.urs.cz/item/CS_URS_2022_02/763171112" TargetMode="External" /><Relationship Id="rId49" Type="http://schemas.openxmlformats.org/officeDocument/2006/relationships/hyperlink" Target="https://podminky.urs.cz/item/CS_URS_2022_02/763221121" TargetMode="External" /><Relationship Id="rId50" Type="http://schemas.openxmlformats.org/officeDocument/2006/relationships/hyperlink" Target="https://podminky.urs.cz/item/CS_URS_2022_02/998763302" TargetMode="External" /><Relationship Id="rId51" Type="http://schemas.openxmlformats.org/officeDocument/2006/relationships/hyperlink" Target="https://podminky.urs.cz/item/CS_URS_2022_02/766441811" TargetMode="External" /><Relationship Id="rId52" Type="http://schemas.openxmlformats.org/officeDocument/2006/relationships/hyperlink" Target="https://podminky.urs.cz/item/CS_URS_2022_02/766660001" TargetMode="External" /><Relationship Id="rId53" Type="http://schemas.openxmlformats.org/officeDocument/2006/relationships/hyperlink" Target="https://podminky.urs.cz/item/CS_URS_2022_02/766660728" TargetMode="External" /><Relationship Id="rId54" Type="http://schemas.openxmlformats.org/officeDocument/2006/relationships/hyperlink" Target="https://podminky.urs.cz/item/CS_URS_2022_02/766660729" TargetMode="External" /><Relationship Id="rId55" Type="http://schemas.openxmlformats.org/officeDocument/2006/relationships/hyperlink" Target="https://podminky.urs.cz/item/CS_URS_2022_02/766691914" TargetMode="External" /><Relationship Id="rId56" Type="http://schemas.openxmlformats.org/officeDocument/2006/relationships/hyperlink" Target="https://podminky.urs.cz/item/CS_URS_2022_02/998766102" TargetMode="External" /><Relationship Id="rId57" Type="http://schemas.openxmlformats.org/officeDocument/2006/relationships/hyperlink" Target="https://podminky.urs.cz/item/CS_URS_2022_02/998767202" TargetMode="External" /><Relationship Id="rId58" Type="http://schemas.openxmlformats.org/officeDocument/2006/relationships/hyperlink" Target="https://podminky.urs.cz/item/CS_URS_2022_02/771121011" TargetMode="External" /><Relationship Id="rId59" Type="http://schemas.openxmlformats.org/officeDocument/2006/relationships/hyperlink" Target="https://podminky.urs.cz/item/CS_URS_2022_02/771584123" TargetMode="External" /><Relationship Id="rId60" Type="http://schemas.openxmlformats.org/officeDocument/2006/relationships/hyperlink" Target="https://podminky.urs.cz/item/CS_URS_2022_02/771589191" TargetMode="External" /><Relationship Id="rId61" Type="http://schemas.openxmlformats.org/officeDocument/2006/relationships/hyperlink" Target="https://podminky.urs.cz/item/CS_URS_2022_02/998771102" TargetMode="External" /><Relationship Id="rId62" Type="http://schemas.openxmlformats.org/officeDocument/2006/relationships/hyperlink" Target="https://podminky.urs.cz/item/CS_URS_2022_02/776121321" TargetMode="External" /><Relationship Id="rId63" Type="http://schemas.openxmlformats.org/officeDocument/2006/relationships/hyperlink" Target="https://podminky.urs.cz/item/CS_URS_2022_02/776141121" TargetMode="External" /><Relationship Id="rId64" Type="http://schemas.openxmlformats.org/officeDocument/2006/relationships/hyperlink" Target="https://podminky.urs.cz/item/CS_URS_2022_02/776201811" TargetMode="External" /><Relationship Id="rId65" Type="http://schemas.openxmlformats.org/officeDocument/2006/relationships/hyperlink" Target="https://podminky.urs.cz/item/CS_URS_2022_02/776221111" TargetMode="External" /><Relationship Id="rId66" Type="http://schemas.openxmlformats.org/officeDocument/2006/relationships/hyperlink" Target="https://podminky.urs.cz/item/CS_URS_2022_02/776411111" TargetMode="External" /><Relationship Id="rId67" Type="http://schemas.openxmlformats.org/officeDocument/2006/relationships/hyperlink" Target="https://podminky.urs.cz/item/CS_URS_2022_02/998776102" TargetMode="External" /><Relationship Id="rId68" Type="http://schemas.openxmlformats.org/officeDocument/2006/relationships/hyperlink" Target="https://podminky.urs.cz/item/CS_URS_2022_02/781121011" TargetMode="External" /><Relationship Id="rId69" Type="http://schemas.openxmlformats.org/officeDocument/2006/relationships/hyperlink" Target="https://podminky.urs.cz/item/CS_URS_2022_02/781474113" TargetMode="External" /><Relationship Id="rId70" Type="http://schemas.openxmlformats.org/officeDocument/2006/relationships/hyperlink" Target="https://podminky.urs.cz/item/CS_URS_2022_02/998781102" TargetMode="External" /><Relationship Id="rId71" Type="http://schemas.openxmlformats.org/officeDocument/2006/relationships/hyperlink" Target="https://podminky.urs.cz/item/CS_URS_2022_02/783301311" TargetMode="External" /><Relationship Id="rId72" Type="http://schemas.openxmlformats.org/officeDocument/2006/relationships/hyperlink" Target="https://podminky.urs.cz/item/CS_URS_2022_02/783314101" TargetMode="External" /><Relationship Id="rId73" Type="http://schemas.openxmlformats.org/officeDocument/2006/relationships/hyperlink" Target="https://podminky.urs.cz/item/CS_URS_2022_02/783317101" TargetMode="External" /><Relationship Id="rId74" Type="http://schemas.openxmlformats.org/officeDocument/2006/relationships/hyperlink" Target="https://podminky.urs.cz/item/CS_URS_2022_02/784181121" TargetMode="External" /><Relationship Id="rId75" Type="http://schemas.openxmlformats.org/officeDocument/2006/relationships/hyperlink" Target="https://podminky.urs.cz/item/CS_URS_2022_02/784211101" TargetMode="External" /><Relationship Id="rId76" Type="http://schemas.openxmlformats.org/officeDocument/2006/relationships/hyperlink" Target="https://podminky.urs.cz/item/CS_URS_2022_02/784660101" TargetMode="External" /><Relationship Id="rId77" Type="http://schemas.openxmlformats.org/officeDocument/2006/relationships/hyperlink" Target="https://podminky.urs.cz/item/CS_URS_2022_02/011103000" TargetMode="External" /><Relationship Id="rId78" Type="http://schemas.openxmlformats.org/officeDocument/2006/relationships/hyperlink" Target="https://podminky.urs.cz/item/CS_URS_2022_02/013254000" TargetMode="External" /><Relationship Id="rId79" Type="http://schemas.openxmlformats.org/officeDocument/2006/relationships/hyperlink" Target="https://podminky.urs.cz/item/CS_URS_2022_02/030001000" TargetMode="External" /><Relationship Id="rId80" Type="http://schemas.openxmlformats.org/officeDocument/2006/relationships/hyperlink" Target="https://podminky.urs.cz/item/CS_URS_2022_02/045002000" TargetMode="External" /><Relationship Id="rId81" Type="http://schemas.openxmlformats.org/officeDocument/2006/relationships/hyperlink" Target="https://podminky.urs.cz/item/CS_URS_2022_02/094104000" TargetMode="External" /><Relationship Id="rId82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851563" style="1" customWidth="1"/>
    <col min="2" max="2" width="1.710938" style="1" customWidth="1"/>
    <col min="3" max="3" width="4.421875" style="1" customWidth="1"/>
    <col min="4" max="4" width="2.851563" style="1" customWidth="1"/>
    <col min="5" max="5" width="2.851563" style="1" customWidth="1"/>
    <col min="6" max="6" width="2.851563" style="1" customWidth="1"/>
    <col min="7" max="7" width="2.851563" style="1" customWidth="1"/>
    <col min="8" max="8" width="2.851563" style="1" customWidth="1"/>
    <col min="9" max="9" width="2.851563" style="1" customWidth="1"/>
    <col min="10" max="10" width="2.851563" style="1" customWidth="1"/>
    <col min="11" max="11" width="2.851563" style="1" customWidth="1"/>
    <col min="12" max="12" width="2.851563" style="1" customWidth="1"/>
    <col min="13" max="13" width="2.851563" style="1" customWidth="1"/>
    <col min="14" max="14" width="2.851563" style="1" customWidth="1"/>
    <col min="15" max="15" width="2.851563" style="1" customWidth="1"/>
    <col min="16" max="16" width="2.851563" style="1" customWidth="1"/>
    <col min="17" max="17" width="2.851563" style="1" customWidth="1"/>
    <col min="18" max="18" width="2.851563" style="1" customWidth="1"/>
    <col min="19" max="19" width="2.851563" style="1" customWidth="1"/>
    <col min="20" max="20" width="2.851563" style="1" customWidth="1"/>
    <col min="21" max="21" width="2.851563" style="1" customWidth="1"/>
    <col min="22" max="22" width="2.851563" style="1" customWidth="1"/>
    <col min="23" max="23" width="2.851563" style="1" customWidth="1"/>
    <col min="24" max="24" width="2.851563" style="1" customWidth="1"/>
    <col min="25" max="25" width="2.851563" style="1" customWidth="1"/>
    <col min="26" max="26" width="2.851563" style="1" customWidth="1"/>
    <col min="27" max="27" width="2.851563" style="1" customWidth="1"/>
    <col min="28" max="28" width="2.851563" style="1" customWidth="1"/>
    <col min="29" max="29" width="2.851563" style="1" customWidth="1"/>
    <col min="30" max="30" width="2.851563" style="1" customWidth="1"/>
    <col min="31" max="31" width="2.851563" style="1" customWidth="1"/>
    <col min="32" max="32" width="2.851563" style="1" customWidth="1"/>
    <col min="33" max="33" width="2.851563" style="1" customWidth="1"/>
    <col min="34" max="34" width="3.574219" style="1" customWidth="1"/>
    <col min="35" max="35" width="42.28125" style="1" customWidth="1"/>
    <col min="36" max="36" width="2.574219" style="1" customWidth="1"/>
    <col min="37" max="37" width="2.574219" style="1" customWidth="1"/>
    <col min="38" max="38" width="8.851563" style="1" customWidth="1"/>
    <col min="39" max="39" width="3.574219" style="1" customWidth="1"/>
    <col min="40" max="40" width="14.28125" style="1" customWidth="1"/>
    <col min="41" max="41" width="8.003906" style="1" customWidth="1"/>
    <col min="42" max="42" width="4.421875" style="1" customWidth="1"/>
    <col min="43" max="43" width="16.71094" style="1" customWidth="1"/>
    <col min="44" max="44" width="14.57422" style="1" customWidth="1"/>
    <col min="45" max="45" width="27.71094" style="1" hidden="1" customWidth="1"/>
    <col min="46" max="46" width="27.71094" style="1" hidden="1" customWidth="1"/>
    <col min="47" max="47" width="27.71094" style="1" hidden="1" customWidth="1"/>
    <col min="48" max="48" width="23.14063" style="1" hidden="1" customWidth="1"/>
    <col min="49" max="49" width="23.14063" style="1" hidden="1" customWidth="1"/>
    <col min="50" max="50" width="26.71094" style="1" hidden="1" customWidth="1"/>
    <col min="51" max="51" width="26.71094" style="1" hidden="1" customWidth="1"/>
    <col min="52" max="52" width="23.14063" style="1" hidden="1" customWidth="1"/>
    <col min="53" max="53" width="20.57422" style="1" hidden="1" customWidth="1"/>
    <col min="54" max="54" width="26.71094" style="1" hidden="1" customWidth="1"/>
    <col min="55" max="55" width="23.14063" style="1" hidden="1" customWidth="1"/>
    <col min="56" max="56" width="20.57422" style="1" hidden="1" customWidth="1"/>
    <col min="57" max="57" width="71.14063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1222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Mateřská škola Doubí -stavební úpravy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12. 12. 2022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Statutární město K.Vary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FJ ateliér, Ostrov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Šimková Dita, K.Vary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="7" customFormat="1" ht="14.4" customHeight="1">
      <c r="A55" s="110" t="s">
        <v>75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'1222 - Mateřská škola Dou...'!J28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76</v>
      </c>
      <c r="AR55" s="117"/>
      <c r="AS55" s="118">
        <v>0</v>
      </c>
      <c r="AT55" s="119">
        <f>ROUND(SUM(AV55:AW55),2)</f>
        <v>0</v>
      </c>
      <c r="AU55" s="120">
        <f>'1222 - Mateřská škola Dou...'!P102</f>
        <v>0</v>
      </c>
      <c r="AV55" s="119">
        <f>'1222 - Mateřská škola Dou...'!J31</f>
        <v>0</v>
      </c>
      <c r="AW55" s="119">
        <f>'1222 - Mateřská škola Dou...'!J32</f>
        <v>0</v>
      </c>
      <c r="AX55" s="119">
        <f>'1222 - Mateřská škola Dou...'!J33</f>
        <v>0</v>
      </c>
      <c r="AY55" s="119">
        <f>'1222 - Mateřská škola Dou...'!J34</f>
        <v>0</v>
      </c>
      <c r="AZ55" s="119">
        <f>'1222 - Mateřská škola Dou...'!F31</f>
        <v>0</v>
      </c>
      <c r="BA55" s="119">
        <f>'1222 - Mateřská škola Dou...'!F32</f>
        <v>0</v>
      </c>
      <c r="BB55" s="119">
        <f>'1222 - Mateřská škola Dou...'!F33</f>
        <v>0</v>
      </c>
      <c r="BC55" s="119">
        <f>'1222 - Mateřská škola Dou...'!F34</f>
        <v>0</v>
      </c>
      <c r="BD55" s="121">
        <f>'1222 - Mateřská škola Dou...'!F35</f>
        <v>0</v>
      </c>
      <c r="BE55" s="7"/>
      <c r="BT55" s="122" t="s">
        <v>77</v>
      </c>
      <c r="BU55" s="122" t="s">
        <v>78</v>
      </c>
      <c r="BV55" s="122" t="s">
        <v>73</v>
      </c>
      <c r="BW55" s="122" t="s">
        <v>5</v>
      </c>
      <c r="BX55" s="122" t="s">
        <v>74</v>
      </c>
      <c r="CL55" s="122" t="s">
        <v>19</v>
      </c>
    </row>
    <row r="56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="2" customFormat="1" ht="6.96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sheet="1" formatColumns="0" formatRows="0" objects="1" scenarios="1" spinCount="100000" saltValue="U2AQaPaQ5pyaGmv+yIeqdu52fN5WjeTzs6i6LWv9aECLUEP6A5OKQF4+Ns/hDr9aMGs9R3UP0LDiGGluwL6L+w==" hashValue="pTRj3rUNg213XGauoHGv5ZrRHjFgw0Kx+eOzq2ZP+E1G7Qh2XJGstUJS9yE754XItEwk1bpddV89D6rZIShtXw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222 - Mateřská škola Dou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79</v>
      </c>
    </row>
    <row r="4" s="1" customFormat="1" ht="24.96" customHeight="1">
      <c r="B4" s="20"/>
      <c r="D4" s="125" t="s">
        <v>80</v>
      </c>
      <c r="L4" s="20"/>
      <c r="M4" s="126" t="s">
        <v>10</v>
      </c>
      <c r="AT4" s="17" t="s">
        <v>4</v>
      </c>
    </row>
    <row r="5" s="1" customFormat="1" ht="6.96" customHeight="1">
      <c r="B5" s="20"/>
      <c r="L5" s="20"/>
    </row>
    <row r="6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5.6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12. 12. 2022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19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0" t="s">
        <v>27</v>
      </c>
      <c r="F13" s="38"/>
      <c r="G13" s="38"/>
      <c r="H13" s="38"/>
      <c r="I13" s="127" t="s">
        <v>28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">
        <v>19</v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0" t="s">
        <v>32</v>
      </c>
      <c r="F19" s="38"/>
      <c r="G19" s="38"/>
      <c r="H19" s="38"/>
      <c r="I19" s="127" t="s">
        <v>28</v>
      </c>
      <c r="J19" s="130" t="s">
        <v>19</v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27" t="s">
        <v>34</v>
      </c>
      <c r="E21" s="38"/>
      <c r="F21" s="38"/>
      <c r="G21" s="38"/>
      <c r="H21" s="38"/>
      <c r="I21" s="127" t="s">
        <v>26</v>
      </c>
      <c r="J21" s="130" t="s">
        <v>19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0" t="s">
        <v>35</v>
      </c>
      <c r="F22" s="38"/>
      <c r="G22" s="38"/>
      <c r="H22" s="38"/>
      <c r="I22" s="127" t="s">
        <v>28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27" t="s">
        <v>36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48" customHeight="1">
      <c r="A25" s="132"/>
      <c r="B25" s="133"/>
      <c r="C25" s="132"/>
      <c r="D25" s="132"/>
      <c r="E25" s="134" t="s">
        <v>37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37" t="s">
        <v>38</v>
      </c>
      <c r="E28" s="38"/>
      <c r="F28" s="38"/>
      <c r="G28" s="38"/>
      <c r="H28" s="38"/>
      <c r="I28" s="38"/>
      <c r="J28" s="138">
        <f>ROUND(J102, 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39" t="s">
        <v>40</v>
      </c>
      <c r="G30" s="38"/>
      <c r="H30" s="38"/>
      <c r="I30" s="139" t="s">
        <v>39</v>
      </c>
      <c r="J30" s="139" t="s">
        <v>41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40" t="s">
        <v>42</v>
      </c>
      <c r="E31" s="127" t="s">
        <v>43</v>
      </c>
      <c r="F31" s="141">
        <f>ROUND((SUM(BE102:BE413)),  2)</f>
        <v>0</v>
      </c>
      <c r="G31" s="38"/>
      <c r="H31" s="38"/>
      <c r="I31" s="142">
        <v>0.20999999999999999</v>
      </c>
      <c r="J31" s="141">
        <f>ROUND(((SUM(BE102:BE413))*I31),  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27" t="s">
        <v>44</v>
      </c>
      <c r="F32" s="141">
        <f>ROUND((SUM(BF102:BF413)),  2)</f>
        <v>0</v>
      </c>
      <c r="G32" s="38"/>
      <c r="H32" s="38"/>
      <c r="I32" s="142">
        <v>0.14999999999999999</v>
      </c>
      <c r="J32" s="141">
        <f>ROUND(((SUM(BF102:BF413))*I32),  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27" t="s">
        <v>45</v>
      </c>
      <c r="F33" s="141">
        <f>ROUND((SUM(BG102:BG413)),  2)</f>
        <v>0</v>
      </c>
      <c r="G33" s="38"/>
      <c r="H33" s="38"/>
      <c r="I33" s="142">
        <v>0.20999999999999999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27" t="s">
        <v>46</v>
      </c>
      <c r="F34" s="141">
        <f>ROUND((SUM(BH102:BH413)),  2)</f>
        <v>0</v>
      </c>
      <c r="G34" s="38"/>
      <c r="H34" s="38"/>
      <c r="I34" s="142">
        <v>0.14999999999999999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27" t="s">
        <v>47</v>
      </c>
      <c r="F35" s="141">
        <f>ROUND((SUM(BI102:BI413)),  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43"/>
      <c r="D37" s="144" t="s">
        <v>48</v>
      </c>
      <c r="E37" s="145"/>
      <c r="F37" s="145"/>
      <c r="G37" s="146" t="s">
        <v>49</v>
      </c>
      <c r="H37" s="147" t="s">
        <v>50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="2" customFormat="1" ht="6.96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2" customFormat="1" ht="24.96" customHeight="1">
      <c r="A43" s="38"/>
      <c r="B43" s="39"/>
      <c r="C43" s="23" t="s">
        <v>81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="2" customFormat="1" ht="6.96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15.6" customHeight="1">
      <c r="A46" s="38"/>
      <c r="B46" s="39"/>
      <c r="C46" s="40"/>
      <c r="D46" s="40"/>
      <c r="E46" s="69" t="str">
        <f>E7</f>
        <v>Mateřská škola Doubí -stavební úpravy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6.96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2" customHeight="1">
      <c r="A48" s="38"/>
      <c r="B48" s="39"/>
      <c r="C48" s="32" t="s">
        <v>21</v>
      </c>
      <c r="D48" s="40"/>
      <c r="E48" s="40"/>
      <c r="F48" s="27" t="str">
        <f>F10</f>
        <v xml:space="preserve"> </v>
      </c>
      <c r="G48" s="40"/>
      <c r="H48" s="40"/>
      <c r="I48" s="32" t="s">
        <v>23</v>
      </c>
      <c r="J48" s="72" t="str">
        <f>IF(J10="","",J10)</f>
        <v>12. 12. 2022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6.96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5.6" customHeight="1">
      <c r="A50" s="38"/>
      <c r="B50" s="39"/>
      <c r="C50" s="32" t="s">
        <v>25</v>
      </c>
      <c r="D50" s="40"/>
      <c r="E50" s="40"/>
      <c r="F50" s="27" t="str">
        <f>E13</f>
        <v>Statutární město K.Vary</v>
      </c>
      <c r="G50" s="40"/>
      <c r="H50" s="40"/>
      <c r="I50" s="32" t="s">
        <v>31</v>
      </c>
      <c r="J50" s="36" t="str">
        <f>E19</f>
        <v>FJ ateliér, Ostrov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15.6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34</v>
      </c>
      <c r="J51" s="36" t="str">
        <f>E22</f>
        <v>Šimková Dita, K.Vary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0.32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29.28" customHeight="1">
      <c r="A53" s="38"/>
      <c r="B53" s="39"/>
      <c r="C53" s="154" t="s">
        <v>82</v>
      </c>
      <c r="D53" s="155"/>
      <c r="E53" s="155"/>
      <c r="F53" s="155"/>
      <c r="G53" s="155"/>
      <c r="H53" s="155"/>
      <c r="I53" s="155"/>
      <c r="J53" s="156" t="s">
        <v>83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0.32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22.8" customHeight="1">
      <c r="A55" s="38"/>
      <c r="B55" s="39"/>
      <c r="C55" s="157" t="s">
        <v>70</v>
      </c>
      <c r="D55" s="40"/>
      <c r="E55" s="40"/>
      <c r="F55" s="40"/>
      <c r="G55" s="40"/>
      <c r="H55" s="40"/>
      <c r="I55" s="40"/>
      <c r="J55" s="102">
        <f>J102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84</v>
      </c>
    </row>
    <row r="56" s="9" customFormat="1" ht="24.96" customHeight="1">
      <c r="A56" s="9"/>
      <c r="B56" s="158"/>
      <c r="C56" s="159"/>
      <c r="D56" s="160" t="s">
        <v>85</v>
      </c>
      <c r="E56" s="161"/>
      <c r="F56" s="161"/>
      <c r="G56" s="161"/>
      <c r="H56" s="161"/>
      <c r="I56" s="161"/>
      <c r="J56" s="162">
        <f>J103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64"/>
      <c r="C57" s="165"/>
      <c r="D57" s="166" t="s">
        <v>86</v>
      </c>
      <c r="E57" s="167"/>
      <c r="F57" s="167"/>
      <c r="G57" s="167"/>
      <c r="H57" s="167"/>
      <c r="I57" s="167"/>
      <c r="J57" s="168">
        <f>J104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10" customFormat="1" ht="19.92" customHeight="1">
      <c r="A58" s="10"/>
      <c r="B58" s="164"/>
      <c r="C58" s="165"/>
      <c r="D58" s="166" t="s">
        <v>87</v>
      </c>
      <c r="E58" s="167"/>
      <c r="F58" s="167"/>
      <c r="G58" s="167"/>
      <c r="H58" s="167"/>
      <c r="I58" s="167"/>
      <c r="J58" s="168">
        <f>J125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="10" customFormat="1" ht="19.92" customHeight="1">
      <c r="A59" s="10"/>
      <c r="B59" s="164"/>
      <c r="C59" s="165"/>
      <c r="D59" s="166" t="s">
        <v>88</v>
      </c>
      <c r="E59" s="167"/>
      <c r="F59" s="167"/>
      <c r="G59" s="167"/>
      <c r="H59" s="167"/>
      <c r="I59" s="167"/>
      <c r="J59" s="168">
        <f>J137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="10" customFormat="1" ht="19.92" customHeight="1">
      <c r="A60" s="10"/>
      <c r="B60" s="164"/>
      <c r="C60" s="165"/>
      <c r="D60" s="166" t="s">
        <v>89</v>
      </c>
      <c r="E60" s="167"/>
      <c r="F60" s="167"/>
      <c r="G60" s="167"/>
      <c r="H60" s="167"/>
      <c r="I60" s="167"/>
      <c r="J60" s="168">
        <f>J153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="10" customFormat="1" ht="19.92" customHeight="1">
      <c r="A61" s="10"/>
      <c r="B61" s="164"/>
      <c r="C61" s="165"/>
      <c r="D61" s="166" t="s">
        <v>90</v>
      </c>
      <c r="E61" s="167"/>
      <c r="F61" s="167"/>
      <c r="G61" s="167"/>
      <c r="H61" s="167"/>
      <c r="I61" s="167"/>
      <c r="J61" s="168">
        <f>J181</f>
        <v>0</v>
      </c>
      <c r="K61" s="165"/>
      <c r="L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64"/>
      <c r="C62" s="165"/>
      <c r="D62" s="166" t="s">
        <v>91</v>
      </c>
      <c r="E62" s="167"/>
      <c r="F62" s="167"/>
      <c r="G62" s="167"/>
      <c r="H62" s="167"/>
      <c r="I62" s="167"/>
      <c r="J62" s="168">
        <f>J221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64"/>
      <c r="C63" s="165"/>
      <c r="D63" s="166" t="s">
        <v>92</v>
      </c>
      <c r="E63" s="167"/>
      <c r="F63" s="167"/>
      <c r="G63" s="167"/>
      <c r="H63" s="167"/>
      <c r="I63" s="167"/>
      <c r="J63" s="168">
        <f>J231</f>
        <v>0</v>
      </c>
      <c r="K63" s="165"/>
      <c r="L63" s="16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58"/>
      <c r="C64" s="159"/>
      <c r="D64" s="160" t="s">
        <v>93</v>
      </c>
      <c r="E64" s="161"/>
      <c r="F64" s="161"/>
      <c r="G64" s="161"/>
      <c r="H64" s="161"/>
      <c r="I64" s="161"/>
      <c r="J64" s="162">
        <f>J234</f>
        <v>0</v>
      </c>
      <c r="K64" s="159"/>
      <c r="L64" s="16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64"/>
      <c r="C65" s="165"/>
      <c r="D65" s="166" t="s">
        <v>94</v>
      </c>
      <c r="E65" s="167"/>
      <c r="F65" s="167"/>
      <c r="G65" s="167"/>
      <c r="H65" s="167"/>
      <c r="I65" s="167"/>
      <c r="J65" s="168">
        <f>J235</f>
        <v>0</v>
      </c>
      <c r="K65" s="165"/>
      <c r="L65" s="16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64"/>
      <c r="C66" s="165"/>
      <c r="D66" s="166" t="s">
        <v>95</v>
      </c>
      <c r="E66" s="167"/>
      <c r="F66" s="167"/>
      <c r="G66" s="167"/>
      <c r="H66" s="167"/>
      <c r="I66" s="167"/>
      <c r="J66" s="168">
        <f>J248</f>
        <v>0</v>
      </c>
      <c r="K66" s="165"/>
      <c r="L66" s="16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64"/>
      <c r="C67" s="165"/>
      <c r="D67" s="166" t="s">
        <v>96</v>
      </c>
      <c r="E67" s="167"/>
      <c r="F67" s="167"/>
      <c r="G67" s="167"/>
      <c r="H67" s="167"/>
      <c r="I67" s="167"/>
      <c r="J67" s="168">
        <f>J250</f>
        <v>0</v>
      </c>
      <c r="K67" s="165"/>
      <c r="L67" s="16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64"/>
      <c r="C68" s="165"/>
      <c r="D68" s="166" t="s">
        <v>97</v>
      </c>
      <c r="E68" s="167"/>
      <c r="F68" s="167"/>
      <c r="G68" s="167"/>
      <c r="H68" s="167"/>
      <c r="I68" s="167"/>
      <c r="J68" s="168">
        <f>J257</f>
        <v>0</v>
      </c>
      <c r="K68" s="165"/>
      <c r="L68" s="16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64"/>
      <c r="C69" s="165"/>
      <c r="D69" s="166" t="s">
        <v>98</v>
      </c>
      <c r="E69" s="167"/>
      <c r="F69" s="167"/>
      <c r="G69" s="167"/>
      <c r="H69" s="167"/>
      <c r="I69" s="167"/>
      <c r="J69" s="168">
        <f>J260</f>
        <v>0</v>
      </c>
      <c r="K69" s="165"/>
      <c r="L69" s="16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64"/>
      <c r="C70" s="165"/>
      <c r="D70" s="166" t="s">
        <v>99</v>
      </c>
      <c r="E70" s="167"/>
      <c r="F70" s="167"/>
      <c r="G70" s="167"/>
      <c r="H70" s="167"/>
      <c r="I70" s="167"/>
      <c r="J70" s="168">
        <f>J276</f>
        <v>0</v>
      </c>
      <c r="K70" s="165"/>
      <c r="L70" s="16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64"/>
      <c r="C71" s="165"/>
      <c r="D71" s="166" t="s">
        <v>100</v>
      </c>
      <c r="E71" s="167"/>
      <c r="F71" s="167"/>
      <c r="G71" s="167"/>
      <c r="H71" s="167"/>
      <c r="I71" s="167"/>
      <c r="J71" s="168">
        <f>J297</f>
        <v>0</v>
      </c>
      <c r="K71" s="165"/>
      <c r="L71" s="16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64"/>
      <c r="C72" s="165"/>
      <c r="D72" s="166" t="s">
        <v>101</v>
      </c>
      <c r="E72" s="167"/>
      <c r="F72" s="167"/>
      <c r="G72" s="167"/>
      <c r="H72" s="167"/>
      <c r="I72" s="167"/>
      <c r="J72" s="168">
        <f>J304</f>
        <v>0</v>
      </c>
      <c r="K72" s="165"/>
      <c r="L72" s="16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64"/>
      <c r="C73" s="165"/>
      <c r="D73" s="166" t="s">
        <v>102</v>
      </c>
      <c r="E73" s="167"/>
      <c r="F73" s="167"/>
      <c r="G73" s="167"/>
      <c r="H73" s="167"/>
      <c r="I73" s="167"/>
      <c r="J73" s="168">
        <f>J317</f>
        <v>0</v>
      </c>
      <c r="K73" s="165"/>
      <c r="L73" s="16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64"/>
      <c r="C74" s="165"/>
      <c r="D74" s="166" t="s">
        <v>103</v>
      </c>
      <c r="E74" s="167"/>
      <c r="F74" s="167"/>
      <c r="G74" s="167"/>
      <c r="H74" s="167"/>
      <c r="I74" s="167"/>
      <c r="J74" s="168">
        <f>J338</f>
        <v>0</v>
      </c>
      <c r="K74" s="165"/>
      <c r="L74" s="16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64"/>
      <c r="C75" s="165"/>
      <c r="D75" s="166" t="s">
        <v>104</v>
      </c>
      <c r="E75" s="167"/>
      <c r="F75" s="167"/>
      <c r="G75" s="167"/>
      <c r="H75" s="167"/>
      <c r="I75" s="167"/>
      <c r="J75" s="168">
        <f>J349</f>
        <v>0</v>
      </c>
      <c r="K75" s="165"/>
      <c r="L75" s="16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64"/>
      <c r="C76" s="165"/>
      <c r="D76" s="166" t="s">
        <v>105</v>
      </c>
      <c r="E76" s="167"/>
      <c r="F76" s="167"/>
      <c r="G76" s="167"/>
      <c r="H76" s="167"/>
      <c r="I76" s="167"/>
      <c r="J76" s="168">
        <f>J358</f>
        <v>0</v>
      </c>
      <c r="K76" s="165"/>
      <c r="L76" s="16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9" customFormat="1" ht="24.96" customHeight="1">
      <c r="A77" s="9"/>
      <c r="B77" s="158"/>
      <c r="C77" s="159"/>
      <c r="D77" s="160" t="s">
        <v>106</v>
      </c>
      <c r="E77" s="161"/>
      <c r="F77" s="161"/>
      <c r="G77" s="161"/>
      <c r="H77" s="161"/>
      <c r="I77" s="161"/>
      <c r="J77" s="162">
        <f>J383</f>
        <v>0</v>
      </c>
      <c r="K77" s="159"/>
      <c r="L77" s="163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="10" customFormat="1" ht="19.92" customHeight="1">
      <c r="A78" s="10"/>
      <c r="B78" s="164"/>
      <c r="C78" s="165"/>
      <c r="D78" s="166" t="s">
        <v>107</v>
      </c>
      <c r="E78" s="167"/>
      <c r="F78" s="167"/>
      <c r="G78" s="167"/>
      <c r="H78" s="167"/>
      <c r="I78" s="167"/>
      <c r="J78" s="168">
        <f>J384</f>
        <v>0</v>
      </c>
      <c r="K78" s="165"/>
      <c r="L78" s="16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9" customFormat="1" ht="24.96" customHeight="1">
      <c r="A79" s="9"/>
      <c r="B79" s="158"/>
      <c r="C79" s="159"/>
      <c r="D79" s="160" t="s">
        <v>108</v>
      </c>
      <c r="E79" s="161"/>
      <c r="F79" s="161"/>
      <c r="G79" s="161"/>
      <c r="H79" s="161"/>
      <c r="I79" s="161"/>
      <c r="J79" s="162">
        <f>J387</f>
        <v>0</v>
      </c>
      <c r="K79" s="159"/>
      <c r="L79" s="163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="9" customFormat="1" ht="24.96" customHeight="1">
      <c r="A80" s="9"/>
      <c r="B80" s="158"/>
      <c r="C80" s="159"/>
      <c r="D80" s="160" t="s">
        <v>109</v>
      </c>
      <c r="E80" s="161"/>
      <c r="F80" s="161"/>
      <c r="G80" s="161"/>
      <c r="H80" s="161"/>
      <c r="I80" s="161"/>
      <c r="J80" s="162">
        <f>J399</f>
        <v>0</v>
      </c>
      <c r="K80" s="159"/>
      <c r="L80" s="163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="10" customFormat="1" ht="19.92" customHeight="1">
      <c r="A81" s="10"/>
      <c r="B81" s="164"/>
      <c r="C81" s="165"/>
      <c r="D81" s="166" t="s">
        <v>110</v>
      </c>
      <c r="E81" s="167"/>
      <c r="F81" s="167"/>
      <c r="G81" s="167"/>
      <c r="H81" s="167"/>
      <c r="I81" s="167"/>
      <c r="J81" s="168">
        <f>J400</f>
        <v>0</v>
      </c>
      <c r="K81" s="165"/>
      <c r="L81" s="16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64"/>
      <c r="C82" s="165"/>
      <c r="D82" s="166" t="s">
        <v>111</v>
      </c>
      <c r="E82" s="167"/>
      <c r="F82" s="167"/>
      <c r="G82" s="167"/>
      <c r="H82" s="167"/>
      <c r="I82" s="167"/>
      <c r="J82" s="168">
        <f>J405</f>
        <v>0</v>
      </c>
      <c r="K82" s="165"/>
      <c r="L82" s="16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64"/>
      <c r="C83" s="165"/>
      <c r="D83" s="166" t="s">
        <v>112</v>
      </c>
      <c r="E83" s="167"/>
      <c r="F83" s="167"/>
      <c r="G83" s="167"/>
      <c r="H83" s="167"/>
      <c r="I83" s="167"/>
      <c r="J83" s="168">
        <f>J408</f>
        <v>0</v>
      </c>
      <c r="K83" s="165"/>
      <c r="L83" s="16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9.92" customHeight="1">
      <c r="A84" s="10"/>
      <c r="B84" s="164"/>
      <c r="C84" s="165"/>
      <c r="D84" s="166" t="s">
        <v>113</v>
      </c>
      <c r="E84" s="167"/>
      <c r="F84" s="167"/>
      <c r="G84" s="167"/>
      <c r="H84" s="167"/>
      <c r="I84" s="167"/>
      <c r="J84" s="168">
        <f>J411</f>
        <v>0</v>
      </c>
      <c r="K84" s="165"/>
      <c r="L84" s="16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2" customFormat="1" ht="21.84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2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12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90" s="2" customFormat="1" ht="6.96" customHeight="1">
      <c r="A90" s="38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12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4.96" customHeight="1">
      <c r="A91" s="38"/>
      <c r="B91" s="39"/>
      <c r="C91" s="23" t="s">
        <v>114</v>
      </c>
      <c r="D91" s="40"/>
      <c r="E91" s="40"/>
      <c r="F91" s="40"/>
      <c r="G91" s="40"/>
      <c r="H91" s="40"/>
      <c r="I91" s="40"/>
      <c r="J91" s="40"/>
      <c r="K91" s="40"/>
      <c r="L91" s="12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2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2" customHeight="1">
      <c r="A93" s="38"/>
      <c r="B93" s="39"/>
      <c r="C93" s="32" t="s">
        <v>16</v>
      </c>
      <c r="D93" s="40"/>
      <c r="E93" s="40"/>
      <c r="F93" s="40"/>
      <c r="G93" s="40"/>
      <c r="H93" s="40"/>
      <c r="I93" s="40"/>
      <c r="J93" s="40"/>
      <c r="K93" s="40"/>
      <c r="L93" s="12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6" customHeight="1">
      <c r="A94" s="38"/>
      <c r="B94" s="39"/>
      <c r="C94" s="40"/>
      <c r="D94" s="40"/>
      <c r="E94" s="69" t="str">
        <f>E7</f>
        <v>Mateřská škola Doubí -stavební úpravy</v>
      </c>
      <c r="F94" s="40"/>
      <c r="G94" s="40"/>
      <c r="H94" s="40"/>
      <c r="I94" s="40"/>
      <c r="J94" s="40"/>
      <c r="K94" s="40"/>
      <c r="L94" s="12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6.96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2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12" customHeight="1">
      <c r="A96" s="38"/>
      <c r="B96" s="39"/>
      <c r="C96" s="32" t="s">
        <v>21</v>
      </c>
      <c r="D96" s="40"/>
      <c r="E96" s="40"/>
      <c r="F96" s="27" t="str">
        <f>F10</f>
        <v xml:space="preserve"> </v>
      </c>
      <c r="G96" s="40"/>
      <c r="H96" s="40"/>
      <c r="I96" s="32" t="s">
        <v>23</v>
      </c>
      <c r="J96" s="72" t="str">
        <f>IF(J10="","",J10)</f>
        <v>12. 12. 2022</v>
      </c>
      <c r="K96" s="40"/>
      <c r="L96" s="12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6.96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12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15.6" customHeight="1">
      <c r="A98" s="38"/>
      <c r="B98" s="39"/>
      <c r="C98" s="32" t="s">
        <v>25</v>
      </c>
      <c r="D98" s="40"/>
      <c r="E98" s="40"/>
      <c r="F98" s="27" t="str">
        <f>E13</f>
        <v>Statutární město K.Vary</v>
      </c>
      <c r="G98" s="40"/>
      <c r="H98" s="40"/>
      <c r="I98" s="32" t="s">
        <v>31</v>
      </c>
      <c r="J98" s="36" t="str">
        <f>E19</f>
        <v>FJ ateliér, Ostrov</v>
      </c>
      <c r="K98" s="40"/>
      <c r="L98" s="12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15.6" customHeight="1">
      <c r="A99" s="38"/>
      <c r="B99" s="39"/>
      <c r="C99" s="32" t="s">
        <v>29</v>
      </c>
      <c r="D99" s="40"/>
      <c r="E99" s="40"/>
      <c r="F99" s="27" t="str">
        <f>IF(E16="","",E16)</f>
        <v>Vyplň údaj</v>
      </c>
      <c r="G99" s="40"/>
      <c r="H99" s="40"/>
      <c r="I99" s="32" t="s">
        <v>34</v>
      </c>
      <c r="J99" s="36" t="str">
        <f>E22</f>
        <v>Šimková Dita, K.Vary</v>
      </c>
      <c r="K99" s="40"/>
      <c r="L99" s="12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10.32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12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="11" customFormat="1" ht="29.28" customHeight="1">
      <c r="A101" s="170"/>
      <c r="B101" s="171"/>
      <c r="C101" s="172" t="s">
        <v>115</v>
      </c>
      <c r="D101" s="173" t="s">
        <v>57</v>
      </c>
      <c r="E101" s="173" t="s">
        <v>53</v>
      </c>
      <c r="F101" s="173" t="s">
        <v>54</v>
      </c>
      <c r="G101" s="173" t="s">
        <v>116</v>
      </c>
      <c r="H101" s="173" t="s">
        <v>117</v>
      </c>
      <c r="I101" s="173" t="s">
        <v>118</v>
      </c>
      <c r="J101" s="173" t="s">
        <v>83</v>
      </c>
      <c r="K101" s="174" t="s">
        <v>119</v>
      </c>
      <c r="L101" s="175"/>
      <c r="M101" s="92" t="s">
        <v>19</v>
      </c>
      <c r="N101" s="93" t="s">
        <v>42</v>
      </c>
      <c r="O101" s="93" t="s">
        <v>120</v>
      </c>
      <c r="P101" s="93" t="s">
        <v>121</v>
      </c>
      <c r="Q101" s="93" t="s">
        <v>122</v>
      </c>
      <c r="R101" s="93" t="s">
        <v>123</v>
      </c>
      <c r="S101" s="93" t="s">
        <v>124</v>
      </c>
      <c r="T101" s="94" t="s">
        <v>125</v>
      </c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</row>
    <row r="102" s="2" customFormat="1" ht="22.8" customHeight="1">
      <c r="A102" s="38"/>
      <c r="B102" s="39"/>
      <c r="C102" s="99" t="s">
        <v>126</v>
      </c>
      <c r="D102" s="40"/>
      <c r="E102" s="40"/>
      <c r="F102" s="40"/>
      <c r="G102" s="40"/>
      <c r="H102" s="40"/>
      <c r="I102" s="40"/>
      <c r="J102" s="176">
        <f>BK102</f>
        <v>0</v>
      </c>
      <c r="K102" s="40"/>
      <c r="L102" s="44"/>
      <c r="M102" s="95"/>
      <c r="N102" s="177"/>
      <c r="O102" s="96"/>
      <c r="P102" s="178">
        <f>P103+P234+P383+P387+P399</f>
        <v>0</v>
      </c>
      <c r="Q102" s="96"/>
      <c r="R102" s="178">
        <f>R103+R234+R383+R387+R399</f>
        <v>13.61689677</v>
      </c>
      <c r="S102" s="96"/>
      <c r="T102" s="179">
        <f>T103+T234+T383+T387+T399</f>
        <v>4.7148199999999996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71</v>
      </c>
      <c r="AU102" s="17" t="s">
        <v>84</v>
      </c>
      <c r="BK102" s="180">
        <f>BK103+BK234+BK383+BK387+BK399</f>
        <v>0</v>
      </c>
    </row>
    <row r="103" s="12" customFormat="1" ht="25.92" customHeight="1">
      <c r="A103" s="12"/>
      <c r="B103" s="181"/>
      <c r="C103" s="182"/>
      <c r="D103" s="183" t="s">
        <v>71</v>
      </c>
      <c r="E103" s="184" t="s">
        <v>127</v>
      </c>
      <c r="F103" s="184" t="s">
        <v>128</v>
      </c>
      <c r="G103" s="182"/>
      <c r="H103" s="182"/>
      <c r="I103" s="185"/>
      <c r="J103" s="186">
        <f>BK103</f>
        <v>0</v>
      </c>
      <c r="K103" s="182"/>
      <c r="L103" s="187"/>
      <c r="M103" s="188"/>
      <c r="N103" s="189"/>
      <c r="O103" s="189"/>
      <c r="P103" s="190">
        <f>P104+P125+P137+P153+P181+P221+P231</f>
        <v>0</v>
      </c>
      <c r="Q103" s="189"/>
      <c r="R103" s="190">
        <f>R104+R125+R137+R153+R181+R221+R231</f>
        <v>11.645120159999999</v>
      </c>
      <c r="S103" s="189"/>
      <c r="T103" s="191">
        <f>T104+T125+T137+T153+T181+T221+T231</f>
        <v>4.6097999999999999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2" t="s">
        <v>77</v>
      </c>
      <c r="AT103" s="193" t="s">
        <v>71</v>
      </c>
      <c r="AU103" s="193" t="s">
        <v>72</v>
      </c>
      <c r="AY103" s="192" t="s">
        <v>129</v>
      </c>
      <c r="BK103" s="194">
        <f>BK104+BK125+BK137+BK153+BK181+BK221+BK231</f>
        <v>0</v>
      </c>
    </row>
    <row r="104" s="12" customFormat="1" ht="22.8" customHeight="1">
      <c r="A104" s="12"/>
      <c r="B104" s="181"/>
      <c r="C104" s="182"/>
      <c r="D104" s="183" t="s">
        <v>71</v>
      </c>
      <c r="E104" s="195" t="s">
        <v>77</v>
      </c>
      <c r="F104" s="195" t="s">
        <v>130</v>
      </c>
      <c r="G104" s="182"/>
      <c r="H104" s="182"/>
      <c r="I104" s="185"/>
      <c r="J104" s="196">
        <f>BK104</f>
        <v>0</v>
      </c>
      <c r="K104" s="182"/>
      <c r="L104" s="187"/>
      <c r="M104" s="188"/>
      <c r="N104" s="189"/>
      <c r="O104" s="189"/>
      <c r="P104" s="190">
        <f>SUM(P105:P124)</f>
        <v>0</v>
      </c>
      <c r="Q104" s="189"/>
      <c r="R104" s="190">
        <f>SUM(R105:R124)</f>
        <v>0</v>
      </c>
      <c r="S104" s="189"/>
      <c r="T104" s="191">
        <f>SUM(T105:T124)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2" t="s">
        <v>77</v>
      </c>
      <c r="AT104" s="193" t="s">
        <v>71</v>
      </c>
      <c r="AU104" s="193" t="s">
        <v>77</v>
      </c>
      <c r="AY104" s="192" t="s">
        <v>129</v>
      </c>
      <c r="BK104" s="194">
        <f>SUM(BK105:BK124)</f>
        <v>0</v>
      </c>
    </row>
    <row r="105" s="2" customFormat="1" ht="14.4" customHeight="1">
      <c r="A105" s="38"/>
      <c r="B105" s="39"/>
      <c r="C105" s="197" t="s">
        <v>77</v>
      </c>
      <c r="D105" s="197" t="s">
        <v>131</v>
      </c>
      <c r="E105" s="198" t="s">
        <v>132</v>
      </c>
      <c r="F105" s="199" t="s">
        <v>133</v>
      </c>
      <c r="G105" s="200" t="s">
        <v>134</v>
      </c>
      <c r="H105" s="201">
        <v>1.8</v>
      </c>
      <c r="I105" s="202"/>
      <c r="J105" s="203">
        <f>ROUND(I105*H105,2)</f>
        <v>0</v>
      </c>
      <c r="K105" s="199" t="s">
        <v>135</v>
      </c>
      <c r="L105" s="44"/>
      <c r="M105" s="204" t="s">
        <v>19</v>
      </c>
      <c r="N105" s="205" t="s">
        <v>43</v>
      </c>
      <c r="O105" s="84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8" t="s">
        <v>136</v>
      </c>
      <c r="AT105" s="208" t="s">
        <v>131</v>
      </c>
      <c r="AU105" s="208" t="s">
        <v>79</v>
      </c>
      <c r="AY105" s="17" t="s">
        <v>129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7" t="s">
        <v>77</v>
      </c>
      <c r="BK105" s="209">
        <f>ROUND(I105*H105,2)</f>
        <v>0</v>
      </c>
      <c r="BL105" s="17" t="s">
        <v>136</v>
      </c>
      <c r="BM105" s="208" t="s">
        <v>137</v>
      </c>
    </row>
    <row r="106" s="2" customFormat="1">
      <c r="A106" s="38"/>
      <c r="B106" s="39"/>
      <c r="C106" s="40"/>
      <c r="D106" s="210" t="s">
        <v>138</v>
      </c>
      <c r="E106" s="40"/>
      <c r="F106" s="211" t="s">
        <v>139</v>
      </c>
      <c r="G106" s="40"/>
      <c r="H106" s="40"/>
      <c r="I106" s="212"/>
      <c r="J106" s="40"/>
      <c r="K106" s="40"/>
      <c r="L106" s="44"/>
      <c r="M106" s="213"/>
      <c r="N106" s="214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138</v>
      </c>
      <c r="AU106" s="17" t="s">
        <v>79</v>
      </c>
    </row>
    <row r="107" s="13" customFormat="1">
      <c r="A107" s="13"/>
      <c r="B107" s="215"/>
      <c r="C107" s="216"/>
      <c r="D107" s="217" t="s">
        <v>140</v>
      </c>
      <c r="E107" s="218" t="s">
        <v>19</v>
      </c>
      <c r="F107" s="219" t="s">
        <v>141</v>
      </c>
      <c r="G107" s="216"/>
      <c r="H107" s="220">
        <v>1.8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6" t="s">
        <v>140</v>
      </c>
      <c r="AU107" s="226" t="s">
        <v>79</v>
      </c>
      <c r="AV107" s="13" t="s">
        <v>79</v>
      </c>
      <c r="AW107" s="13" t="s">
        <v>33</v>
      </c>
      <c r="AX107" s="13" t="s">
        <v>77</v>
      </c>
      <c r="AY107" s="226" t="s">
        <v>129</v>
      </c>
    </row>
    <row r="108" s="2" customFormat="1" ht="30" customHeight="1">
      <c r="A108" s="38"/>
      <c r="B108" s="39"/>
      <c r="C108" s="197" t="s">
        <v>79</v>
      </c>
      <c r="D108" s="197" t="s">
        <v>131</v>
      </c>
      <c r="E108" s="198" t="s">
        <v>142</v>
      </c>
      <c r="F108" s="199" t="s">
        <v>143</v>
      </c>
      <c r="G108" s="200" t="s">
        <v>134</v>
      </c>
      <c r="H108" s="201">
        <v>1.8</v>
      </c>
      <c r="I108" s="202"/>
      <c r="J108" s="203">
        <f>ROUND(I108*H108,2)</f>
        <v>0</v>
      </c>
      <c r="K108" s="199" t="s">
        <v>135</v>
      </c>
      <c r="L108" s="44"/>
      <c r="M108" s="204" t="s">
        <v>19</v>
      </c>
      <c r="N108" s="205" t="s">
        <v>43</v>
      </c>
      <c r="O108" s="84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8" t="s">
        <v>136</v>
      </c>
      <c r="AT108" s="208" t="s">
        <v>131</v>
      </c>
      <c r="AU108" s="208" t="s">
        <v>79</v>
      </c>
      <c r="AY108" s="17" t="s">
        <v>129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7" t="s">
        <v>77</v>
      </c>
      <c r="BK108" s="209">
        <f>ROUND(I108*H108,2)</f>
        <v>0</v>
      </c>
      <c r="BL108" s="17" t="s">
        <v>136</v>
      </c>
      <c r="BM108" s="208" t="s">
        <v>144</v>
      </c>
    </row>
    <row r="109" s="2" customFormat="1">
      <c r="A109" s="38"/>
      <c r="B109" s="39"/>
      <c r="C109" s="40"/>
      <c r="D109" s="210" t="s">
        <v>138</v>
      </c>
      <c r="E109" s="40"/>
      <c r="F109" s="211" t="s">
        <v>145</v>
      </c>
      <c r="G109" s="40"/>
      <c r="H109" s="40"/>
      <c r="I109" s="212"/>
      <c r="J109" s="40"/>
      <c r="K109" s="40"/>
      <c r="L109" s="44"/>
      <c r="M109" s="213"/>
      <c r="N109" s="21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138</v>
      </c>
      <c r="AU109" s="17" t="s">
        <v>79</v>
      </c>
    </row>
    <row r="110" s="2" customFormat="1" ht="30" customHeight="1">
      <c r="A110" s="38"/>
      <c r="B110" s="39"/>
      <c r="C110" s="197" t="s">
        <v>146</v>
      </c>
      <c r="D110" s="197" t="s">
        <v>131</v>
      </c>
      <c r="E110" s="198" t="s">
        <v>147</v>
      </c>
      <c r="F110" s="199" t="s">
        <v>148</v>
      </c>
      <c r="G110" s="200" t="s">
        <v>134</v>
      </c>
      <c r="H110" s="201">
        <v>1.8</v>
      </c>
      <c r="I110" s="202"/>
      <c r="J110" s="203">
        <f>ROUND(I110*H110,2)</f>
        <v>0</v>
      </c>
      <c r="K110" s="199" t="s">
        <v>135</v>
      </c>
      <c r="L110" s="44"/>
      <c r="M110" s="204" t="s">
        <v>19</v>
      </c>
      <c r="N110" s="205" t="s">
        <v>43</v>
      </c>
      <c r="O110" s="84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8" t="s">
        <v>136</v>
      </c>
      <c r="AT110" s="208" t="s">
        <v>131</v>
      </c>
      <c r="AU110" s="208" t="s">
        <v>79</v>
      </c>
      <c r="AY110" s="17" t="s">
        <v>129</v>
      </c>
      <c r="BE110" s="209">
        <f>IF(N110="základní",J110,0)</f>
        <v>0</v>
      </c>
      <c r="BF110" s="209">
        <f>IF(N110="snížená",J110,0)</f>
        <v>0</v>
      </c>
      <c r="BG110" s="209">
        <f>IF(N110="zákl. přenesená",J110,0)</f>
        <v>0</v>
      </c>
      <c r="BH110" s="209">
        <f>IF(N110="sníž. přenesená",J110,0)</f>
        <v>0</v>
      </c>
      <c r="BI110" s="209">
        <f>IF(N110="nulová",J110,0)</f>
        <v>0</v>
      </c>
      <c r="BJ110" s="17" t="s">
        <v>77</v>
      </c>
      <c r="BK110" s="209">
        <f>ROUND(I110*H110,2)</f>
        <v>0</v>
      </c>
      <c r="BL110" s="17" t="s">
        <v>136</v>
      </c>
      <c r="BM110" s="208" t="s">
        <v>149</v>
      </c>
    </row>
    <row r="111" s="2" customFormat="1">
      <c r="A111" s="38"/>
      <c r="B111" s="39"/>
      <c r="C111" s="40"/>
      <c r="D111" s="210" t="s">
        <v>138</v>
      </c>
      <c r="E111" s="40"/>
      <c r="F111" s="211" t="s">
        <v>150</v>
      </c>
      <c r="G111" s="40"/>
      <c r="H111" s="40"/>
      <c r="I111" s="212"/>
      <c r="J111" s="40"/>
      <c r="K111" s="40"/>
      <c r="L111" s="44"/>
      <c r="M111" s="213"/>
      <c r="N111" s="214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138</v>
      </c>
      <c r="AU111" s="17" t="s">
        <v>79</v>
      </c>
    </row>
    <row r="112" s="2" customFormat="1" ht="34.8" customHeight="1">
      <c r="A112" s="38"/>
      <c r="B112" s="39"/>
      <c r="C112" s="197" t="s">
        <v>136</v>
      </c>
      <c r="D112" s="197" t="s">
        <v>131</v>
      </c>
      <c r="E112" s="198" t="s">
        <v>151</v>
      </c>
      <c r="F112" s="199" t="s">
        <v>152</v>
      </c>
      <c r="G112" s="200" t="s">
        <v>134</v>
      </c>
      <c r="H112" s="201">
        <v>27</v>
      </c>
      <c r="I112" s="202"/>
      <c r="J112" s="203">
        <f>ROUND(I112*H112,2)</f>
        <v>0</v>
      </c>
      <c r="K112" s="199" t="s">
        <v>135</v>
      </c>
      <c r="L112" s="44"/>
      <c r="M112" s="204" t="s">
        <v>19</v>
      </c>
      <c r="N112" s="205" t="s">
        <v>43</v>
      </c>
      <c r="O112" s="84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8" t="s">
        <v>136</v>
      </c>
      <c r="AT112" s="208" t="s">
        <v>131</v>
      </c>
      <c r="AU112" s="208" t="s">
        <v>79</v>
      </c>
      <c r="AY112" s="17" t="s">
        <v>129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7" t="s">
        <v>77</v>
      </c>
      <c r="BK112" s="209">
        <f>ROUND(I112*H112,2)</f>
        <v>0</v>
      </c>
      <c r="BL112" s="17" t="s">
        <v>136</v>
      </c>
      <c r="BM112" s="208" t="s">
        <v>153</v>
      </c>
    </row>
    <row r="113" s="2" customFormat="1">
      <c r="A113" s="38"/>
      <c r="B113" s="39"/>
      <c r="C113" s="40"/>
      <c r="D113" s="210" t="s">
        <v>138</v>
      </c>
      <c r="E113" s="40"/>
      <c r="F113" s="211" t="s">
        <v>154</v>
      </c>
      <c r="G113" s="40"/>
      <c r="H113" s="40"/>
      <c r="I113" s="212"/>
      <c r="J113" s="40"/>
      <c r="K113" s="40"/>
      <c r="L113" s="44"/>
      <c r="M113" s="213"/>
      <c r="N113" s="21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138</v>
      </c>
      <c r="AU113" s="17" t="s">
        <v>79</v>
      </c>
    </row>
    <row r="114" s="13" customFormat="1">
      <c r="A114" s="13"/>
      <c r="B114" s="215"/>
      <c r="C114" s="216"/>
      <c r="D114" s="217" t="s">
        <v>140</v>
      </c>
      <c r="E114" s="218" t="s">
        <v>19</v>
      </c>
      <c r="F114" s="219" t="s">
        <v>155</v>
      </c>
      <c r="G114" s="216"/>
      <c r="H114" s="220">
        <v>27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6" t="s">
        <v>140</v>
      </c>
      <c r="AU114" s="226" t="s">
        <v>79</v>
      </c>
      <c r="AV114" s="13" t="s">
        <v>79</v>
      </c>
      <c r="AW114" s="13" t="s">
        <v>33</v>
      </c>
      <c r="AX114" s="13" t="s">
        <v>77</v>
      </c>
      <c r="AY114" s="226" t="s">
        <v>129</v>
      </c>
    </row>
    <row r="115" s="2" customFormat="1" ht="22.2" customHeight="1">
      <c r="A115" s="38"/>
      <c r="B115" s="39"/>
      <c r="C115" s="197" t="s">
        <v>156</v>
      </c>
      <c r="D115" s="197" t="s">
        <v>131</v>
      </c>
      <c r="E115" s="198" t="s">
        <v>157</v>
      </c>
      <c r="F115" s="199" t="s">
        <v>158</v>
      </c>
      <c r="G115" s="200" t="s">
        <v>134</v>
      </c>
      <c r="H115" s="201">
        <v>1.8</v>
      </c>
      <c r="I115" s="202"/>
      <c r="J115" s="203">
        <f>ROUND(I115*H115,2)</f>
        <v>0</v>
      </c>
      <c r="K115" s="199" t="s">
        <v>135</v>
      </c>
      <c r="L115" s="44"/>
      <c r="M115" s="204" t="s">
        <v>19</v>
      </c>
      <c r="N115" s="205" t="s">
        <v>43</v>
      </c>
      <c r="O115" s="84"/>
      <c r="P115" s="206">
        <f>O115*H115</f>
        <v>0</v>
      </c>
      <c r="Q115" s="206">
        <v>0</v>
      </c>
      <c r="R115" s="206">
        <f>Q115*H115</f>
        <v>0</v>
      </c>
      <c r="S115" s="206">
        <v>0</v>
      </c>
      <c r="T115" s="207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8" t="s">
        <v>136</v>
      </c>
      <c r="AT115" s="208" t="s">
        <v>131</v>
      </c>
      <c r="AU115" s="208" t="s">
        <v>79</v>
      </c>
      <c r="AY115" s="17" t="s">
        <v>129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7" t="s">
        <v>77</v>
      </c>
      <c r="BK115" s="209">
        <f>ROUND(I115*H115,2)</f>
        <v>0</v>
      </c>
      <c r="BL115" s="17" t="s">
        <v>136</v>
      </c>
      <c r="BM115" s="208" t="s">
        <v>159</v>
      </c>
    </row>
    <row r="116" s="2" customFormat="1">
      <c r="A116" s="38"/>
      <c r="B116" s="39"/>
      <c r="C116" s="40"/>
      <c r="D116" s="210" t="s">
        <v>138</v>
      </c>
      <c r="E116" s="40"/>
      <c r="F116" s="211" t="s">
        <v>160</v>
      </c>
      <c r="G116" s="40"/>
      <c r="H116" s="40"/>
      <c r="I116" s="212"/>
      <c r="J116" s="40"/>
      <c r="K116" s="40"/>
      <c r="L116" s="44"/>
      <c r="M116" s="213"/>
      <c r="N116" s="214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138</v>
      </c>
      <c r="AU116" s="17" t="s">
        <v>79</v>
      </c>
    </row>
    <row r="117" s="2" customFormat="1" ht="22.2" customHeight="1">
      <c r="A117" s="38"/>
      <c r="B117" s="39"/>
      <c r="C117" s="197" t="s">
        <v>161</v>
      </c>
      <c r="D117" s="197" t="s">
        <v>131</v>
      </c>
      <c r="E117" s="198" t="s">
        <v>162</v>
      </c>
      <c r="F117" s="199" t="s">
        <v>163</v>
      </c>
      <c r="G117" s="200" t="s">
        <v>164</v>
      </c>
      <c r="H117" s="201">
        <v>3.2400000000000002</v>
      </c>
      <c r="I117" s="202"/>
      <c r="J117" s="203">
        <f>ROUND(I117*H117,2)</f>
        <v>0</v>
      </c>
      <c r="K117" s="199" t="s">
        <v>135</v>
      </c>
      <c r="L117" s="44"/>
      <c r="M117" s="204" t="s">
        <v>19</v>
      </c>
      <c r="N117" s="205" t="s">
        <v>43</v>
      </c>
      <c r="O117" s="84"/>
      <c r="P117" s="206">
        <f>O117*H117</f>
        <v>0</v>
      </c>
      <c r="Q117" s="206">
        <v>0</v>
      </c>
      <c r="R117" s="206">
        <f>Q117*H117</f>
        <v>0</v>
      </c>
      <c r="S117" s="206">
        <v>0</v>
      </c>
      <c r="T117" s="207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8" t="s">
        <v>136</v>
      </c>
      <c r="AT117" s="208" t="s">
        <v>131</v>
      </c>
      <c r="AU117" s="208" t="s">
        <v>79</v>
      </c>
      <c r="AY117" s="17" t="s">
        <v>129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7" t="s">
        <v>77</v>
      </c>
      <c r="BK117" s="209">
        <f>ROUND(I117*H117,2)</f>
        <v>0</v>
      </c>
      <c r="BL117" s="17" t="s">
        <v>136</v>
      </c>
      <c r="BM117" s="208" t="s">
        <v>165</v>
      </c>
    </row>
    <row r="118" s="2" customFormat="1">
      <c r="A118" s="38"/>
      <c r="B118" s="39"/>
      <c r="C118" s="40"/>
      <c r="D118" s="210" t="s">
        <v>138</v>
      </c>
      <c r="E118" s="40"/>
      <c r="F118" s="211" t="s">
        <v>166</v>
      </c>
      <c r="G118" s="40"/>
      <c r="H118" s="40"/>
      <c r="I118" s="212"/>
      <c r="J118" s="40"/>
      <c r="K118" s="40"/>
      <c r="L118" s="44"/>
      <c r="M118" s="213"/>
      <c r="N118" s="214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138</v>
      </c>
      <c r="AU118" s="17" t="s">
        <v>79</v>
      </c>
    </row>
    <row r="119" s="13" customFormat="1">
      <c r="A119" s="13"/>
      <c r="B119" s="215"/>
      <c r="C119" s="216"/>
      <c r="D119" s="217" t="s">
        <v>140</v>
      </c>
      <c r="E119" s="218" t="s">
        <v>19</v>
      </c>
      <c r="F119" s="219" t="s">
        <v>167</v>
      </c>
      <c r="G119" s="216"/>
      <c r="H119" s="220">
        <v>3.2400000000000002</v>
      </c>
      <c r="I119" s="221"/>
      <c r="J119" s="216"/>
      <c r="K119" s="216"/>
      <c r="L119" s="222"/>
      <c r="M119" s="223"/>
      <c r="N119" s="224"/>
      <c r="O119" s="224"/>
      <c r="P119" s="224"/>
      <c r="Q119" s="224"/>
      <c r="R119" s="224"/>
      <c r="S119" s="224"/>
      <c r="T119" s="22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6" t="s">
        <v>140</v>
      </c>
      <c r="AU119" s="226" t="s">
        <v>79</v>
      </c>
      <c r="AV119" s="13" t="s">
        <v>79</v>
      </c>
      <c r="AW119" s="13" t="s">
        <v>33</v>
      </c>
      <c r="AX119" s="13" t="s">
        <v>77</v>
      </c>
      <c r="AY119" s="226" t="s">
        <v>129</v>
      </c>
    </row>
    <row r="120" s="2" customFormat="1" ht="19.8" customHeight="1">
      <c r="A120" s="38"/>
      <c r="B120" s="39"/>
      <c r="C120" s="197" t="s">
        <v>168</v>
      </c>
      <c r="D120" s="197" t="s">
        <v>131</v>
      </c>
      <c r="E120" s="198" t="s">
        <v>169</v>
      </c>
      <c r="F120" s="199" t="s">
        <v>170</v>
      </c>
      <c r="G120" s="200" t="s">
        <v>134</v>
      </c>
      <c r="H120" s="201">
        <v>1.8</v>
      </c>
      <c r="I120" s="202"/>
      <c r="J120" s="203">
        <f>ROUND(I120*H120,2)</f>
        <v>0</v>
      </c>
      <c r="K120" s="199" t="s">
        <v>135</v>
      </c>
      <c r="L120" s="44"/>
      <c r="M120" s="204" t="s">
        <v>19</v>
      </c>
      <c r="N120" s="205" t="s">
        <v>43</v>
      </c>
      <c r="O120" s="84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8" t="s">
        <v>136</v>
      </c>
      <c r="AT120" s="208" t="s">
        <v>131</v>
      </c>
      <c r="AU120" s="208" t="s">
        <v>79</v>
      </c>
      <c r="AY120" s="17" t="s">
        <v>129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7" t="s">
        <v>77</v>
      </c>
      <c r="BK120" s="209">
        <f>ROUND(I120*H120,2)</f>
        <v>0</v>
      </c>
      <c r="BL120" s="17" t="s">
        <v>136</v>
      </c>
      <c r="BM120" s="208" t="s">
        <v>171</v>
      </c>
    </row>
    <row r="121" s="2" customFormat="1">
      <c r="A121" s="38"/>
      <c r="B121" s="39"/>
      <c r="C121" s="40"/>
      <c r="D121" s="210" t="s">
        <v>138</v>
      </c>
      <c r="E121" s="40"/>
      <c r="F121" s="211" t="s">
        <v>172</v>
      </c>
      <c r="G121" s="40"/>
      <c r="H121" s="40"/>
      <c r="I121" s="212"/>
      <c r="J121" s="40"/>
      <c r="K121" s="40"/>
      <c r="L121" s="44"/>
      <c r="M121" s="213"/>
      <c r="N121" s="21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138</v>
      </c>
      <c r="AU121" s="17" t="s">
        <v>79</v>
      </c>
    </row>
    <row r="122" s="2" customFormat="1" ht="19.8" customHeight="1">
      <c r="A122" s="38"/>
      <c r="B122" s="39"/>
      <c r="C122" s="197" t="s">
        <v>173</v>
      </c>
      <c r="D122" s="197" t="s">
        <v>131</v>
      </c>
      <c r="E122" s="198" t="s">
        <v>174</v>
      </c>
      <c r="F122" s="199" t="s">
        <v>175</v>
      </c>
      <c r="G122" s="200" t="s">
        <v>176</v>
      </c>
      <c r="H122" s="201">
        <v>1.8</v>
      </c>
      <c r="I122" s="202"/>
      <c r="J122" s="203">
        <f>ROUND(I122*H122,2)</f>
        <v>0</v>
      </c>
      <c r="K122" s="199" t="s">
        <v>135</v>
      </c>
      <c r="L122" s="44"/>
      <c r="M122" s="204" t="s">
        <v>19</v>
      </c>
      <c r="N122" s="205" t="s">
        <v>43</v>
      </c>
      <c r="O122" s="84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8" t="s">
        <v>136</v>
      </c>
      <c r="AT122" s="208" t="s">
        <v>131</v>
      </c>
      <c r="AU122" s="208" t="s">
        <v>79</v>
      </c>
      <c r="AY122" s="17" t="s">
        <v>129</v>
      </c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17" t="s">
        <v>77</v>
      </c>
      <c r="BK122" s="209">
        <f>ROUND(I122*H122,2)</f>
        <v>0</v>
      </c>
      <c r="BL122" s="17" t="s">
        <v>136</v>
      </c>
      <c r="BM122" s="208" t="s">
        <v>177</v>
      </c>
    </row>
    <row r="123" s="2" customFormat="1">
      <c r="A123" s="38"/>
      <c r="B123" s="39"/>
      <c r="C123" s="40"/>
      <c r="D123" s="210" t="s">
        <v>138</v>
      </c>
      <c r="E123" s="40"/>
      <c r="F123" s="211" t="s">
        <v>178</v>
      </c>
      <c r="G123" s="40"/>
      <c r="H123" s="40"/>
      <c r="I123" s="212"/>
      <c r="J123" s="40"/>
      <c r="K123" s="40"/>
      <c r="L123" s="44"/>
      <c r="M123" s="213"/>
      <c r="N123" s="214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138</v>
      </c>
      <c r="AU123" s="17" t="s">
        <v>79</v>
      </c>
    </row>
    <row r="124" s="13" customFormat="1">
      <c r="A124" s="13"/>
      <c r="B124" s="215"/>
      <c r="C124" s="216"/>
      <c r="D124" s="217" t="s">
        <v>140</v>
      </c>
      <c r="E124" s="218" t="s">
        <v>19</v>
      </c>
      <c r="F124" s="219" t="s">
        <v>179</v>
      </c>
      <c r="G124" s="216"/>
      <c r="H124" s="220">
        <v>1.8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6" t="s">
        <v>140</v>
      </c>
      <c r="AU124" s="226" t="s">
        <v>79</v>
      </c>
      <c r="AV124" s="13" t="s">
        <v>79</v>
      </c>
      <c r="AW124" s="13" t="s">
        <v>33</v>
      </c>
      <c r="AX124" s="13" t="s">
        <v>77</v>
      </c>
      <c r="AY124" s="226" t="s">
        <v>129</v>
      </c>
    </row>
    <row r="125" s="12" customFormat="1" ht="22.8" customHeight="1">
      <c r="A125" s="12"/>
      <c r="B125" s="181"/>
      <c r="C125" s="182"/>
      <c r="D125" s="183" t="s">
        <v>71</v>
      </c>
      <c r="E125" s="195" t="s">
        <v>79</v>
      </c>
      <c r="F125" s="195" t="s">
        <v>180</v>
      </c>
      <c r="G125" s="182"/>
      <c r="H125" s="182"/>
      <c r="I125" s="185"/>
      <c r="J125" s="196">
        <f>BK125</f>
        <v>0</v>
      </c>
      <c r="K125" s="182"/>
      <c r="L125" s="187"/>
      <c r="M125" s="188"/>
      <c r="N125" s="189"/>
      <c r="O125" s="189"/>
      <c r="P125" s="190">
        <f>SUM(P126:P136)</f>
        <v>0</v>
      </c>
      <c r="Q125" s="189"/>
      <c r="R125" s="190">
        <f>SUM(R126:R136)</f>
        <v>4.1402022599999997</v>
      </c>
      <c r="S125" s="189"/>
      <c r="T125" s="191">
        <f>SUM(T126:T136)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92" t="s">
        <v>77</v>
      </c>
      <c r="AT125" s="193" t="s">
        <v>71</v>
      </c>
      <c r="AU125" s="193" t="s">
        <v>77</v>
      </c>
      <c r="AY125" s="192" t="s">
        <v>129</v>
      </c>
      <c r="BK125" s="194">
        <f>SUM(BK126:BK136)</f>
        <v>0</v>
      </c>
    </row>
    <row r="126" s="2" customFormat="1" ht="19.8" customHeight="1">
      <c r="A126" s="38"/>
      <c r="B126" s="39"/>
      <c r="C126" s="197" t="s">
        <v>181</v>
      </c>
      <c r="D126" s="197" t="s">
        <v>131</v>
      </c>
      <c r="E126" s="198" t="s">
        <v>182</v>
      </c>
      <c r="F126" s="199" t="s">
        <v>183</v>
      </c>
      <c r="G126" s="200" t="s">
        <v>134</v>
      </c>
      <c r="H126" s="201">
        <v>1.6200000000000001</v>
      </c>
      <c r="I126" s="202"/>
      <c r="J126" s="203">
        <f>ROUND(I126*H126,2)</f>
        <v>0</v>
      </c>
      <c r="K126" s="199" t="s">
        <v>135</v>
      </c>
      <c r="L126" s="44"/>
      <c r="M126" s="204" t="s">
        <v>19</v>
      </c>
      <c r="N126" s="205" t="s">
        <v>43</v>
      </c>
      <c r="O126" s="84"/>
      <c r="P126" s="206">
        <f>O126*H126</f>
        <v>0</v>
      </c>
      <c r="Q126" s="206">
        <v>2.5018699999999998</v>
      </c>
      <c r="R126" s="206">
        <f>Q126*H126</f>
        <v>4.0530293999999998</v>
      </c>
      <c r="S126" s="206">
        <v>0</v>
      </c>
      <c r="T126" s="20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8" t="s">
        <v>136</v>
      </c>
      <c r="AT126" s="208" t="s">
        <v>131</v>
      </c>
      <c r="AU126" s="208" t="s">
        <v>79</v>
      </c>
      <c r="AY126" s="17" t="s">
        <v>129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7" t="s">
        <v>77</v>
      </c>
      <c r="BK126" s="209">
        <f>ROUND(I126*H126,2)</f>
        <v>0</v>
      </c>
      <c r="BL126" s="17" t="s">
        <v>136</v>
      </c>
      <c r="BM126" s="208" t="s">
        <v>184</v>
      </c>
    </row>
    <row r="127" s="2" customFormat="1">
      <c r="A127" s="38"/>
      <c r="B127" s="39"/>
      <c r="C127" s="40"/>
      <c r="D127" s="210" t="s">
        <v>138</v>
      </c>
      <c r="E127" s="40"/>
      <c r="F127" s="211" t="s">
        <v>185</v>
      </c>
      <c r="G127" s="40"/>
      <c r="H127" s="40"/>
      <c r="I127" s="212"/>
      <c r="J127" s="40"/>
      <c r="K127" s="40"/>
      <c r="L127" s="44"/>
      <c r="M127" s="213"/>
      <c r="N127" s="214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138</v>
      </c>
      <c r="AU127" s="17" t="s">
        <v>79</v>
      </c>
    </row>
    <row r="128" s="13" customFormat="1">
      <c r="A128" s="13"/>
      <c r="B128" s="215"/>
      <c r="C128" s="216"/>
      <c r="D128" s="217" t="s">
        <v>140</v>
      </c>
      <c r="E128" s="218" t="s">
        <v>19</v>
      </c>
      <c r="F128" s="219" t="s">
        <v>186</v>
      </c>
      <c r="G128" s="216"/>
      <c r="H128" s="220">
        <v>1.6200000000000001</v>
      </c>
      <c r="I128" s="221"/>
      <c r="J128" s="216"/>
      <c r="K128" s="216"/>
      <c r="L128" s="222"/>
      <c r="M128" s="223"/>
      <c r="N128" s="224"/>
      <c r="O128" s="224"/>
      <c r="P128" s="224"/>
      <c r="Q128" s="224"/>
      <c r="R128" s="224"/>
      <c r="S128" s="224"/>
      <c r="T128" s="22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6" t="s">
        <v>140</v>
      </c>
      <c r="AU128" s="226" t="s">
        <v>79</v>
      </c>
      <c r="AV128" s="13" t="s">
        <v>79</v>
      </c>
      <c r="AW128" s="13" t="s">
        <v>33</v>
      </c>
      <c r="AX128" s="13" t="s">
        <v>77</v>
      </c>
      <c r="AY128" s="226" t="s">
        <v>129</v>
      </c>
    </row>
    <row r="129" s="2" customFormat="1" ht="14.4" customHeight="1">
      <c r="A129" s="38"/>
      <c r="B129" s="39"/>
      <c r="C129" s="197" t="s">
        <v>187</v>
      </c>
      <c r="D129" s="197" t="s">
        <v>131</v>
      </c>
      <c r="E129" s="198" t="s">
        <v>188</v>
      </c>
      <c r="F129" s="199" t="s">
        <v>189</v>
      </c>
      <c r="G129" s="200" t="s">
        <v>176</v>
      </c>
      <c r="H129" s="201">
        <v>1.6200000000000001</v>
      </c>
      <c r="I129" s="202"/>
      <c r="J129" s="203">
        <f>ROUND(I129*H129,2)</f>
        <v>0</v>
      </c>
      <c r="K129" s="199" t="s">
        <v>135</v>
      </c>
      <c r="L129" s="44"/>
      <c r="M129" s="204" t="s">
        <v>19</v>
      </c>
      <c r="N129" s="205" t="s">
        <v>43</v>
      </c>
      <c r="O129" s="84"/>
      <c r="P129" s="206">
        <f>O129*H129</f>
        <v>0</v>
      </c>
      <c r="Q129" s="206">
        <v>0.00264</v>
      </c>
      <c r="R129" s="206">
        <f>Q129*H129</f>
        <v>0.0042767999999999999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136</v>
      </c>
      <c r="AT129" s="208" t="s">
        <v>131</v>
      </c>
      <c r="AU129" s="208" t="s">
        <v>79</v>
      </c>
      <c r="AY129" s="17" t="s">
        <v>129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7" t="s">
        <v>77</v>
      </c>
      <c r="BK129" s="209">
        <f>ROUND(I129*H129,2)</f>
        <v>0</v>
      </c>
      <c r="BL129" s="17" t="s">
        <v>136</v>
      </c>
      <c r="BM129" s="208" t="s">
        <v>190</v>
      </c>
    </row>
    <row r="130" s="2" customFormat="1">
      <c r="A130" s="38"/>
      <c r="B130" s="39"/>
      <c r="C130" s="40"/>
      <c r="D130" s="210" t="s">
        <v>138</v>
      </c>
      <c r="E130" s="40"/>
      <c r="F130" s="211" t="s">
        <v>191</v>
      </c>
      <c r="G130" s="40"/>
      <c r="H130" s="40"/>
      <c r="I130" s="212"/>
      <c r="J130" s="40"/>
      <c r="K130" s="40"/>
      <c r="L130" s="44"/>
      <c r="M130" s="213"/>
      <c r="N130" s="214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138</v>
      </c>
      <c r="AU130" s="17" t="s">
        <v>79</v>
      </c>
    </row>
    <row r="131" s="13" customFormat="1">
      <c r="A131" s="13"/>
      <c r="B131" s="215"/>
      <c r="C131" s="216"/>
      <c r="D131" s="217" t="s">
        <v>140</v>
      </c>
      <c r="E131" s="218" t="s">
        <v>19</v>
      </c>
      <c r="F131" s="219" t="s">
        <v>192</v>
      </c>
      <c r="G131" s="216"/>
      <c r="H131" s="220">
        <v>1.6200000000000001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6" t="s">
        <v>140</v>
      </c>
      <c r="AU131" s="226" t="s">
        <v>79</v>
      </c>
      <c r="AV131" s="13" t="s">
        <v>79</v>
      </c>
      <c r="AW131" s="13" t="s">
        <v>33</v>
      </c>
      <c r="AX131" s="13" t="s">
        <v>77</v>
      </c>
      <c r="AY131" s="226" t="s">
        <v>129</v>
      </c>
    </row>
    <row r="132" s="2" customFormat="1" ht="14.4" customHeight="1">
      <c r="A132" s="38"/>
      <c r="B132" s="39"/>
      <c r="C132" s="197" t="s">
        <v>193</v>
      </c>
      <c r="D132" s="197" t="s">
        <v>131</v>
      </c>
      <c r="E132" s="198" t="s">
        <v>194</v>
      </c>
      <c r="F132" s="199" t="s">
        <v>195</v>
      </c>
      <c r="G132" s="200" t="s">
        <v>176</v>
      </c>
      <c r="H132" s="201">
        <v>1.6200000000000001</v>
      </c>
      <c r="I132" s="202"/>
      <c r="J132" s="203">
        <f>ROUND(I132*H132,2)</f>
        <v>0</v>
      </c>
      <c r="K132" s="199" t="s">
        <v>135</v>
      </c>
      <c r="L132" s="44"/>
      <c r="M132" s="204" t="s">
        <v>19</v>
      </c>
      <c r="N132" s="205" t="s">
        <v>43</v>
      </c>
      <c r="O132" s="84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136</v>
      </c>
      <c r="AT132" s="208" t="s">
        <v>131</v>
      </c>
      <c r="AU132" s="208" t="s">
        <v>79</v>
      </c>
      <c r="AY132" s="17" t="s">
        <v>129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7" t="s">
        <v>77</v>
      </c>
      <c r="BK132" s="209">
        <f>ROUND(I132*H132,2)</f>
        <v>0</v>
      </c>
      <c r="BL132" s="17" t="s">
        <v>136</v>
      </c>
      <c r="BM132" s="208" t="s">
        <v>196</v>
      </c>
    </row>
    <row r="133" s="2" customFormat="1">
      <c r="A133" s="38"/>
      <c r="B133" s="39"/>
      <c r="C133" s="40"/>
      <c r="D133" s="210" t="s">
        <v>138</v>
      </c>
      <c r="E133" s="40"/>
      <c r="F133" s="211" t="s">
        <v>197</v>
      </c>
      <c r="G133" s="40"/>
      <c r="H133" s="40"/>
      <c r="I133" s="212"/>
      <c r="J133" s="40"/>
      <c r="K133" s="40"/>
      <c r="L133" s="44"/>
      <c r="M133" s="213"/>
      <c r="N133" s="214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138</v>
      </c>
      <c r="AU133" s="17" t="s">
        <v>79</v>
      </c>
    </row>
    <row r="134" s="2" customFormat="1" ht="14.4" customHeight="1">
      <c r="A134" s="38"/>
      <c r="B134" s="39"/>
      <c r="C134" s="197" t="s">
        <v>198</v>
      </c>
      <c r="D134" s="197" t="s">
        <v>131</v>
      </c>
      <c r="E134" s="198" t="s">
        <v>199</v>
      </c>
      <c r="F134" s="199" t="s">
        <v>200</v>
      </c>
      <c r="G134" s="200" t="s">
        <v>164</v>
      </c>
      <c r="H134" s="201">
        <v>0.078</v>
      </c>
      <c r="I134" s="202"/>
      <c r="J134" s="203">
        <f>ROUND(I134*H134,2)</f>
        <v>0</v>
      </c>
      <c r="K134" s="199" t="s">
        <v>135</v>
      </c>
      <c r="L134" s="44"/>
      <c r="M134" s="204" t="s">
        <v>19</v>
      </c>
      <c r="N134" s="205" t="s">
        <v>43</v>
      </c>
      <c r="O134" s="84"/>
      <c r="P134" s="206">
        <f>O134*H134</f>
        <v>0</v>
      </c>
      <c r="Q134" s="206">
        <v>1.06277</v>
      </c>
      <c r="R134" s="206">
        <f>Q134*H134</f>
        <v>0.082896059999999994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136</v>
      </c>
      <c r="AT134" s="208" t="s">
        <v>131</v>
      </c>
      <c r="AU134" s="208" t="s">
        <v>79</v>
      </c>
      <c r="AY134" s="17" t="s">
        <v>129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7" t="s">
        <v>77</v>
      </c>
      <c r="BK134" s="209">
        <f>ROUND(I134*H134,2)</f>
        <v>0</v>
      </c>
      <c r="BL134" s="17" t="s">
        <v>136</v>
      </c>
      <c r="BM134" s="208" t="s">
        <v>201</v>
      </c>
    </row>
    <row r="135" s="2" customFormat="1">
      <c r="A135" s="38"/>
      <c r="B135" s="39"/>
      <c r="C135" s="40"/>
      <c r="D135" s="210" t="s">
        <v>138</v>
      </c>
      <c r="E135" s="40"/>
      <c r="F135" s="211" t="s">
        <v>202</v>
      </c>
      <c r="G135" s="40"/>
      <c r="H135" s="40"/>
      <c r="I135" s="212"/>
      <c r="J135" s="40"/>
      <c r="K135" s="40"/>
      <c r="L135" s="44"/>
      <c r="M135" s="213"/>
      <c r="N135" s="214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138</v>
      </c>
      <c r="AU135" s="17" t="s">
        <v>79</v>
      </c>
    </row>
    <row r="136" s="13" customFormat="1">
      <c r="A136" s="13"/>
      <c r="B136" s="215"/>
      <c r="C136" s="216"/>
      <c r="D136" s="217" t="s">
        <v>140</v>
      </c>
      <c r="E136" s="218" t="s">
        <v>19</v>
      </c>
      <c r="F136" s="219" t="s">
        <v>203</v>
      </c>
      <c r="G136" s="216"/>
      <c r="H136" s="220">
        <v>0.078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6" t="s">
        <v>140</v>
      </c>
      <c r="AU136" s="226" t="s">
        <v>79</v>
      </c>
      <c r="AV136" s="13" t="s">
        <v>79</v>
      </c>
      <c r="AW136" s="13" t="s">
        <v>33</v>
      </c>
      <c r="AX136" s="13" t="s">
        <v>77</v>
      </c>
      <c r="AY136" s="226" t="s">
        <v>129</v>
      </c>
    </row>
    <row r="137" s="12" customFormat="1" ht="22.8" customHeight="1">
      <c r="A137" s="12"/>
      <c r="B137" s="181"/>
      <c r="C137" s="182"/>
      <c r="D137" s="183" t="s">
        <v>71</v>
      </c>
      <c r="E137" s="195" t="s">
        <v>146</v>
      </c>
      <c r="F137" s="195" t="s">
        <v>204</v>
      </c>
      <c r="G137" s="182"/>
      <c r="H137" s="182"/>
      <c r="I137" s="185"/>
      <c r="J137" s="196">
        <f>BK137</f>
        <v>0</v>
      </c>
      <c r="K137" s="182"/>
      <c r="L137" s="187"/>
      <c r="M137" s="188"/>
      <c r="N137" s="189"/>
      <c r="O137" s="189"/>
      <c r="P137" s="190">
        <f>SUM(P138:P152)</f>
        <v>0</v>
      </c>
      <c r="Q137" s="189"/>
      <c r="R137" s="190">
        <f>SUM(R138:R152)</f>
        <v>6.2428180999999991</v>
      </c>
      <c r="S137" s="189"/>
      <c r="T137" s="191">
        <f>SUM(T138:T152)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2" t="s">
        <v>77</v>
      </c>
      <c r="AT137" s="193" t="s">
        <v>71</v>
      </c>
      <c r="AU137" s="193" t="s">
        <v>77</v>
      </c>
      <c r="AY137" s="192" t="s">
        <v>129</v>
      </c>
      <c r="BK137" s="194">
        <f>SUM(BK138:BK152)</f>
        <v>0</v>
      </c>
    </row>
    <row r="138" s="2" customFormat="1" ht="22.2" customHeight="1">
      <c r="A138" s="38"/>
      <c r="B138" s="39"/>
      <c r="C138" s="197" t="s">
        <v>205</v>
      </c>
      <c r="D138" s="197" t="s">
        <v>131</v>
      </c>
      <c r="E138" s="198" t="s">
        <v>206</v>
      </c>
      <c r="F138" s="199" t="s">
        <v>207</v>
      </c>
      <c r="G138" s="200" t="s">
        <v>176</v>
      </c>
      <c r="H138" s="201">
        <v>14.310000000000001</v>
      </c>
      <c r="I138" s="202"/>
      <c r="J138" s="203">
        <f>ROUND(I138*H138,2)</f>
        <v>0</v>
      </c>
      <c r="K138" s="199" t="s">
        <v>135</v>
      </c>
      <c r="L138" s="44"/>
      <c r="M138" s="204" t="s">
        <v>19</v>
      </c>
      <c r="N138" s="205" t="s">
        <v>43</v>
      </c>
      <c r="O138" s="84"/>
      <c r="P138" s="206">
        <f>O138*H138</f>
        <v>0</v>
      </c>
      <c r="Q138" s="206">
        <v>0.39546999999999999</v>
      </c>
      <c r="R138" s="206">
        <f>Q138*H138</f>
        <v>5.6591756999999996</v>
      </c>
      <c r="S138" s="206">
        <v>0</v>
      </c>
      <c r="T138" s="20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136</v>
      </c>
      <c r="AT138" s="208" t="s">
        <v>131</v>
      </c>
      <c r="AU138" s="208" t="s">
        <v>79</v>
      </c>
      <c r="AY138" s="17" t="s">
        <v>129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7" t="s">
        <v>77</v>
      </c>
      <c r="BK138" s="209">
        <f>ROUND(I138*H138,2)</f>
        <v>0</v>
      </c>
      <c r="BL138" s="17" t="s">
        <v>136</v>
      </c>
      <c r="BM138" s="208" t="s">
        <v>208</v>
      </c>
    </row>
    <row r="139" s="2" customFormat="1">
      <c r="A139" s="38"/>
      <c r="B139" s="39"/>
      <c r="C139" s="40"/>
      <c r="D139" s="210" t="s">
        <v>138</v>
      </c>
      <c r="E139" s="40"/>
      <c r="F139" s="211" t="s">
        <v>209</v>
      </c>
      <c r="G139" s="40"/>
      <c r="H139" s="40"/>
      <c r="I139" s="212"/>
      <c r="J139" s="40"/>
      <c r="K139" s="40"/>
      <c r="L139" s="44"/>
      <c r="M139" s="213"/>
      <c r="N139" s="214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138</v>
      </c>
      <c r="AU139" s="17" t="s">
        <v>79</v>
      </c>
    </row>
    <row r="140" s="13" customFormat="1">
      <c r="A140" s="13"/>
      <c r="B140" s="215"/>
      <c r="C140" s="216"/>
      <c r="D140" s="217" t="s">
        <v>140</v>
      </c>
      <c r="E140" s="218" t="s">
        <v>19</v>
      </c>
      <c r="F140" s="219" t="s">
        <v>210</v>
      </c>
      <c r="G140" s="216"/>
      <c r="H140" s="220">
        <v>14.310000000000001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6" t="s">
        <v>140</v>
      </c>
      <c r="AU140" s="226" t="s">
        <v>79</v>
      </c>
      <c r="AV140" s="13" t="s">
        <v>79</v>
      </c>
      <c r="AW140" s="13" t="s">
        <v>33</v>
      </c>
      <c r="AX140" s="13" t="s">
        <v>77</v>
      </c>
      <c r="AY140" s="226" t="s">
        <v>129</v>
      </c>
    </row>
    <row r="141" s="2" customFormat="1" ht="22.2" customHeight="1">
      <c r="A141" s="38"/>
      <c r="B141" s="39"/>
      <c r="C141" s="197" t="s">
        <v>211</v>
      </c>
      <c r="D141" s="197" t="s">
        <v>131</v>
      </c>
      <c r="E141" s="198" t="s">
        <v>212</v>
      </c>
      <c r="F141" s="199" t="s">
        <v>213</v>
      </c>
      <c r="G141" s="200" t="s">
        <v>214</v>
      </c>
      <c r="H141" s="201">
        <v>2</v>
      </c>
      <c r="I141" s="202"/>
      <c r="J141" s="203">
        <f>ROUND(I141*H141,2)</f>
        <v>0</v>
      </c>
      <c r="K141" s="199" t="s">
        <v>135</v>
      </c>
      <c r="L141" s="44"/>
      <c r="M141" s="204" t="s">
        <v>19</v>
      </c>
      <c r="N141" s="205" t="s">
        <v>43</v>
      </c>
      <c r="O141" s="84"/>
      <c r="P141" s="206">
        <f>O141*H141</f>
        <v>0</v>
      </c>
      <c r="Q141" s="206">
        <v>0.025350000000000001</v>
      </c>
      <c r="R141" s="206">
        <f>Q141*H141</f>
        <v>0.050700000000000002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136</v>
      </c>
      <c r="AT141" s="208" t="s">
        <v>131</v>
      </c>
      <c r="AU141" s="208" t="s">
        <v>79</v>
      </c>
      <c r="AY141" s="17" t="s">
        <v>129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7" t="s">
        <v>77</v>
      </c>
      <c r="BK141" s="209">
        <f>ROUND(I141*H141,2)</f>
        <v>0</v>
      </c>
      <c r="BL141" s="17" t="s">
        <v>136</v>
      </c>
      <c r="BM141" s="208" t="s">
        <v>215</v>
      </c>
    </row>
    <row r="142" s="2" customFormat="1">
      <c r="A142" s="38"/>
      <c r="B142" s="39"/>
      <c r="C142" s="40"/>
      <c r="D142" s="210" t="s">
        <v>138</v>
      </c>
      <c r="E142" s="40"/>
      <c r="F142" s="211" t="s">
        <v>216</v>
      </c>
      <c r="G142" s="40"/>
      <c r="H142" s="40"/>
      <c r="I142" s="212"/>
      <c r="J142" s="40"/>
      <c r="K142" s="40"/>
      <c r="L142" s="44"/>
      <c r="M142" s="213"/>
      <c r="N142" s="214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138</v>
      </c>
      <c r="AU142" s="17" t="s">
        <v>79</v>
      </c>
    </row>
    <row r="143" s="13" customFormat="1">
      <c r="A143" s="13"/>
      <c r="B143" s="215"/>
      <c r="C143" s="216"/>
      <c r="D143" s="217" t="s">
        <v>140</v>
      </c>
      <c r="E143" s="218" t="s">
        <v>19</v>
      </c>
      <c r="F143" s="219" t="s">
        <v>217</v>
      </c>
      <c r="G143" s="216"/>
      <c r="H143" s="220">
        <v>2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6" t="s">
        <v>140</v>
      </c>
      <c r="AU143" s="226" t="s">
        <v>79</v>
      </c>
      <c r="AV143" s="13" t="s">
        <v>79</v>
      </c>
      <c r="AW143" s="13" t="s">
        <v>33</v>
      </c>
      <c r="AX143" s="13" t="s">
        <v>77</v>
      </c>
      <c r="AY143" s="226" t="s">
        <v>129</v>
      </c>
    </row>
    <row r="144" s="2" customFormat="1" ht="22.2" customHeight="1">
      <c r="A144" s="38"/>
      <c r="B144" s="39"/>
      <c r="C144" s="197" t="s">
        <v>8</v>
      </c>
      <c r="D144" s="197" t="s">
        <v>131</v>
      </c>
      <c r="E144" s="198" t="s">
        <v>218</v>
      </c>
      <c r="F144" s="199" t="s">
        <v>219</v>
      </c>
      <c r="G144" s="200" t="s">
        <v>214</v>
      </c>
      <c r="H144" s="201">
        <v>1</v>
      </c>
      <c r="I144" s="202"/>
      <c r="J144" s="203">
        <f>ROUND(I144*H144,2)</f>
        <v>0</v>
      </c>
      <c r="K144" s="199" t="s">
        <v>135</v>
      </c>
      <c r="L144" s="44"/>
      <c r="M144" s="204" t="s">
        <v>19</v>
      </c>
      <c r="N144" s="205" t="s">
        <v>43</v>
      </c>
      <c r="O144" s="84"/>
      <c r="P144" s="206">
        <f>O144*H144</f>
        <v>0</v>
      </c>
      <c r="Q144" s="206">
        <v>0.051900000000000002</v>
      </c>
      <c r="R144" s="206">
        <f>Q144*H144</f>
        <v>0.051900000000000002</v>
      </c>
      <c r="S144" s="206">
        <v>0</v>
      </c>
      <c r="T144" s="20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136</v>
      </c>
      <c r="AT144" s="208" t="s">
        <v>131</v>
      </c>
      <c r="AU144" s="208" t="s">
        <v>79</v>
      </c>
      <c r="AY144" s="17" t="s">
        <v>129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7" t="s">
        <v>77</v>
      </c>
      <c r="BK144" s="209">
        <f>ROUND(I144*H144,2)</f>
        <v>0</v>
      </c>
      <c r="BL144" s="17" t="s">
        <v>136</v>
      </c>
      <c r="BM144" s="208" t="s">
        <v>220</v>
      </c>
    </row>
    <row r="145" s="2" customFormat="1">
      <c r="A145" s="38"/>
      <c r="B145" s="39"/>
      <c r="C145" s="40"/>
      <c r="D145" s="210" t="s">
        <v>138</v>
      </c>
      <c r="E145" s="40"/>
      <c r="F145" s="211" t="s">
        <v>221</v>
      </c>
      <c r="G145" s="40"/>
      <c r="H145" s="40"/>
      <c r="I145" s="212"/>
      <c r="J145" s="40"/>
      <c r="K145" s="40"/>
      <c r="L145" s="44"/>
      <c r="M145" s="213"/>
      <c r="N145" s="214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138</v>
      </c>
      <c r="AU145" s="17" t="s">
        <v>79</v>
      </c>
    </row>
    <row r="146" s="13" customFormat="1">
      <c r="A146" s="13"/>
      <c r="B146" s="215"/>
      <c r="C146" s="216"/>
      <c r="D146" s="217" t="s">
        <v>140</v>
      </c>
      <c r="E146" s="218" t="s">
        <v>19</v>
      </c>
      <c r="F146" s="219" t="s">
        <v>222</v>
      </c>
      <c r="G146" s="216"/>
      <c r="H146" s="220">
        <v>1</v>
      </c>
      <c r="I146" s="221"/>
      <c r="J146" s="216"/>
      <c r="K146" s="216"/>
      <c r="L146" s="222"/>
      <c r="M146" s="223"/>
      <c r="N146" s="224"/>
      <c r="O146" s="224"/>
      <c r="P146" s="224"/>
      <c r="Q146" s="224"/>
      <c r="R146" s="224"/>
      <c r="S146" s="224"/>
      <c r="T146" s="22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6" t="s">
        <v>140</v>
      </c>
      <c r="AU146" s="226" t="s">
        <v>79</v>
      </c>
      <c r="AV146" s="13" t="s">
        <v>79</v>
      </c>
      <c r="AW146" s="13" t="s">
        <v>33</v>
      </c>
      <c r="AX146" s="13" t="s">
        <v>77</v>
      </c>
      <c r="AY146" s="226" t="s">
        <v>129</v>
      </c>
    </row>
    <row r="147" s="2" customFormat="1" ht="22.2" customHeight="1">
      <c r="A147" s="38"/>
      <c r="B147" s="39"/>
      <c r="C147" s="197" t="s">
        <v>223</v>
      </c>
      <c r="D147" s="197" t="s">
        <v>131</v>
      </c>
      <c r="E147" s="198" t="s">
        <v>224</v>
      </c>
      <c r="F147" s="199" t="s">
        <v>225</v>
      </c>
      <c r="G147" s="200" t="s">
        <v>176</v>
      </c>
      <c r="H147" s="201">
        <v>1.8300000000000001</v>
      </c>
      <c r="I147" s="202"/>
      <c r="J147" s="203">
        <f>ROUND(I147*H147,2)</f>
        <v>0</v>
      </c>
      <c r="K147" s="199" t="s">
        <v>135</v>
      </c>
      <c r="L147" s="44"/>
      <c r="M147" s="204" t="s">
        <v>19</v>
      </c>
      <c r="N147" s="205" t="s">
        <v>43</v>
      </c>
      <c r="O147" s="84"/>
      <c r="P147" s="206">
        <f>O147*H147</f>
        <v>0</v>
      </c>
      <c r="Q147" s="206">
        <v>0.061719999999999997</v>
      </c>
      <c r="R147" s="206">
        <f>Q147*H147</f>
        <v>0.1129476</v>
      </c>
      <c r="S147" s="206">
        <v>0</v>
      </c>
      <c r="T147" s="20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136</v>
      </c>
      <c r="AT147" s="208" t="s">
        <v>131</v>
      </c>
      <c r="AU147" s="208" t="s">
        <v>79</v>
      </c>
      <c r="AY147" s="17" t="s">
        <v>129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7" t="s">
        <v>77</v>
      </c>
      <c r="BK147" s="209">
        <f>ROUND(I147*H147,2)</f>
        <v>0</v>
      </c>
      <c r="BL147" s="17" t="s">
        <v>136</v>
      </c>
      <c r="BM147" s="208" t="s">
        <v>226</v>
      </c>
    </row>
    <row r="148" s="2" customFormat="1">
      <c r="A148" s="38"/>
      <c r="B148" s="39"/>
      <c r="C148" s="40"/>
      <c r="D148" s="210" t="s">
        <v>138</v>
      </c>
      <c r="E148" s="40"/>
      <c r="F148" s="211" t="s">
        <v>227</v>
      </c>
      <c r="G148" s="40"/>
      <c r="H148" s="40"/>
      <c r="I148" s="212"/>
      <c r="J148" s="40"/>
      <c r="K148" s="40"/>
      <c r="L148" s="44"/>
      <c r="M148" s="213"/>
      <c r="N148" s="214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138</v>
      </c>
      <c r="AU148" s="17" t="s">
        <v>79</v>
      </c>
    </row>
    <row r="149" s="13" customFormat="1">
      <c r="A149" s="13"/>
      <c r="B149" s="215"/>
      <c r="C149" s="216"/>
      <c r="D149" s="217" t="s">
        <v>140</v>
      </c>
      <c r="E149" s="218" t="s">
        <v>19</v>
      </c>
      <c r="F149" s="219" t="s">
        <v>228</v>
      </c>
      <c r="G149" s="216"/>
      <c r="H149" s="220">
        <v>1.8300000000000001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6" t="s">
        <v>140</v>
      </c>
      <c r="AU149" s="226" t="s">
        <v>79</v>
      </c>
      <c r="AV149" s="13" t="s">
        <v>79</v>
      </c>
      <c r="AW149" s="13" t="s">
        <v>33</v>
      </c>
      <c r="AX149" s="13" t="s">
        <v>77</v>
      </c>
      <c r="AY149" s="226" t="s">
        <v>129</v>
      </c>
    </row>
    <row r="150" s="2" customFormat="1" ht="22.2" customHeight="1">
      <c r="A150" s="38"/>
      <c r="B150" s="39"/>
      <c r="C150" s="197" t="s">
        <v>229</v>
      </c>
      <c r="D150" s="197" t="s">
        <v>131</v>
      </c>
      <c r="E150" s="198" t="s">
        <v>230</v>
      </c>
      <c r="F150" s="199" t="s">
        <v>231</v>
      </c>
      <c r="G150" s="200" t="s">
        <v>176</v>
      </c>
      <c r="H150" s="201">
        <v>5.2599999999999998</v>
      </c>
      <c r="I150" s="202"/>
      <c r="J150" s="203">
        <f>ROUND(I150*H150,2)</f>
        <v>0</v>
      </c>
      <c r="K150" s="199" t="s">
        <v>135</v>
      </c>
      <c r="L150" s="44"/>
      <c r="M150" s="204" t="s">
        <v>19</v>
      </c>
      <c r="N150" s="205" t="s">
        <v>43</v>
      </c>
      <c r="O150" s="84"/>
      <c r="P150" s="206">
        <f>O150*H150</f>
        <v>0</v>
      </c>
      <c r="Q150" s="206">
        <v>0.069980000000000001</v>
      </c>
      <c r="R150" s="206">
        <f>Q150*H150</f>
        <v>0.3680948</v>
      </c>
      <c r="S150" s="206">
        <v>0</v>
      </c>
      <c r="T150" s="20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8" t="s">
        <v>136</v>
      </c>
      <c r="AT150" s="208" t="s">
        <v>131</v>
      </c>
      <c r="AU150" s="208" t="s">
        <v>79</v>
      </c>
      <c r="AY150" s="17" t="s">
        <v>129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7" t="s">
        <v>77</v>
      </c>
      <c r="BK150" s="209">
        <f>ROUND(I150*H150,2)</f>
        <v>0</v>
      </c>
      <c r="BL150" s="17" t="s">
        <v>136</v>
      </c>
      <c r="BM150" s="208" t="s">
        <v>232</v>
      </c>
    </row>
    <row r="151" s="2" customFormat="1">
      <c r="A151" s="38"/>
      <c r="B151" s="39"/>
      <c r="C151" s="40"/>
      <c r="D151" s="210" t="s">
        <v>138</v>
      </c>
      <c r="E151" s="40"/>
      <c r="F151" s="211" t="s">
        <v>233</v>
      </c>
      <c r="G151" s="40"/>
      <c r="H151" s="40"/>
      <c r="I151" s="212"/>
      <c r="J151" s="40"/>
      <c r="K151" s="40"/>
      <c r="L151" s="44"/>
      <c r="M151" s="213"/>
      <c r="N151" s="214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138</v>
      </c>
      <c r="AU151" s="17" t="s">
        <v>79</v>
      </c>
    </row>
    <row r="152" s="13" customFormat="1">
      <c r="A152" s="13"/>
      <c r="B152" s="215"/>
      <c r="C152" s="216"/>
      <c r="D152" s="217" t="s">
        <v>140</v>
      </c>
      <c r="E152" s="218" t="s">
        <v>19</v>
      </c>
      <c r="F152" s="219" t="s">
        <v>234</v>
      </c>
      <c r="G152" s="216"/>
      <c r="H152" s="220">
        <v>5.2599999999999998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6" t="s">
        <v>140</v>
      </c>
      <c r="AU152" s="226" t="s">
        <v>79</v>
      </c>
      <c r="AV152" s="13" t="s">
        <v>79</v>
      </c>
      <c r="AW152" s="13" t="s">
        <v>33</v>
      </c>
      <c r="AX152" s="13" t="s">
        <v>77</v>
      </c>
      <c r="AY152" s="226" t="s">
        <v>129</v>
      </c>
    </row>
    <row r="153" s="12" customFormat="1" ht="22.8" customHeight="1">
      <c r="A153" s="12"/>
      <c r="B153" s="181"/>
      <c r="C153" s="182"/>
      <c r="D153" s="183" t="s">
        <v>71</v>
      </c>
      <c r="E153" s="195" t="s">
        <v>161</v>
      </c>
      <c r="F153" s="195" t="s">
        <v>235</v>
      </c>
      <c r="G153" s="182"/>
      <c r="H153" s="182"/>
      <c r="I153" s="185"/>
      <c r="J153" s="196">
        <f>BK153</f>
        <v>0</v>
      </c>
      <c r="K153" s="182"/>
      <c r="L153" s="187"/>
      <c r="M153" s="188"/>
      <c r="N153" s="189"/>
      <c r="O153" s="189"/>
      <c r="P153" s="190">
        <f>SUM(P154:P180)</f>
        <v>0</v>
      </c>
      <c r="Q153" s="189"/>
      <c r="R153" s="190">
        <f>SUM(R154:R180)</f>
        <v>1.2501948000000001</v>
      </c>
      <c r="S153" s="189"/>
      <c r="T153" s="191">
        <f>SUM(T154:T180)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2" t="s">
        <v>77</v>
      </c>
      <c r="AT153" s="193" t="s">
        <v>71</v>
      </c>
      <c r="AU153" s="193" t="s">
        <v>77</v>
      </c>
      <c r="AY153" s="192" t="s">
        <v>129</v>
      </c>
      <c r="BK153" s="194">
        <f>SUM(BK154:BK180)</f>
        <v>0</v>
      </c>
    </row>
    <row r="154" s="2" customFormat="1" ht="19.8" customHeight="1">
      <c r="A154" s="38"/>
      <c r="B154" s="39"/>
      <c r="C154" s="197" t="s">
        <v>236</v>
      </c>
      <c r="D154" s="197" t="s">
        <v>131</v>
      </c>
      <c r="E154" s="198" t="s">
        <v>237</v>
      </c>
      <c r="F154" s="199" t="s">
        <v>238</v>
      </c>
      <c r="G154" s="200" t="s">
        <v>176</v>
      </c>
      <c r="H154" s="201">
        <v>71.390000000000001</v>
      </c>
      <c r="I154" s="202"/>
      <c r="J154" s="203">
        <f>ROUND(I154*H154,2)</f>
        <v>0</v>
      </c>
      <c r="K154" s="199" t="s">
        <v>135</v>
      </c>
      <c r="L154" s="44"/>
      <c r="M154" s="204" t="s">
        <v>19</v>
      </c>
      <c r="N154" s="205" t="s">
        <v>43</v>
      </c>
      <c r="O154" s="84"/>
      <c r="P154" s="206">
        <f>O154*H154</f>
        <v>0</v>
      </c>
      <c r="Q154" s="206">
        <v>0.0043800000000000002</v>
      </c>
      <c r="R154" s="206">
        <f>Q154*H154</f>
        <v>0.31268820000000003</v>
      </c>
      <c r="S154" s="206">
        <v>0</v>
      </c>
      <c r="T154" s="20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8" t="s">
        <v>136</v>
      </c>
      <c r="AT154" s="208" t="s">
        <v>131</v>
      </c>
      <c r="AU154" s="208" t="s">
        <v>79</v>
      </c>
      <c r="AY154" s="17" t="s">
        <v>129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7" t="s">
        <v>77</v>
      </c>
      <c r="BK154" s="209">
        <f>ROUND(I154*H154,2)</f>
        <v>0</v>
      </c>
      <c r="BL154" s="17" t="s">
        <v>136</v>
      </c>
      <c r="BM154" s="208" t="s">
        <v>239</v>
      </c>
    </row>
    <row r="155" s="2" customFormat="1">
      <c r="A155" s="38"/>
      <c r="B155" s="39"/>
      <c r="C155" s="40"/>
      <c r="D155" s="210" t="s">
        <v>138</v>
      </c>
      <c r="E155" s="40"/>
      <c r="F155" s="211" t="s">
        <v>240</v>
      </c>
      <c r="G155" s="40"/>
      <c r="H155" s="40"/>
      <c r="I155" s="212"/>
      <c r="J155" s="40"/>
      <c r="K155" s="40"/>
      <c r="L155" s="44"/>
      <c r="M155" s="213"/>
      <c r="N155" s="214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138</v>
      </c>
      <c r="AU155" s="17" t="s">
        <v>79</v>
      </c>
    </row>
    <row r="156" s="13" customFormat="1">
      <c r="A156" s="13"/>
      <c r="B156" s="215"/>
      <c r="C156" s="216"/>
      <c r="D156" s="217" t="s">
        <v>140</v>
      </c>
      <c r="E156" s="218" t="s">
        <v>19</v>
      </c>
      <c r="F156" s="219" t="s">
        <v>241</v>
      </c>
      <c r="G156" s="216"/>
      <c r="H156" s="220">
        <v>52.130000000000003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6" t="s">
        <v>140</v>
      </c>
      <c r="AU156" s="226" t="s">
        <v>79</v>
      </c>
      <c r="AV156" s="13" t="s">
        <v>79</v>
      </c>
      <c r="AW156" s="13" t="s">
        <v>33</v>
      </c>
      <c r="AX156" s="13" t="s">
        <v>72</v>
      </c>
      <c r="AY156" s="226" t="s">
        <v>129</v>
      </c>
    </row>
    <row r="157" s="13" customFormat="1">
      <c r="A157" s="13"/>
      <c r="B157" s="215"/>
      <c r="C157" s="216"/>
      <c r="D157" s="217" t="s">
        <v>140</v>
      </c>
      <c r="E157" s="218" t="s">
        <v>19</v>
      </c>
      <c r="F157" s="219" t="s">
        <v>242</v>
      </c>
      <c r="G157" s="216"/>
      <c r="H157" s="220">
        <v>6.8700000000000001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6" t="s">
        <v>140</v>
      </c>
      <c r="AU157" s="226" t="s">
        <v>79</v>
      </c>
      <c r="AV157" s="13" t="s">
        <v>79</v>
      </c>
      <c r="AW157" s="13" t="s">
        <v>33</v>
      </c>
      <c r="AX157" s="13" t="s">
        <v>72</v>
      </c>
      <c r="AY157" s="226" t="s">
        <v>129</v>
      </c>
    </row>
    <row r="158" s="13" customFormat="1">
      <c r="A158" s="13"/>
      <c r="B158" s="215"/>
      <c r="C158" s="216"/>
      <c r="D158" s="217" t="s">
        <v>140</v>
      </c>
      <c r="E158" s="218" t="s">
        <v>19</v>
      </c>
      <c r="F158" s="219" t="s">
        <v>243</v>
      </c>
      <c r="G158" s="216"/>
      <c r="H158" s="220">
        <v>12.390000000000001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6" t="s">
        <v>140</v>
      </c>
      <c r="AU158" s="226" t="s">
        <v>79</v>
      </c>
      <c r="AV158" s="13" t="s">
        <v>79</v>
      </c>
      <c r="AW158" s="13" t="s">
        <v>33</v>
      </c>
      <c r="AX158" s="13" t="s">
        <v>72</v>
      </c>
      <c r="AY158" s="226" t="s">
        <v>129</v>
      </c>
    </row>
    <row r="159" s="14" customFormat="1">
      <c r="A159" s="14"/>
      <c r="B159" s="227"/>
      <c r="C159" s="228"/>
      <c r="D159" s="217" t="s">
        <v>140</v>
      </c>
      <c r="E159" s="229" t="s">
        <v>19</v>
      </c>
      <c r="F159" s="230" t="s">
        <v>244</v>
      </c>
      <c r="G159" s="228"/>
      <c r="H159" s="231">
        <v>71.390000000000001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37" t="s">
        <v>140</v>
      </c>
      <c r="AU159" s="237" t="s">
        <v>79</v>
      </c>
      <c r="AV159" s="14" t="s">
        <v>136</v>
      </c>
      <c r="AW159" s="14" t="s">
        <v>33</v>
      </c>
      <c r="AX159" s="14" t="s">
        <v>77</v>
      </c>
      <c r="AY159" s="237" t="s">
        <v>129</v>
      </c>
    </row>
    <row r="160" s="2" customFormat="1" ht="22.2" customHeight="1">
      <c r="A160" s="38"/>
      <c r="B160" s="39"/>
      <c r="C160" s="197" t="s">
        <v>245</v>
      </c>
      <c r="D160" s="197" t="s">
        <v>131</v>
      </c>
      <c r="E160" s="198" t="s">
        <v>246</v>
      </c>
      <c r="F160" s="199" t="s">
        <v>247</v>
      </c>
      <c r="G160" s="200" t="s">
        <v>176</v>
      </c>
      <c r="H160" s="201">
        <v>15</v>
      </c>
      <c r="I160" s="202"/>
      <c r="J160" s="203">
        <f>ROUND(I160*H160,2)</f>
        <v>0</v>
      </c>
      <c r="K160" s="199" t="s">
        <v>135</v>
      </c>
      <c r="L160" s="44"/>
      <c r="M160" s="204" t="s">
        <v>19</v>
      </c>
      <c r="N160" s="205" t="s">
        <v>43</v>
      </c>
      <c r="O160" s="84"/>
      <c r="P160" s="206">
        <f>O160*H160</f>
        <v>0</v>
      </c>
      <c r="Q160" s="206">
        <v>0.015400000000000001</v>
      </c>
      <c r="R160" s="206">
        <f>Q160*H160</f>
        <v>0.23100000000000001</v>
      </c>
      <c r="S160" s="206">
        <v>0</v>
      </c>
      <c r="T160" s="20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8" t="s">
        <v>136</v>
      </c>
      <c r="AT160" s="208" t="s">
        <v>131</v>
      </c>
      <c r="AU160" s="208" t="s">
        <v>79</v>
      </c>
      <c r="AY160" s="17" t="s">
        <v>129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7" t="s">
        <v>77</v>
      </c>
      <c r="BK160" s="209">
        <f>ROUND(I160*H160,2)</f>
        <v>0</v>
      </c>
      <c r="BL160" s="17" t="s">
        <v>136</v>
      </c>
      <c r="BM160" s="208" t="s">
        <v>248</v>
      </c>
    </row>
    <row r="161" s="2" customFormat="1">
      <c r="A161" s="38"/>
      <c r="B161" s="39"/>
      <c r="C161" s="40"/>
      <c r="D161" s="210" t="s">
        <v>138</v>
      </c>
      <c r="E161" s="40"/>
      <c r="F161" s="211" t="s">
        <v>249</v>
      </c>
      <c r="G161" s="40"/>
      <c r="H161" s="40"/>
      <c r="I161" s="212"/>
      <c r="J161" s="40"/>
      <c r="K161" s="40"/>
      <c r="L161" s="44"/>
      <c r="M161" s="213"/>
      <c r="N161" s="214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138</v>
      </c>
      <c r="AU161" s="17" t="s">
        <v>79</v>
      </c>
    </row>
    <row r="162" s="13" customFormat="1">
      <c r="A162" s="13"/>
      <c r="B162" s="215"/>
      <c r="C162" s="216"/>
      <c r="D162" s="217" t="s">
        <v>140</v>
      </c>
      <c r="E162" s="218" t="s">
        <v>19</v>
      </c>
      <c r="F162" s="219" t="s">
        <v>250</v>
      </c>
      <c r="G162" s="216"/>
      <c r="H162" s="220">
        <v>15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6" t="s">
        <v>140</v>
      </c>
      <c r="AU162" s="226" t="s">
        <v>79</v>
      </c>
      <c r="AV162" s="13" t="s">
        <v>79</v>
      </c>
      <c r="AW162" s="13" t="s">
        <v>33</v>
      </c>
      <c r="AX162" s="13" t="s">
        <v>77</v>
      </c>
      <c r="AY162" s="226" t="s">
        <v>129</v>
      </c>
    </row>
    <row r="163" s="2" customFormat="1" ht="14.4" customHeight="1">
      <c r="A163" s="38"/>
      <c r="B163" s="39"/>
      <c r="C163" s="197" t="s">
        <v>251</v>
      </c>
      <c r="D163" s="197" t="s">
        <v>131</v>
      </c>
      <c r="E163" s="198" t="s">
        <v>252</v>
      </c>
      <c r="F163" s="199" t="s">
        <v>253</v>
      </c>
      <c r="G163" s="200" t="s">
        <v>176</v>
      </c>
      <c r="H163" s="201">
        <v>71.390000000000001</v>
      </c>
      <c r="I163" s="202"/>
      <c r="J163" s="203">
        <f>ROUND(I163*H163,2)</f>
        <v>0</v>
      </c>
      <c r="K163" s="199" t="s">
        <v>135</v>
      </c>
      <c r="L163" s="44"/>
      <c r="M163" s="204" t="s">
        <v>19</v>
      </c>
      <c r="N163" s="205" t="s">
        <v>43</v>
      </c>
      <c r="O163" s="84"/>
      <c r="P163" s="206">
        <f>O163*H163</f>
        <v>0</v>
      </c>
      <c r="Q163" s="206">
        <v>0.0030000000000000001</v>
      </c>
      <c r="R163" s="206">
        <f>Q163*H163</f>
        <v>0.21417</v>
      </c>
      <c r="S163" s="206">
        <v>0</v>
      </c>
      <c r="T163" s="20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8" t="s">
        <v>136</v>
      </c>
      <c r="AT163" s="208" t="s">
        <v>131</v>
      </c>
      <c r="AU163" s="208" t="s">
        <v>79</v>
      </c>
      <c r="AY163" s="17" t="s">
        <v>129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7" t="s">
        <v>77</v>
      </c>
      <c r="BK163" s="209">
        <f>ROUND(I163*H163,2)</f>
        <v>0</v>
      </c>
      <c r="BL163" s="17" t="s">
        <v>136</v>
      </c>
      <c r="BM163" s="208" t="s">
        <v>254</v>
      </c>
    </row>
    <row r="164" s="2" customFormat="1">
      <c r="A164" s="38"/>
      <c r="B164" s="39"/>
      <c r="C164" s="40"/>
      <c r="D164" s="210" t="s">
        <v>138</v>
      </c>
      <c r="E164" s="40"/>
      <c r="F164" s="211" t="s">
        <v>255</v>
      </c>
      <c r="G164" s="40"/>
      <c r="H164" s="40"/>
      <c r="I164" s="212"/>
      <c r="J164" s="40"/>
      <c r="K164" s="40"/>
      <c r="L164" s="44"/>
      <c r="M164" s="213"/>
      <c r="N164" s="214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138</v>
      </c>
      <c r="AU164" s="17" t="s">
        <v>79</v>
      </c>
    </row>
    <row r="165" s="13" customFormat="1">
      <c r="A165" s="13"/>
      <c r="B165" s="215"/>
      <c r="C165" s="216"/>
      <c r="D165" s="217" t="s">
        <v>140</v>
      </c>
      <c r="E165" s="218" t="s">
        <v>19</v>
      </c>
      <c r="F165" s="219" t="s">
        <v>256</v>
      </c>
      <c r="G165" s="216"/>
      <c r="H165" s="220">
        <v>52.130000000000003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6" t="s">
        <v>140</v>
      </c>
      <c r="AU165" s="226" t="s">
        <v>79</v>
      </c>
      <c r="AV165" s="13" t="s">
        <v>79</v>
      </c>
      <c r="AW165" s="13" t="s">
        <v>33</v>
      </c>
      <c r="AX165" s="13" t="s">
        <v>72</v>
      </c>
      <c r="AY165" s="226" t="s">
        <v>129</v>
      </c>
    </row>
    <row r="166" s="13" customFormat="1">
      <c r="A166" s="13"/>
      <c r="B166" s="215"/>
      <c r="C166" s="216"/>
      <c r="D166" s="217" t="s">
        <v>140</v>
      </c>
      <c r="E166" s="218" t="s">
        <v>19</v>
      </c>
      <c r="F166" s="219" t="s">
        <v>242</v>
      </c>
      <c r="G166" s="216"/>
      <c r="H166" s="220">
        <v>6.8700000000000001</v>
      </c>
      <c r="I166" s="221"/>
      <c r="J166" s="216"/>
      <c r="K166" s="216"/>
      <c r="L166" s="222"/>
      <c r="M166" s="223"/>
      <c r="N166" s="224"/>
      <c r="O166" s="224"/>
      <c r="P166" s="224"/>
      <c r="Q166" s="224"/>
      <c r="R166" s="224"/>
      <c r="S166" s="224"/>
      <c r="T166" s="22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6" t="s">
        <v>140</v>
      </c>
      <c r="AU166" s="226" t="s">
        <v>79</v>
      </c>
      <c r="AV166" s="13" t="s">
        <v>79</v>
      </c>
      <c r="AW166" s="13" t="s">
        <v>33</v>
      </c>
      <c r="AX166" s="13" t="s">
        <v>72</v>
      </c>
      <c r="AY166" s="226" t="s">
        <v>129</v>
      </c>
    </row>
    <row r="167" s="13" customFormat="1">
      <c r="A167" s="13"/>
      <c r="B167" s="215"/>
      <c r="C167" s="216"/>
      <c r="D167" s="217" t="s">
        <v>140</v>
      </c>
      <c r="E167" s="218" t="s">
        <v>19</v>
      </c>
      <c r="F167" s="219" t="s">
        <v>243</v>
      </c>
      <c r="G167" s="216"/>
      <c r="H167" s="220">
        <v>12.390000000000001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6" t="s">
        <v>140</v>
      </c>
      <c r="AU167" s="226" t="s">
        <v>79</v>
      </c>
      <c r="AV167" s="13" t="s">
        <v>79</v>
      </c>
      <c r="AW167" s="13" t="s">
        <v>33</v>
      </c>
      <c r="AX167" s="13" t="s">
        <v>72</v>
      </c>
      <c r="AY167" s="226" t="s">
        <v>129</v>
      </c>
    </row>
    <row r="168" s="14" customFormat="1">
      <c r="A168" s="14"/>
      <c r="B168" s="227"/>
      <c r="C168" s="228"/>
      <c r="D168" s="217" t="s">
        <v>140</v>
      </c>
      <c r="E168" s="229" t="s">
        <v>19</v>
      </c>
      <c r="F168" s="230" t="s">
        <v>244</v>
      </c>
      <c r="G168" s="228"/>
      <c r="H168" s="231">
        <v>71.390000000000001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37" t="s">
        <v>140</v>
      </c>
      <c r="AU168" s="237" t="s">
        <v>79</v>
      </c>
      <c r="AV168" s="14" t="s">
        <v>136</v>
      </c>
      <c r="AW168" s="14" t="s">
        <v>33</v>
      </c>
      <c r="AX168" s="14" t="s">
        <v>77</v>
      </c>
      <c r="AY168" s="237" t="s">
        <v>129</v>
      </c>
    </row>
    <row r="169" s="2" customFormat="1" ht="14.4" customHeight="1">
      <c r="A169" s="38"/>
      <c r="B169" s="39"/>
      <c r="C169" s="197" t="s">
        <v>7</v>
      </c>
      <c r="D169" s="197" t="s">
        <v>131</v>
      </c>
      <c r="E169" s="198" t="s">
        <v>257</v>
      </c>
      <c r="F169" s="199" t="s">
        <v>258</v>
      </c>
      <c r="G169" s="200" t="s">
        <v>176</v>
      </c>
      <c r="H169" s="201">
        <v>75</v>
      </c>
      <c r="I169" s="202"/>
      <c r="J169" s="203">
        <f>ROUND(I169*H169,2)</f>
        <v>0</v>
      </c>
      <c r="K169" s="199" t="s">
        <v>135</v>
      </c>
      <c r="L169" s="44"/>
      <c r="M169" s="204" t="s">
        <v>19</v>
      </c>
      <c r="N169" s="205" t="s">
        <v>43</v>
      </c>
      <c r="O169" s="84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8" t="s">
        <v>136</v>
      </c>
      <c r="AT169" s="208" t="s">
        <v>131</v>
      </c>
      <c r="AU169" s="208" t="s">
        <v>79</v>
      </c>
      <c r="AY169" s="17" t="s">
        <v>129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7" t="s">
        <v>77</v>
      </c>
      <c r="BK169" s="209">
        <f>ROUND(I169*H169,2)</f>
        <v>0</v>
      </c>
      <c r="BL169" s="17" t="s">
        <v>136</v>
      </c>
      <c r="BM169" s="208" t="s">
        <v>259</v>
      </c>
    </row>
    <row r="170" s="2" customFormat="1">
      <c r="A170" s="38"/>
      <c r="B170" s="39"/>
      <c r="C170" s="40"/>
      <c r="D170" s="210" t="s">
        <v>138</v>
      </c>
      <c r="E170" s="40"/>
      <c r="F170" s="211" t="s">
        <v>260</v>
      </c>
      <c r="G170" s="40"/>
      <c r="H170" s="40"/>
      <c r="I170" s="212"/>
      <c r="J170" s="40"/>
      <c r="K170" s="40"/>
      <c r="L170" s="44"/>
      <c r="M170" s="213"/>
      <c r="N170" s="214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138</v>
      </c>
      <c r="AU170" s="17" t="s">
        <v>79</v>
      </c>
    </row>
    <row r="171" s="13" customFormat="1">
      <c r="A171" s="13"/>
      <c r="B171" s="215"/>
      <c r="C171" s="216"/>
      <c r="D171" s="217" t="s">
        <v>140</v>
      </c>
      <c r="E171" s="218" t="s">
        <v>19</v>
      </c>
      <c r="F171" s="219" t="s">
        <v>261</v>
      </c>
      <c r="G171" s="216"/>
      <c r="H171" s="220">
        <v>75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6" t="s">
        <v>140</v>
      </c>
      <c r="AU171" s="226" t="s">
        <v>79</v>
      </c>
      <c r="AV171" s="13" t="s">
        <v>79</v>
      </c>
      <c r="AW171" s="13" t="s">
        <v>33</v>
      </c>
      <c r="AX171" s="13" t="s">
        <v>77</v>
      </c>
      <c r="AY171" s="226" t="s">
        <v>129</v>
      </c>
    </row>
    <row r="172" s="2" customFormat="1" ht="22.2" customHeight="1">
      <c r="A172" s="38"/>
      <c r="B172" s="39"/>
      <c r="C172" s="197" t="s">
        <v>262</v>
      </c>
      <c r="D172" s="197" t="s">
        <v>131</v>
      </c>
      <c r="E172" s="198" t="s">
        <v>263</v>
      </c>
      <c r="F172" s="199" t="s">
        <v>264</v>
      </c>
      <c r="G172" s="200" t="s">
        <v>176</v>
      </c>
      <c r="H172" s="201">
        <v>50</v>
      </c>
      <c r="I172" s="202"/>
      <c r="J172" s="203">
        <f>ROUND(I172*H172,2)</f>
        <v>0</v>
      </c>
      <c r="K172" s="199" t="s">
        <v>135</v>
      </c>
      <c r="L172" s="44"/>
      <c r="M172" s="204" t="s">
        <v>19</v>
      </c>
      <c r="N172" s="205" t="s">
        <v>43</v>
      </c>
      <c r="O172" s="84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8" t="s">
        <v>136</v>
      </c>
      <c r="AT172" s="208" t="s">
        <v>131</v>
      </c>
      <c r="AU172" s="208" t="s">
        <v>79</v>
      </c>
      <c r="AY172" s="17" t="s">
        <v>129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7" t="s">
        <v>77</v>
      </c>
      <c r="BK172" s="209">
        <f>ROUND(I172*H172,2)</f>
        <v>0</v>
      </c>
      <c r="BL172" s="17" t="s">
        <v>136</v>
      </c>
      <c r="BM172" s="208" t="s">
        <v>265</v>
      </c>
    </row>
    <row r="173" s="2" customFormat="1">
      <c r="A173" s="38"/>
      <c r="B173" s="39"/>
      <c r="C173" s="40"/>
      <c r="D173" s="210" t="s">
        <v>138</v>
      </c>
      <c r="E173" s="40"/>
      <c r="F173" s="211" t="s">
        <v>266</v>
      </c>
      <c r="G173" s="40"/>
      <c r="H173" s="40"/>
      <c r="I173" s="212"/>
      <c r="J173" s="40"/>
      <c r="K173" s="40"/>
      <c r="L173" s="44"/>
      <c r="M173" s="213"/>
      <c r="N173" s="214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138</v>
      </c>
      <c r="AU173" s="17" t="s">
        <v>79</v>
      </c>
    </row>
    <row r="174" s="13" customFormat="1">
      <c r="A174" s="13"/>
      <c r="B174" s="215"/>
      <c r="C174" s="216"/>
      <c r="D174" s="217" t="s">
        <v>140</v>
      </c>
      <c r="E174" s="218" t="s">
        <v>19</v>
      </c>
      <c r="F174" s="219" t="s">
        <v>267</v>
      </c>
      <c r="G174" s="216"/>
      <c r="H174" s="220">
        <v>50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6" t="s">
        <v>140</v>
      </c>
      <c r="AU174" s="226" t="s">
        <v>79</v>
      </c>
      <c r="AV174" s="13" t="s">
        <v>79</v>
      </c>
      <c r="AW174" s="13" t="s">
        <v>33</v>
      </c>
      <c r="AX174" s="13" t="s">
        <v>77</v>
      </c>
      <c r="AY174" s="226" t="s">
        <v>129</v>
      </c>
    </row>
    <row r="175" s="2" customFormat="1" ht="19.8" customHeight="1">
      <c r="A175" s="38"/>
      <c r="B175" s="39"/>
      <c r="C175" s="197" t="s">
        <v>268</v>
      </c>
      <c r="D175" s="197" t="s">
        <v>131</v>
      </c>
      <c r="E175" s="198" t="s">
        <v>269</v>
      </c>
      <c r="F175" s="199" t="s">
        <v>270</v>
      </c>
      <c r="G175" s="200" t="s">
        <v>134</v>
      </c>
      <c r="H175" s="201">
        <v>0.17999999999999999</v>
      </c>
      <c r="I175" s="202"/>
      <c r="J175" s="203">
        <f>ROUND(I175*H175,2)</f>
        <v>0</v>
      </c>
      <c r="K175" s="199" t="s">
        <v>135</v>
      </c>
      <c r="L175" s="44"/>
      <c r="M175" s="204" t="s">
        <v>19</v>
      </c>
      <c r="N175" s="205" t="s">
        <v>43</v>
      </c>
      <c r="O175" s="84"/>
      <c r="P175" s="206">
        <f>O175*H175</f>
        <v>0</v>
      </c>
      <c r="Q175" s="206">
        <v>2.5018699999999998</v>
      </c>
      <c r="R175" s="206">
        <f>Q175*H175</f>
        <v>0.45033659999999998</v>
      </c>
      <c r="S175" s="206">
        <v>0</v>
      </c>
      <c r="T175" s="20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8" t="s">
        <v>136</v>
      </c>
      <c r="AT175" s="208" t="s">
        <v>131</v>
      </c>
      <c r="AU175" s="208" t="s">
        <v>79</v>
      </c>
      <c r="AY175" s="17" t="s">
        <v>129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7" t="s">
        <v>77</v>
      </c>
      <c r="BK175" s="209">
        <f>ROUND(I175*H175,2)</f>
        <v>0</v>
      </c>
      <c r="BL175" s="17" t="s">
        <v>136</v>
      </c>
      <c r="BM175" s="208" t="s">
        <v>271</v>
      </c>
    </row>
    <row r="176" s="2" customFormat="1">
      <c r="A176" s="38"/>
      <c r="B176" s="39"/>
      <c r="C176" s="40"/>
      <c r="D176" s="210" t="s">
        <v>138</v>
      </c>
      <c r="E176" s="40"/>
      <c r="F176" s="211" t="s">
        <v>272</v>
      </c>
      <c r="G176" s="40"/>
      <c r="H176" s="40"/>
      <c r="I176" s="212"/>
      <c r="J176" s="40"/>
      <c r="K176" s="40"/>
      <c r="L176" s="44"/>
      <c r="M176" s="213"/>
      <c r="N176" s="214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138</v>
      </c>
      <c r="AU176" s="17" t="s">
        <v>79</v>
      </c>
    </row>
    <row r="177" s="13" customFormat="1">
      <c r="A177" s="13"/>
      <c r="B177" s="215"/>
      <c r="C177" s="216"/>
      <c r="D177" s="217" t="s">
        <v>140</v>
      </c>
      <c r="E177" s="218" t="s">
        <v>19</v>
      </c>
      <c r="F177" s="219" t="s">
        <v>273</v>
      </c>
      <c r="G177" s="216"/>
      <c r="H177" s="220">
        <v>0.17999999999999999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6" t="s">
        <v>140</v>
      </c>
      <c r="AU177" s="226" t="s">
        <v>79</v>
      </c>
      <c r="AV177" s="13" t="s">
        <v>79</v>
      </c>
      <c r="AW177" s="13" t="s">
        <v>33</v>
      </c>
      <c r="AX177" s="13" t="s">
        <v>77</v>
      </c>
      <c r="AY177" s="226" t="s">
        <v>129</v>
      </c>
    </row>
    <row r="178" s="2" customFormat="1" ht="14.4" customHeight="1">
      <c r="A178" s="38"/>
      <c r="B178" s="39"/>
      <c r="C178" s="197" t="s">
        <v>274</v>
      </c>
      <c r="D178" s="197" t="s">
        <v>131</v>
      </c>
      <c r="E178" s="198" t="s">
        <v>275</v>
      </c>
      <c r="F178" s="199" t="s">
        <v>276</v>
      </c>
      <c r="G178" s="200" t="s">
        <v>176</v>
      </c>
      <c r="H178" s="201">
        <v>1</v>
      </c>
      <c r="I178" s="202"/>
      <c r="J178" s="203">
        <f>ROUND(I178*H178,2)</f>
        <v>0</v>
      </c>
      <c r="K178" s="199" t="s">
        <v>135</v>
      </c>
      <c r="L178" s="44"/>
      <c r="M178" s="204" t="s">
        <v>19</v>
      </c>
      <c r="N178" s="205" t="s">
        <v>43</v>
      </c>
      <c r="O178" s="84"/>
      <c r="P178" s="206">
        <f>O178*H178</f>
        <v>0</v>
      </c>
      <c r="Q178" s="206">
        <v>0.042000000000000003</v>
      </c>
      <c r="R178" s="206">
        <f>Q178*H178</f>
        <v>0.042000000000000003</v>
      </c>
      <c r="S178" s="206">
        <v>0</v>
      </c>
      <c r="T178" s="20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8" t="s">
        <v>136</v>
      </c>
      <c r="AT178" s="208" t="s">
        <v>131</v>
      </c>
      <c r="AU178" s="208" t="s">
        <v>79</v>
      </c>
      <c r="AY178" s="17" t="s">
        <v>129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7" t="s">
        <v>77</v>
      </c>
      <c r="BK178" s="209">
        <f>ROUND(I178*H178,2)</f>
        <v>0</v>
      </c>
      <c r="BL178" s="17" t="s">
        <v>136</v>
      </c>
      <c r="BM178" s="208" t="s">
        <v>277</v>
      </c>
    </row>
    <row r="179" s="2" customFormat="1">
      <c r="A179" s="38"/>
      <c r="B179" s="39"/>
      <c r="C179" s="40"/>
      <c r="D179" s="210" t="s">
        <v>138</v>
      </c>
      <c r="E179" s="40"/>
      <c r="F179" s="211" t="s">
        <v>278</v>
      </c>
      <c r="G179" s="40"/>
      <c r="H179" s="40"/>
      <c r="I179" s="212"/>
      <c r="J179" s="40"/>
      <c r="K179" s="40"/>
      <c r="L179" s="44"/>
      <c r="M179" s="213"/>
      <c r="N179" s="214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138</v>
      </c>
      <c r="AU179" s="17" t="s">
        <v>79</v>
      </c>
    </row>
    <row r="180" s="13" customFormat="1">
      <c r="A180" s="13"/>
      <c r="B180" s="215"/>
      <c r="C180" s="216"/>
      <c r="D180" s="217" t="s">
        <v>140</v>
      </c>
      <c r="E180" s="218" t="s">
        <v>19</v>
      </c>
      <c r="F180" s="219" t="s">
        <v>279</v>
      </c>
      <c r="G180" s="216"/>
      <c r="H180" s="220">
        <v>1</v>
      </c>
      <c r="I180" s="221"/>
      <c r="J180" s="216"/>
      <c r="K180" s="216"/>
      <c r="L180" s="222"/>
      <c r="M180" s="223"/>
      <c r="N180" s="224"/>
      <c r="O180" s="224"/>
      <c r="P180" s="224"/>
      <c r="Q180" s="224"/>
      <c r="R180" s="224"/>
      <c r="S180" s="224"/>
      <c r="T180" s="22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6" t="s">
        <v>140</v>
      </c>
      <c r="AU180" s="226" t="s">
        <v>79</v>
      </c>
      <c r="AV180" s="13" t="s">
        <v>79</v>
      </c>
      <c r="AW180" s="13" t="s">
        <v>33</v>
      </c>
      <c r="AX180" s="13" t="s">
        <v>77</v>
      </c>
      <c r="AY180" s="226" t="s">
        <v>129</v>
      </c>
    </row>
    <row r="181" s="12" customFormat="1" ht="22.8" customHeight="1">
      <c r="A181" s="12"/>
      <c r="B181" s="181"/>
      <c r="C181" s="182"/>
      <c r="D181" s="183" t="s">
        <v>71</v>
      </c>
      <c r="E181" s="195" t="s">
        <v>181</v>
      </c>
      <c r="F181" s="195" t="s">
        <v>280</v>
      </c>
      <c r="G181" s="182"/>
      <c r="H181" s="182"/>
      <c r="I181" s="185"/>
      <c r="J181" s="196">
        <f>BK181</f>
        <v>0</v>
      </c>
      <c r="K181" s="182"/>
      <c r="L181" s="187"/>
      <c r="M181" s="188"/>
      <c r="N181" s="189"/>
      <c r="O181" s="189"/>
      <c r="P181" s="190">
        <f>SUM(P182:P220)</f>
        <v>0</v>
      </c>
      <c r="Q181" s="189"/>
      <c r="R181" s="190">
        <f>SUM(R182:R220)</f>
        <v>0.011905000000000001</v>
      </c>
      <c r="S181" s="189"/>
      <c r="T181" s="191">
        <f>SUM(T182:T220)</f>
        <v>4.6097999999999999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92" t="s">
        <v>77</v>
      </c>
      <c r="AT181" s="193" t="s">
        <v>71</v>
      </c>
      <c r="AU181" s="193" t="s">
        <v>77</v>
      </c>
      <c r="AY181" s="192" t="s">
        <v>129</v>
      </c>
      <c r="BK181" s="194">
        <f>SUM(BK182:BK220)</f>
        <v>0</v>
      </c>
    </row>
    <row r="182" s="2" customFormat="1" ht="22.2" customHeight="1">
      <c r="A182" s="38"/>
      <c r="B182" s="39"/>
      <c r="C182" s="197" t="s">
        <v>281</v>
      </c>
      <c r="D182" s="197" t="s">
        <v>131</v>
      </c>
      <c r="E182" s="198" t="s">
        <v>282</v>
      </c>
      <c r="F182" s="199" t="s">
        <v>283</v>
      </c>
      <c r="G182" s="200" t="s">
        <v>176</v>
      </c>
      <c r="H182" s="201">
        <v>64.5</v>
      </c>
      <c r="I182" s="202"/>
      <c r="J182" s="203">
        <f>ROUND(I182*H182,2)</f>
        <v>0</v>
      </c>
      <c r="K182" s="199" t="s">
        <v>135</v>
      </c>
      <c r="L182" s="44"/>
      <c r="M182" s="204" t="s">
        <v>19</v>
      </c>
      <c r="N182" s="205" t="s">
        <v>43</v>
      </c>
      <c r="O182" s="84"/>
      <c r="P182" s="206">
        <f>O182*H182</f>
        <v>0</v>
      </c>
      <c r="Q182" s="206">
        <v>0.00012999999999999999</v>
      </c>
      <c r="R182" s="206">
        <f>Q182*H182</f>
        <v>0.0083850000000000001</v>
      </c>
      <c r="S182" s="206">
        <v>0</v>
      </c>
      <c r="T182" s="20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8" t="s">
        <v>136</v>
      </c>
      <c r="AT182" s="208" t="s">
        <v>131</v>
      </c>
      <c r="AU182" s="208" t="s">
        <v>79</v>
      </c>
      <c r="AY182" s="17" t="s">
        <v>129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7" t="s">
        <v>77</v>
      </c>
      <c r="BK182" s="209">
        <f>ROUND(I182*H182,2)</f>
        <v>0</v>
      </c>
      <c r="BL182" s="17" t="s">
        <v>136</v>
      </c>
      <c r="BM182" s="208" t="s">
        <v>284</v>
      </c>
    </row>
    <row r="183" s="2" customFormat="1">
      <c r="A183" s="38"/>
      <c r="B183" s="39"/>
      <c r="C183" s="40"/>
      <c r="D183" s="210" t="s">
        <v>138</v>
      </c>
      <c r="E183" s="40"/>
      <c r="F183" s="211" t="s">
        <v>285</v>
      </c>
      <c r="G183" s="40"/>
      <c r="H183" s="40"/>
      <c r="I183" s="212"/>
      <c r="J183" s="40"/>
      <c r="K183" s="40"/>
      <c r="L183" s="44"/>
      <c r="M183" s="213"/>
      <c r="N183" s="214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138</v>
      </c>
      <c r="AU183" s="17" t="s">
        <v>79</v>
      </c>
    </row>
    <row r="184" s="13" customFormat="1">
      <c r="A184" s="13"/>
      <c r="B184" s="215"/>
      <c r="C184" s="216"/>
      <c r="D184" s="217" t="s">
        <v>140</v>
      </c>
      <c r="E184" s="218" t="s">
        <v>19</v>
      </c>
      <c r="F184" s="219" t="s">
        <v>286</v>
      </c>
      <c r="G184" s="216"/>
      <c r="H184" s="220">
        <v>21.100000000000001</v>
      </c>
      <c r="I184" s="221"/>
      <c r="J184" s="216"/>
      <c r="K184" s="216"/>
      <c r="L184" s="222"/>
      <c r="M184" s="223"/>
      <c r="N184" s="224"/>
      <c r="O184" s="224"/>
      <c r="P184" s="224"/>
      <c r="Q184" s="224"/>
      <c r="R184" s="224"/>
      <c r="S184" s="224"/>
      <c r="T184" s="22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6" t="s">
        <v>140</v>
      </c>
      <c r="AU184" s="226" t="s">
        <v>79</v>
      </c>
      <c r="AV184" s="13" t="s">
        <v>79</v>
      </c>
      <c r="AW184" s="13" t="s">
        <v>33</v>
      </c>
      <c r="AX184" s="13" t="s">
        <v>72</v>
      </c>
      <c r="AY184" s="226" t="s">
        <v>129</v>
      </c>
    </row>
    <row r="185" s="13" customFormat="1">
      <c r="A185" s="13"/>
      <c r="B185" s="215"/>
      <c r="C185" s="216"/>
      <c r="D185" s="217" t="s">
        <v>140</v>
      </c>
      <c r="E185" s="218" t="s">
        <v>19</v>
      </c>
      <c r="F185" s="219" t="s">
        <v>287</v>
      </c>
      <c r="G185" s="216"/>
      <c r="H185" s="220">
        <v>43.399999999999999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6" t="s">
        <v>140</v>
      </c>
      <c r="AU185" s="226" t="s">
        <v>79</v>
      </c>
      <c r="AV185" s="13" t="s">
        <v>79</v>
      </c>
      <c r="AW185" s="13" t="s">
        <v>33</v>
      </c>
      <c r="AX185" s="13" t="s">
        <v>72</v>
      </c>
      <c r="AY185" s="226" t="s">
        <v>129</v>
      </c>
    </row>
    <row r="186" s="14" customFormat="1">
      <c r="A186" s="14"/>
      <c r="B186" s="227"/>
      <c r="C186" s="228"/>
      <c r="D186" s="217" t="s">
        <v>140</v>
      </c>
      <c r="E186" s="229" t="s">
        <v>19</v>
      </c>
      <c r="F186" s="230" t="s">
        <v>244</v>
      </c>
      <c r="G186" s="228"/>
      <c r="H186" s="231">
        <v>64.5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37" t="s">
        <v>140</v>
      </c>
      <c r="AU186" s="237" t="s">
        <v>79</v>
      </c>
      <c r="AV186" s="14" t="s">
        <v>136</v>
      </c>
      <c r="AW186" s="14" t="s">
        <v>33</v>
      </c>
      <c r="AX186" s="14" t="s">
        <v>77</v>
      </c>
      <c r="AY186" s="237" t="s">
        <v>129</v>
      </c>
    </row>
    <row r="187" s="2" customFormat="1" ht="22.2" customHeight="1">
      <c r="A187" s="38"/>
      <c r="B187" s="39"/>
      <c r="C187" s="197" t="s">
        <v>288</v>
      </c>
      <c r="D187" s="197" t="s">
        <v>131</v>
      </c>
      <c r="E187" s="198" t="s">
        <v>289</v>
      </c>
      <c r="F187" s="199" t="s">
        <v>290</v>
      </c>
      <c r="G187" s="200" t="s">
        <v>176</v>
      </c>
      <c r="H187" s="201">
        <v>64.5</v>
      </c>
      <c r="I187" s="202"/>
      <c r="J187" s="203">
        <f>ROUND(I187*H187,2)</f>
        <v>0</v>
      </c>
      <c r="K187" s="199" t="s">
        <v>135</v>
      </c>
      <c r="L187" s="44"/>
      <c r="M187" s="204" t="s">
        <v>19</v>
      </c>
      <c r="N187" s="205" t="s">
        <v>43</v>
      </c>
      <c r="O187" s="84"/>
      <c r="P187" s="206">
        <f>O187*H187</f>
        <v>0</v>
      </c>
      <c r="Q187" s="206">
        <v>4.0000000000000003E-05</v>
      </c>
      <c r="R187" s="206">
        <f>Q187*H187</f>
        <v>0.0025800000000000003</v>
      </c>
      <c r="S187" s="206">
        <v>0</v>
      </c>
      <c r="T187" s="20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8" t="s">
        <v>136</v>
      </c>
      <c r="AT187" s="208" t="s">
        <v>131</v>
      </c>
      <c r="AU187" s="208" t="s">
        <v>79</v>
      </c>
      <c r="AY187" s="17" t="s">
        <v>129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7" t="s">
        <v>77</v>
      </c>
      <c r="BK187" s="209">
        <f>ROUND(I187*H187,2)</f>
        <v>0</v>
      </c>
      <c r="BL187" s="17" t="s">
        <v>136</v>
      </c>
      <c r="BM187" s="208" t="s">
        <v>291</v>
      </c>
    </row>
    <row r="188" s="2" customFormat="1">
      <c r="A188" s="38"/>
      <c r="B188" s="39"/>
      <c r="C188" s="40"/>
      <c r="D188" s="210" t="s">
        <v>138</v>
      </c>
      <c r="E188" s="40"/>
      <c r="F188" s="211" t="s">
        <v>292</v>
      </c>
      <c r="G188" s="40"/>
      <c r="H188" s="40"/>
      <c r="I188" s="212"/>
      <c r="J188" s="40"/>
      <c r="K188" s="40"/>
      <c r="L188" s="44"/>
      <c r="M188" s="213"/>
      <c r="N188" s="214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138</v>
      </c>
      <c r="AU188" s="17" t="s">
        <v>79</v>
      </c>
    </row>
    <row r="189" s="2" customFormat="1" ht="14.4" customHeight="1">
      <c r="A189" s="38"/>
      <c r="B189" s="39"/>
      <c r="C189" s="197" t="s">
        <v>293</v>
      </c>
      <c r="D189" s="197" t="s">
        <v>131</v>
      </c>
      <c r="E189" s="198" t="s">
        <v>294</v>
      </c>
      <c r="F189" s="199" t="s">
        <v>295</v>
      </c>
      <c r="G189" s="200" t="s">
        <v>134</v>
      </c>
      <c r="H189" s="201">
        <v>0.058999999999999997</v>
      </c>
      <c r="I189" s="202"/>
      <c r="J189" s="203">
        <f>ROUND(I189*H189,2)</f>
        <v>0</v>
      </c>
      <c r="K189" s="199" t="s">
        <v>135</v>
      </c>
      <c r="L189" s="44"/>
      <c r="M189" s="204" t="s">
        <v>19</v>
      </c>
      <c r="N189" s="205" t="s">
        <v>43</v>
      </c>
      <c r="O189" s="84"/>
      <c r="P189" s="206">
        <f>O189*H189</f>
        <v>0</v>
      </c>
      <c r="Q189" s="206">
        <v>0</v>
      </c>
      <c r="R189" s="206">
        <f>Q189*H189</f>
        <v>0</v>
      </c>
      <c r="S189" s="206">
        <v>2.2000000000000002</v>
      </c>
      <c r="T189" s="207">
        <f>S189*H189</f>
        <v>0.1298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8" t="s">
        <v>136</v>
      </c>
      <c r="AT189" s="208" t="s">
        <v>131</v>
      </c>
      <c r="AU189" s="208" t="s">
        <v>79</v>
      </c>
      <c r="AY189" s="17" t="s">
        <v>129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7" t="s">
        <v>77</v>
      </c>
      <c r="BK189" s="209">
        <f>ROUND(I189*H189,2)</f>
        <v>0</v>
      </c>
      <c r="BL189" s="17" t="s">
        <v>136</v>
      </c>
      <c r="BM189" s="208" t="s">
        <v>296</v>
      </c>
    </row>
    <row r="190" s="2" customFormat="1">
      <c r="A190" s="38"/>
      <c r="B190" s="39"/>
      <c r="C190" s="40"/>
      <c r="D190" s="210" t="s">
        <v>138</v>
      </c>
      <c r="E190" s="40"/>
      <c r="F190" s="211" t="s">
        <v>297</v>
      </c>
      <c r="G190" s="40"/>
      <c r="H190" s="40"/>
      <c r="I190" s="212"/>
      <c r="J190" s="40"/>
      <c r="K190" s="40"/>
      <c r="L190" s="44"/>
      <c r="M190" s="213"/>
      <c r="N190" s="214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138</v>
      </c>
      <c r="AU190" s="17" t="s">
        <v>79</v>
      </c>
    </row>
    <row r="191" s="13" customFormat="1">
      <c r="A191" s="13"/>
      <c r="B191" s="215"/>
      <c r="C191" s="216"/>
      <c r="D191" s="217" t="s">
        <v>140</v>
      </c>
      <c r="E191" s="218" t="s">
        <v>19</v>
      </c>
      <c r="F191" s="219" t="s">
        <v>298</v>
      </c>
      <c r="G191" s="216"/>
      <c r="H191" s="220">
        <v>0.058999999999999997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6" t="s">
        <v>140</v>
      </c>
      <c r="AU191" s="226" t="s">
        <v>79</v>
      </c>
      <c r="AV191" s="13" t="s">
        <v>79</v>
      </c>
      <c r="AW191" s="13" t="s">
        <v>33</v>
      </c>
      <c r="AX191" s="13" t="s">
        <v>77</v>
      </c>
      <c r="AY191" s="226" t="s">
        <v>129</v>
      </c>
    </row>
    <row r="192" s="2" customFormat="1" ht="14.4" customHeight="1">
      <c r="A192" s="38"/>
      <c r="B192" s="39"/>
      <c r="C192" s="197" t="s">
        <v>299</v>
      </c>
      <c r="D192" s="197" t="s">
        <v>131</v>
      </c>
      <c r="E192" s="198" t="s">
        <v>300</v>
      </c>
      <c r="F192" s="199" t="s">
        <v>301</v>
      </c>
      <c r="G192" s="200" t="s">
        <v>134</v>
      </c>
      <c r="H192" s="201">
        <v>0.35999999999999999</v>
      </c>
      <c r="I192" s="202"/>
      <c r="J192" s="203">
        <f>ROUND(I192*H192,2)</f>
        <v>0</v>
      </c>
      <c r="K192" s="199" t="s">
        <v>135</v>
      </c>
      <c r="L192" s="44"/>
      <c r="M192" s="204" t="s">
        <v>19</v>
      </c>
      <c r="N192" s="205" t="s">
        <v>43</v>
      </c>
      <c r="O192" s="84"/>
      <c r="P192" s="206">
        <f>O192*H192</f>
        <v>0</v>
      </c>
      <c r="Q192" s="206">
        <v>0</v>
      </c>
      <c r="R192" s="206">
        <f>Q192*H192</f>
        <v>0</v>
      </c>
      <c r="S192" s="206">
        <v>2.2000000000000002</v>
      </c>
      <c r="T192" s="207">
        <f>S192*H192</f>
        <v>0.79200000000000004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8" t="s">
        <v>136</v>
      </c>
      <c r="AT192" s="208" t="s">
        <v>131</v>
      </c>
      <c r="AU192" s="208" t="s">
        <v>79</v>
      </c>
      <c r="AY192" s="17" t="s">
        <v>129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7" t="s">
        <v>77</v>
      </c>
      <c r="BK192" s="209">
        <f>ROUND(I192*H192,2)</f>
        <v>0</v>
      </c>
      <c r="BL192" s="17" t="s">
        <v>136</v>
      </c>
      <c r="BM192" s="208" t="s">
        <v>302</v>
      </c>
    </row>
    <row r="193" s="2" customFormat="1">
      <c r="A193" s="38"/>
      <c r="B193" s="39"/>
      <c r="C193" s="40"/>
      <c r="D193" s="210" t="s">
        <v>138</v>
      </c>
      <c r="E193" s="40"/>
      <c r="F193" s="211" t="s">
        <v>303</v>
      </c>
      <c r="G193" s="40"/>
      <c r="H193" s="40"/>
      <c r="I193" s="212"/>
      <c r="J193" s="40"/>
      <c r="K193" s="40"/>
      <c r="L193" s="44"/>
      <c r="M193" s="213"/>
      <c r="N193" s="214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138</v>
      </c>
      <c r="AU193" s="17" t="s">
        <v>79</v>
      </c>
    </row>
    <row r="194" s="13" customFormat="1">
      <c r="A194" s="13"/>
      <c r="B194" s="215"/>
      <c r="C194" s="216"/>
      <c r="D194" s="217" t="s">
        <v>140</v>
      </c>
      <c r="E194" s="218" t="s">
        <v>19</v>
      </c>
      <c r="F194" s="219" t="s">
        <v>304</v>
      </c>
      <c r="G194" s="216"/>
      <c r="H194" s="220">
        <v>0.35999999999999999</v>
      </c>
      <c r="I194" s="221"/>
      <c r="J194" s="216"/>
      <c r="K194" s="216"/>
      <c r="L194" s="222"/>
      <c r="M194" s="223"/>
      <c r="N194" s="224"/>
      <c r="O194" s="224"/>
      <c r="P194" s="224"/>
      <c r="Q194" s="224"/>
      <c r="R194" s="224"/>
      <c r="S194" s="224"/>
      <c r="T194" s="22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6" t="s">
        <v>140</v>
      </c>
      <c r="AU194" s="226" t="s">
        <v>79</v>
      </c>
      <c r="AV194" s="13" t="s">
        <v>79</v>
      </c>
      <c r="AW194" s="13" t="s">
        <v>33</v>
      </c>
      <c r="AX194" s="13" t="s">
        <v>77</v>
      </c>
      <c r="AY194" s="226" t="s">
        <v>129</v>
      </c>
    </row>
    <row r="195" s="2" customFormat="1" ht="22.2" customHeight="1">
      <c r="A195" s="38"/>
      <c r="B195" s="39"/>
      <c r="C195" s="197" t="s">
        <v>305</v>
      </c>
      <c r="D195" s="197" t="s">
        <v>131</v>
      </c>
      <c r="E195" s="198" t="s">
        <v>306</v>
      </c>
      <c r="F195" s="199" t="s">
        <v>307</v>
      </c>
      <c r="G195" s="200" t="s">
        <v>176</v>
      </c>
      <c r="H195" s="201">
        <v>2.7999999999999998</v>
      </c>
      <c r="I195" s="202"/>
      <c r="J195" s="203">
        <f>ROUND(I195*H195,2)</f>
        <v>0</v>
      </c>
      <c r="K195" s="199" t="s">
        <v>135</v>
      </c>
      <c r="L195" s="44"/>
      <c r="M195" s="204" t="s">
        <v>19</v>
      </c>
      <c r="N195" s="205" t="s">
        <v>43</v>
      </c>
      <c r="O195" s="84"/>
      <c r="P195" s="206">
        <f>O195*H195</f>
        <v>0</v>
      </c>
      <c r="Q195" s="206">
        <v>0</v>
      </c>
      <c r="R195" s="206">
        <f>Q195*H195</f>
        <v>0</v>
      </c>
      <c r="S195" s="206">
        <v>0.057000000000000002</v>
      </c>
      <c r="T195" s="207">
        <f>S195*H195</f>
        <v>0.15959999999999999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8" t="s">
        <v>136</v>
      </c>
      <c r="AT195" s="208" t="s">
        <v>131</v>
      </c>
      <c r="AU195" s="208" t="s">
        <v>79</v>
      </c>
      <c r="AY195" s="17" t="s">
        <v>129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7" t="s">
        <v>77</v>
      </c>
      <c r="BK195" s="209">
        <f>ROUND(I195*H195,2)</f>
        <v>0</v>
      </c>
      <c r="BL195" s="17" t="s">
        <v>136</v>
      </c>
      <c r="BM195" s="208" t="s">
        <v>308</v>
      </c>
    </row>
    <row r="196" s="2" customFormat="1">
      <c r="A196" s="38"/>
      <c r="B196" s="39"/>
      <c r="C196" s="40"/>
      <c r="D196" s="210" t="s">
        <v>138</v>
      </c>
      <c r="E196" s="40"/>
      <c r="F196" s="211" t="s">
        <v>309</v>
      </c>
      <c r="G196" s="40"/>
      <c r="H196" s="40"/>
      <c r="I196" s="212"/>
      <c r="J196" s="40"/>
      <c r="K196" s="40"/>
      <c r="L196" s="44"/>
      <c r="M196" s="213"/>
      <c r="N196" s="214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138</v>
      </c>
      <c r="AU196" s="17" t="s">
        <v>79</v>
      </c>
    </row>
    <row r="197" s="13" customFormat="1">
      <c r="A197" s="13"/>
      <c r="B197" s="215"/>
      <c r="C197" s="216"/>
      <c r="D197" s="217" t="s">
        <v>140</v>
      </c>
      <c r="E197" s="218" t="s">
        <v>19</v>
      </c>
      <c r="F197" s="219" t="s">
        <v>310</v>
      </c>
      <c r="G197" s="216"/>
      <c r="H197" s="220">
        <v>2.7999999999999998</v>
      </c>
      <c r="I197" s="221"/>
      <c r="J197" s="216"/>
      <c r="K197" s="216"/>
      <c r="L197" s="222"/>
      <c r="M197" s="223"/>
      <c r="N197" s="224"/>
      <c r="O197" s="224"/>
      <c r="P197" s="224"/>
      <c r="Q197" s="224"/>
      <c r="R197" s="224"/>
      <c r="S197" s="224"/>
      <c r="T197" s="22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6" t="s">
        <v>140</v>
      </c>
      <c r="AU197" s="226" t="s">
        <v>79</v>
      </c>
      <c r="AV197" s="13" t="s">
        <v>79</v>
      </c>
      <c r="AW197" s="13" t="s">
        <v>33</v>
      </c>
      <c r="AX197" s="13" t="s">
        <v>77</v>
      </c>
      <c r="AY197" s="226" t="s">
        <v>129</v>
      </c>
    </row>
    <row r="198" s="2" customFormat="1" ht="22.2" customHeight="1">
      <c r="A198" s="38"/>
      <c r="B198" s="39"/>
      <c r="C198" s="197" t="s">
        <v>311</v>
      </c>
      <c r="D198" s="197" t="s">
        <v>131</v>
      </c>
      <c r="E198" s="198" t="s">
        <v>312</v>
      </c>
      <c r="F198" s="199" t="s">
        <v>313</v>
      </c>
      <c r="G198" s="200" t="s">
        <v>176</v>
      </c>
      <c r="H198" s="201">
        <v>1.6000000000000001</v>
      </c>
      <c r="I198" s="202"/>
      <c r="J198" s="203">
        <f>ROUND(I198*H198,2)</f>
        <v>0</v>
      </c>
      <c r="K198" s="199" t="s">
        <v>135</v>
      </c>
      <c r="L198" s="44"/>
      <c r="M198" s="204" t="s">
        <v>19</v>
      </c>
      <c r="N198" s="205" t="s">
        <v>43</v>
      </c>
      <c r="O198" s="84"/>
      <c r="P198" s="206">
        <f>O198*H198</f>
        <v>0</v>
      </c>
      <c r="Q198" s="206">
        <v>0</v>
      </c>
      <c r="R198" s="206">
        <f>Q198*H198</f>
        <v>0</v>
      </c>
      <c r="S198" s="206">
        <v>0.075999999999999998</v>
      </c>
      <c r="T198" s="207">
        <f>S198*H198</f>
        <v>0.1216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8" t="s">
        <v>136</v>
      </c>
      <c r="AT198" s="208" t="s">
        <v>131</v>
      </c>
      <c r="AU198" s="208" t="s">
        <v>79</v>
      </c>
      <c r="AY198" s="17" t="s">
        <v>129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7" t="s">
        <v>77</v>
      </c>
      <c r="BK198" s="209">
        <f>ROUND(I198*H198,2)</f>
        <v>0</v>
      </c>
      <c r="BL198" s="17" t="s">
        <v>136</v>
      </c>
      <c r="BM198" s="208" t="s">
        <v>314</v>
      </c>
    </row>
    <row r="199" s="2" customFormat="1">
      <c r="A199" s="38"/>
      <c r="B199" s="39"/>
      <c r="C199" s="40"/>
      <c r="D199" s="210" t="s">
        <v>138</v>
      </c>
      <c r="E199" s="40"/>
      <c r="F199" s="211" t="s">
        <v>315</v>
      </c>
      <c r="G199" s="40"/>
      <c r="H199" s="40"/>
      <c r="I199" s="212"/>
      <c r="J199" s="40"/>
      <c r="K199" s="40"/>
      <c r="L199" s="44"/>
      <c r="M199" s="213"/>
      <c r="N199" s="214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138</v>
      </c>
      <c r="AU199" s="17" t="s">
        <v>79</v>
      </c>
    </row>
    <row r="200" s="13" customFormat="1">
      <c r="A200" s="13"/>
      <c r="B200" s="215"/>
      <c r="C200" s="216"/>
      <c r="D200" s="217" t="s">
        <v>140</v>
      </c>
      <c r="E200" s="218" t="s">
        <v>19</v>
      </c>
      <c r="F200" s="219" t="s">
        <v>316</v>
      </c>
      <c r="G200" s="216"/>
      <c r="H200" s="220">
        <v>1.6000000000000001</v>
      </c>
      <c r="I200" s="221"/>
      <c r="J200" s="216"/>
      <c r="K200" s="216"/>
      <c r="L200" s="222"/>
      <c r="M200" s="223"/>
      <c r="N200" s="224"/>
      <c r="O200" s="224"/>
      <c r="P200" s="224"/>
      <c r="Q200" s="224"/>
      <c r="R200" s="224"/>
      <c r="S200" s="224"/>
      <c r="T200" s="22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6" t="s">
        <v>140</v>
      </c>
      <c r="AU200" s="226" t="s">
        <v>79</v>
      </c>
      <c r="AV200" s="13" t="s">
        <v>79</v>
      </c>
      <c r="AW200" s="13" t="s">
        <v>33</v>
      </c>
      <c r="AX200" s="13" t="s">
        <v>77</v>
      </c>
      <c r="AY200" s="226" t="s">
        <v>129</v>
      </c>
    </row>
    <row r="201" s="2" customFormat="1" ht="22.2" customHeight="1">
      <c r="A201" s="38"/>
      <c r="B201" s="39"/>
      <c r="C201" s="197" t="s">
        <v>317</v>
      </c>
      <c r="D201" s="197" t="s">
        <v>131</v>
      </c>
      <c r="E201" s="198" t="s">
        <v>318</v>
      </c>
      <c r="F201" s="199" t="s">
        <v>319</v>
      </c>
      <c r="G201" s="200" t="s">
        <v>176</v>
      </c>
      <c r="H201" s="201">
        <v>8.8599999999999994</v>
      </c>
      <c r="I201" s="202"/>
      <c r="J201" s="203">
        <f>ROUND(I201*H201,2)</f>
        <v>0</v>
      </c>
      <c r="K201" s="199" t="s">
        <v>135</v>
      </c>
      <c r="L201" s="44"/>
      <c r="M201" s="204" t="s">
        <v>19</v>
      </c>
      <c r="N201" s="205" t="s">
        <v>43</v>
      </c>
      <c r="O201" s="84"/>
      <c r="P201" s="206">
        <f>O201*H201</f>
        <v>0</v>
      </c>
      <c r="Q201" s="206">
        <v>0</v>
      </c>
      <c r="R201" s="206">
        <f>Q201*H201</f>
        <v>0</v>
      </c>
      <c r="S201" s="206">
        <v>0.17999999999999999</v>
      </c>
      <c r="T201" s="207">
        <f>S201*H201</f>
        <v>1.5947999999999998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8" t="s">
        <v>136</v>
      </c>
      <c r="AT201" s="208" t="s">
        <v>131</v>
      </c>
      <c r="AU201" s="208" t="s">
        <v>79</v>
      </c>
      <c r="AY201" s="17" t="s">
        <v>129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7" t="s">
        <v>77</v>
      </c>
      <c r="BK201" s="209">
        <f>ROUND(I201*H201,2)</f>
        <v>0</v>
      </c>
      <c r="BL201" s="17" t="s">
        <v>136</v>
      </c>
      <c r="BM201" s="208" t="s">
        <v>320</v>
      </c>
    </row>
    <row r="202" s="2" customFormat="1">
      <c r="A202" s="38"/>
      <c r="B202" s="39"/>
      <c r="C202" s="40"/>
      <c r="D202" s="210" t="s">
        <v>138</v>
      </c>
      <c r="E202" s="40"/>
      <c r="F202" s="211" t="s">
        <v>321</v>
      </c>
      <c r="G202" s="40"/>
      <c r="H202" s="40"/>
      <c r="I202" s="212"/>
      <c r="J202" s="40"/>
      <c r="K202" s="40"/>
      <c r="L202" s="44"/>
      <c r="M202" s="213"/>
      <c r="N202" s="214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138</v>
      </c>
      <c r="AU202" s="17" t="s">
        <v>79</v>
      </c>
    </row>
    <row r="203" s="13" customFormat="1">
      <c r="A203" s="13"/>
      <c r="B203" s="215"/>
      <c r="C203" s="216"/>
      <c r="D203" s="217" t="s">
        <v>140</v>
      </c>
      <c r="E203" s="218" t="s">
        <v>19</v>
      </c>
      <c r="F203" s="219" t="s">
        <v>322</v>
      </c>
      <c r="G203" s="216"/>
      <c r="H203" s="220">
        <v>3.6000000000000001</v>
      </c>
      <c r="I203" s="221"/>
      <c r="J203" s="216"/>
      <c r="K203" s="216"/>
      <c r="L203" s="222"/>
      <c r="M203" s="223"/>
      <c r="N203" s="224"/>
      <c r="O203" s="224"/>
      <c r="P203" s="224"/>
      <c r="Q203" s="224"/>
      <c r="R203" s="224"/>
      <c r="S203" s="224"/>
      <c r="T203" s="22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6" t="s">
        <v>140</v>
      </c>
      <c r="AU203" s="226" t="s">
        <v>79</v>
      </c>
      <c r="AV203" s="13" t="s">
        <v>79</v>
      </c>
      <c r="AW203" s="13" t="s">
        <v>33</v>
      </c>
      <c r="AX203" s="13" t="s">
        <v>72</v>
      </c>
      <c r="AY203" s="226" t="s">
        <v>129</v>
      </c>
    </row>
    <row r="204" s="13" customFormat="1">
      <c r="A204" s="13"/>
      <c r="B204" s="215"/>
      <c r="C204" s="216"/>
      <c r="D204" s="217" t="s">
        <v>140</v>
      </c>
      <c r="E204" s="218" t="s">
        <v>19</v>
      </c>
      <c r="F204" s="219" t="s">
        <v>323</v>
      </c>
      <c r="G204" s="216"/>
      <c r="H204" s="220">
        <v>5.2599999999999998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6" t="s">
        <v>140</v>
      </c>
      <c r="AU204" s="226" t="s">
        <v>79</v>
      </c>
      <c r="AV204" s="13" t="s">
        <v>79</v>
      </c>
      <c r="AW204" s="13" t="s">
        <v>33</v>
      </c>
      <c r="AX204" s="13" t="s">
        <v>72</v>
      </c>
      <c r="AY204" s="226" t="s">
        <v>129</v>
      </c>
    </row>
    <row r="205" s="14" customFormat="1">
      <c r="A205" s="14"/>
      <c r="B205" s="227"/>
      <c r="C205" s="228"/>
      <c r="D205" s="217" t="s">
        <v>140</v>
      </c>
      <c r="E205" s="229" t="s">
        <v>19</v>
      </c>
      <c r="F205" s="230" t="s">
        <v>244</v>
      </c>
      <c r="G205" s="228"/>
      <c r="H205" s="231">
        <v>8.8599999999999994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37" t="s">
        <v>140</v>
      </c>
      <c r="AU205" s="237" t="s">
        <v>79</v>
      </c>
      <c r="AV205" s="14" t="s">
        <v>136</v>
      </c>
      <c r="AW205" s="14" t="s">
        <v>33</v>
      </c>
      <c r="AX205" s="14" t="s">
        <v>77</v>
      </c>
      <c r="AY205" s="237" t="s">
        <v>129</v>
      </c>
    </row>
    <row r="206" s="2" customFormat="1" ht="22.2" customHeight="1">
      <c r="A206" s="38"/>
      <c r="B206" s="39"/>
      <c r="C206" s="197" t="s">
        <v>324</v>
      </c>
      <c r="D206" s="197" t="s">
        <v>131</v>
      </c>
      <c r="E206" s="198" t="s">
        <v>325</v>
      </c>
      <c r="F206" s="199" t="s">
        <v>326</v>
      </c>
      <c r="G206" s="200" t="s">
        <v>134</v>
      </c>
      <c r="H206" s="201">
        <v>0.33000000000000002</v>
      </c>
      <c r="I206" s="202"/>
      <c r="J206" s="203">
        <f>ROUND(I206*H206,2)</f>
        <v>0</v>
      </c>
      <c r="K206" s="199" t="s">
        <v>135</v>
      </c>
      <c r="L206" s="44"/>
      <c r="M206" s="204" t="s">
        <v>19</v>
      </c>
      <c r="N206" s="205" t="s">
        <v>43</v>
      </c>
      <c r="O206" s="84"/>
      <c r="P206" s="206">
        <f>O206*H206</f>
        <v>0</v>
      </c>
      <c r="Q206" s="206">
        <v>0</v>
      </c>
      <c r="R206" s="206">
        <f>Q206*H206</f>
        <v>0</v>
      </c>
      <c r="S206" s="206">
        <v>2.3999999999999999</v>
      </c>
      <c r="T206" s="207">
        <f>S206*H206</f>
        <v>0.79200000000000004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8" t="s">
        <v>136</v>
      </c>
      <c r="AT206" s="208" t="s">
        <v>131</v>
      </c>
      <c r="AU206" s="208" t="s">
        <v>79</v>
      </c>
      <c r="AY206" s="17" t="s">
        <v>129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7" t="s">
        <v>77</v>
      </c>
      <c r="BK206" s="209">
        <f>ROUND(I206*H206,2)</f>
        <v>0</v>
      </c>
      <c r="BL206" s="17" t="s">
        <v>136</v>
      </c>
      <c r="BM206" s="208" t="s">
        <v>327</v>
      </c>
    </row>
    <row r="207" s="2" customFormat="1">
      <c r="A207" s="38"/>
      <c r="B207" s="39"/>
      <c r="C207" s="40"/>
      <c r="D207" s="210" t="s">
        <v>138</v>
      </c>
      <c r="E207" s="40"/>
      <c r="F207" s="211" t="s">
        <v>328</v>
      </c>
      <c r="G207" s="40"/>
      <c r="H207" s="40"/>
      <c r="I207" s="212"/>
      <c r="J207" s="40"/>
      <c r="K207" s="40"/>
      <c r="L207" s="44"/>
      <c r="M207" s="213"/>
      <c r="N207" s="214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138</v>
      </c>
      <c r="AU207" s="17" t="s">
        <v>79</v>
      </c>
    </row>
    <row r="208" s="13" customFormat="1">
      <c r="A208" s="13"/>
      <c r="B208" s="215"/>
      <c r="C208" s="216"/>
      <c r="D208" s="217" t="s">
        <v>140</v>
      </c>
      <c r="E208" s="218" t="s">
        <v>19</v>
      </c>
      <c r="F208" s="219" t="s">
        <v>329</v>
      </c>
      <c r="G208" s="216"/>
      <c r="H208" s="220">
        <v>0.33000000000000002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6" t="s">
        <v>140</v>
      </c>
      <c r="AU208" s="226" t="s">
        <v>79</v>
      </c>
      <c r="AV208" s="13" t="s">
        <v>79</v>
      </c>
      <c r="AW208" s="13" t="s">
        <v>33</v>
      </c>
      <c r="AX208" s="13" t="s">
        <v>77</v>
      </c>
      <c r="AY208" s="226" t="s">
        <v>129</v>
      </c>
    </row>
    <row r="209" s="2" customFormat="1" ht="22.2" customHeight="1">
      <c r="A209" s="38"/>
      <c r="B209" s="39"/>
      <c r="C209" s="197" t="s">
        <v>330</v>
      </c>
      <c r="D209" s="197" t="s">
        <v>131</v>
      </c>
      <c r="E209" s="198" t="s">
        <v>331</v>
      </c>
      <c r="F209" s="199" t="s">
        <v>332</v>
      </c>
      <c r="G209" s="200" t="s">
        <v>333</v>
      </c>
      <c r="H209" s="201">
        <v>4.7000000000000002</v>
      </c>
      <c r="I209" s="202"/>
      <c r="J209" s="203">
        <f>ROUND(I209*H209,2)</f>
        <v>0</v>
      </c>
      <c r="K209" s="199" t="s">
        <v>135</v>
      </c>
      <c r="L209" s="44"/>
      <c r="M209" s="204" t="s">
        <v>19</v>
      </c>
      <c r="N209" s="205" t="s">
        <v>43</v>
      </c>
      <c r="O209" s="84"/>
      <c r="P209" s="206">
        <f>O209*H209</f>
        <v>0</v>
      </c>
      <c r="Q209" s="206">
        <v>0.00020000000000000001</v>
      </c>
      <c r="R209" s="206">
        <f>Q209*H209</f>
        <v>0.00094000000000000008</v>
      </c>
      <c r="S209" s="206">
        <v>0</v>
      </c>
      <c r="T209" s="20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8" t="s">
        <v>136</v>
      </c>
      <c r="AT209" s="208" t="s">
        <v>131</v>
      </c>
      <c r="AU209" s="208" t="s">
        <v>79</v>
      </c>
      <c r="AY209" s="17" t="s">
        <v>129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7" t="s">
        <v>77</v>
      </c>
      <c r="BK209" s="209">
        <f>ROUND(I209*H209,2)</f>
        <v>0</v>
      </c>
      <c r="BL209" s="17" t="s">
        <v>136</v>
      </c>
      <c r="BM209" s="208" t="s">
        <v>334</v>
      </c>
    </row>
    <row r="210" s="2" customFormat="1">
      <c r="A210" s="38"/>
      <c r="B210" s="39"/>
      <c r="C210" s="40"/>
      <c r="D210" s="210" t="s">
        <v>138</v>
      </c>
      <c r="E210" s="40"/>
      <c r="F210" s="211" t="s">
        <v>335</v>
      </c>
      <c r="G210" s="40"/>
      <c r="H210" s="40"/>
      <c r="I210" s="212"/>
      <c r="J210" s="40"/>
      <c r="K210" s="40"/>
      <c r="L210" s="44"/>
      <c r="M210" s="213"/>
      <c r="N210" s="214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138</v>
      </c>
      <c r="AU210" s="17" t="s">
        <v>79</v>
      </c>
    </row>
    <row r="211" s="13" customFormat="1">
      <c r="A211" s="13"/>
      <c r="B211" s="215"/>
      <c r="C211" s="216"/>
      <c r="D211" s="217" t="s">
        <v>140</v>
      </c>
      <c r="E211" s="218" t="s">
        <v>19</v>
      </c>
      <c r="F211" s="219" t="s">
        <v>336</v>
      </c>
      <c r="G211" s="216"/>
      <c r="H211" s="220">
        <v>4.7000000000000002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6" t="s">
        <v>140</v>
      </c>
      <c r="AU211" s="226" t="s">
        <v>79</v>
      </c>
      <c r="AV211" s="13" t="s">
        <v>79</v>
      </c>
      <c r="AW211" s="13" t="s">
        <v>33</v>
      </c>
      <c r="AX211" s="13" t="s">
        <v>77</v>
      </c>
      <c r="AY211" s="226" t="s">
        <v>129</v>
      </c>
    </row>
    <row r="212" s="2" customFormat="1" ht="14.4" customHeight="1">
      <c r="A212" s="38"/>
      <c r="B212" s="39"/>
      <c r="C212" s="197" t="s">
        <v>337</v>
      </c>
      <c r="D212" s="197" t="s">
        <v>131</v>
      </c>
      <c r="E212" s="198" t="s">
        <v>338</v>
      </c>
      <c r="F212" s="199" t="s">
        <v>339</v>
      </c>
      <c r="G212" s="200" t="s">
        <v>333</v>
      </c>
      <c r="H212" s="201">
        <v>3</v>
      </c>
      <c r="I212" s="202"/>
      <c r="J212" s="203">
        <f>ROUND(I212*H212,2)</f>
        <v>0</v>
      </c>
      <c r="K212" s="199" t="s">
        <v>135</v>
      </c>
      <c r="L212" s="44"/>
      <c r="M212" s="204" t="s">
        <v>19</v>
      </c>
      <c r="N212" s="205" t="s">
        <v>43</v>
      </c>
      <c r="O212" s="84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08" t="s">
        <v>136</v>
      </c>
      <c r="AT212" s="208" t="s">
        <v>131</v>
      </c>
      <c r="AU212" s="208" t="s">
        <v>79</v>
      </c>
      <c r="AY212" s="17" t="s">
        <v>129</v>
      </c>
      <c r="BE212" s="209">
        <f>IF(N212="základní",J212,0)</f>
        <v>0</v>
      </c>
      <c r="BF212" s="209">
        <f>IF(N212="snížená",J212,0)</f>
        <v>0</v>
      </c>
      <c r="BG212" s="209">
        <f>IF(N212="zákl. přenesená",J212,0)</f>
        <v>0</v>
      </c>
      <c r="BH212" s="209">
        <f>IF(N212="sníž. přenesená",J212,0)</f>
        <v>0</v>
      </c>
      <c r="BI212" s="209">
        <f>IF(N212="nulová",J212,0)</f>
        <v>0</v>
      </c>
      <c r="BJ212" s="17" t="s">
        <v>77</v>
      </c>
      <c r="BK212" s="209">
        <f>ROUND(I212*H212,2)</f>
        <v>0</v>
      </c>
      <c r="BL212" s="17" t="s">
        <v>136</v>
      </c>
      <c r="BM212" s="208" t="s">
        <v>340</v>
      </c>
    </row>
    <row r="213" s="2" customFormat="1">
      <c r="A213" s="38"/>
      <c r="B213" s="39"/>
      <c r="C213" s="40"/>
      <c r="D213" s="210" t="s">
        <v>138</v>
      </c>
      <c r="E213" s="40"/>
      <c r="F213" s="211" t="s">
        <v>341</v>
      </c>
      <c r="G213" s="40"/>
      <c r="H213" s="40"/>
      <c r="I213" s="212"/>
      <c r="J213" s="40"/>
      <c r="K213" s="40"/>
      <c r="L213" s="44"/>
      <c r="M213" s="213"/>
      <c r="N213" s="214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138</v>
      </c>
      <c r="AU213" s="17" t="s">
        <v>79</v>
      </c>
    </row>
    <row r="214" s="13" customFormat="1">
      <c r="A214" s="13"/>
      <c r="B214" s="215"/>
      <c r="C214" s="216"/>
      <c r="D214" s="217" t="s">
        <v>140</v>
      </c>
      <c r="E214" s="218" t="s">
        <v>19</v>
      </c>
      <c r="F214" s="219" t="s">
        <v>342</v>
      </c>
      <c r="G214" s="216"/>
      <c r="H214" s="220">
        <v>3</v>
      </c>
      <c r="I214" s="221"/>
      <c r="J214" s="216"/>
      <c r="K214" s="216"/>
      <c r="L214" s="222"/>
      <c r="M214" s="223"/>
      <c r="N214" s="224"/>
      <c r="O214" s="224"/>
      <c r="P214" s="224"/>
      <c r="Q214" s="224"/>
      <c r="R214" s="224"/>
      <c r="S214" s="224"/>
      <c r="T214" s="22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6" t="s">
        <v>140</v>
      </c>
      <c r="AU214" s="226" t="s">
        <v>79</v>
      </c>
      <c r="AV214" s="13" t="s">
        <v>79</v>
      </c>
      <c r="AW214" s="13" t="s">
        <v>33</v>
      </c>
      <c r="AX214" s="13" t="s">
        <v>77</v>
      </c>
      <c r="AY214" s="226" t="s">
        <v>129</v>
      </c>
    </row>
    <row r="215" s="2" customFormat="1" ht="14.4" customHeight="1">
      <c r="A215" s="38"/>
      <c r="B215" s="39"/>
      <c r="C215" s="197" t="s">
        <v>343</v>
      </c>
      <c r="D215" s="197" t="s">
        <v>131</v>
      </c>
      <c r="E215" s="198" t="s">
        <v>344</v>
      </c>
      <c r="F215" s="199" t="s">
        <v>345</v>
      </c>
      <c r="G215" s="200" t="s">
        <v>333</v>
      </c>
      <c r="H215" s="201">
        <v>5.4000000000000004</v>
      </c>
      <c r="I215" s="202"/>
      <c r="J215" s="203">
        <f>ROUND(I215*H215,2)</f>
        <v>0</v>
      </c>
      <c r="K215" s="199" t="s">
        <v>135</v>
      </c>
      <c r="L215" s="44"/>
      <c r="M215" s="204" t="s">
        <v>19</v>
      </c>
      <c r="N215" s="205" t="s">
        <v>43</v>
      </c>
      <c r="O215" s="84"/>
      <c r="P215" s="206">
        <f>O215*H215</f>
        <v>0</v>
      </c>
      <c r="Q215" s="206">
        <v>0</v>
      </c>
      <c r="R215" s="206">
        <f>Q215*H215</f>
        <v>0</v>
      </c>
      <c r="S215" s="206">
        <v>0</v>
      </c>
      <c r="T215" s="20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8" t="s">
        <v>136</v>
      </c>
      <c r="AT215" s="208" t="s">
        <v>131</v>
      </c>
      <c r="AU215" s="208" t="s">
        <v>79</v>
      </c>
      <c r="AY215" s="17" t="s">
        <v>129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7" t="s">
        <v>77</v>
      </c>
      <c r="BK215" s="209">
        <f>ROUND(I215*H215,2)</f>
        <v>0</v>
      </c>
      <c r="BL215" s="17" t="s">
        <v>136</v>
      </c>
      <c r="BM215" s="208" t="s">
        <v>346</v>
      </c>
    </row>
    <row r="216" s="2" customFormat="1">
      <c r="A216" s="38"/>
      <c r="B216" s="39"/>
      <c r="C216" s="40"/>
      <c r="D216" s="210" t="s">
        <v>138</v>
      </c>
      <c r="E216" s="40"/>
      <c r="F216" s="211" t="s">
        <v>347</v>
      </c>
      <c r="G216" s="40"/>
      <c r="H216" s="40"/>
      <c r="I216" s="212"/>
      <c r="J216" s="40"/>
      <c r="K216" s="40"/>
      <c r="L216" s="44"/>
      <c r="M216" s="213"/>
      <c r="N216" s="214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138</v>
      </c>
      <c r="AU216" s="17" t="s">
        <v>79</v>
      </c>
    </row>
    <row r="217" s="13" customFormat="1">
      <c r="A217" s="13"/>
      <c r="B217" s="215"/>
      <c r="C217" s="216"/>
      <c r="D217" s="217" t="s">
        <v>140</v>
      </c>
      <c r="E217" s="218" t="s">
        <v>19</v>
      </c>
      <c r="F217" s="219" t="s">
        <v>348</v>
      </c>
      <c r="G217" s="216"/>
      <c r="H217" s="220">
        <v>5.4000000000000004</v>
      </c>
      <c r="I217" s="221"/>
      <c r="J217" s="216"/>
      <c r="K217" s="216"/>
      <c r="L217" s="222"/>
      <c r="M217" s="223"/>
      <c r="N217" s="224"/>
      <c r="O217" s="224"/>
      <c r="P217" s="224"/>
      <c r="Q217" s="224"/>
      <c r="R217" s="224"/>
      <c r="S217" s="224"/>
      <c r="T217" s="22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26" t="s">
        <v>140</v>
      </c>
      <c r="AU217" s="226" t="s">
        <v>79</v>
      </c>
      <c r="AV217" s="13" t="s">
        <v>79</v>
      </c>
      <c r="AW217" s="13" t="s">
        <v>33</v>
      </c>
      <c r="AX217" s="13" t="s">
        <v>77</v>
      </c>
      <c r="AY217" s="226" t="s">
        <v>129</v>
      </c>
    </row>
    <row r="218" s="2" customFormat="1" ht="22.2" customHeight="1">
      <c r="A218" s="38"/>
      <c r="B218" s="39"/>
      <c r="C218" s="197" t="s">
        <v>349</v>
      </c>
      <c r="D218" s="197" t="s">
        <v>131</v>
      </c>
      <c r="E218" s="198" t="s">
        <v>350</v>
      </c>
      <c r="F218" s="199" t="s">
        <v>351</v>
      </c>
      <c r="G218" s="200" t="s">
        <v>176</v>
      </c>
      <c r="H218" s="201">
        <v>15</v>
      </c>
      <c r="I218" s="202"/>
      <c r="J218" s="203">
        <f>ROUND(I218*H218,2)</f>
        <v>0</v>
      </c>
      <c r="K218" s="199" t="s">
        <v>135</v>
      </c>
      <c r="L218" s="44"/>
      <c r="M218" s="204" t="s">
        <v>19</v>
      </c>
      <c r="N218" s="205" t="s">
        <v>43</v>
      </c>
      <c r="O218" s="84"/>
      <c r="P218" s="206">
        <f>O218*H218</f>
        <v>0</v>
      </c>
      <c r="Q218" s="206">
        <v>0</v>
      </c>
      <c r="R218" s="206">
        <f>Q218*H218</f>
        <v>0</v>
      </c>
      <c r="S218" s="206">
        <v>0.068000000000000005</v>
      </c>
      <c r="T218" s="207">
        <f>S218*H218</f>
        <v>1.02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08" t="s">
        <v>136</v>
      </c>
      <c r="AT218" s="208" t="s">
        <v>131</v>
      </c>
      <c r="AU218" s="208" t="s">
        <v>79</v>
      </c>
      <c r="AY218" s="17" t="s">
        <v>129</v>
      </c>
      <c r="BE218" s="209">
        <f>IF(N218="základní",J218,0)</f>
        <v>0</v>
      </c>
      <c r="BF218" s="209">
        <f>IF(N218="snížená",J218,0)</f>
        <v>0</v>
      </c>
      <c r="BG218" s="209">
        <f>IF(N218="zákl. přenesená",J218,0)</f>
        <v>0</v>
      </c>
      <c r="BH218" s="209">
        <f>IF(N218="sníž. přenesená",J218,0)</f>
        <v>0</v>
      </c>
      <c r="BI218" s="209">
        <f>IF(N218="nulová",J218,0)</f>
        <v>0</v>
      </c>
      <c r="BJ218" s="17" t="s">
        <v>77</v>
      </c>
      <c r="BK218" s="209">
        <f>ROUND(I218*H218,2)</f>
        <v>0</v>
      </c>
      <c r="BL218" s="17" t="s">
        <v>136</v>
      </c>
      <c r="BM218" s="208" t="s">
        <v>352</v>
      </c>
    </row>
    <row r="219" s="2" customFormat="1">
      <c r="A219" s="38"/>
      <c r="B219" s="39"/>
      <c r="C219" s="40"/>
      <c r="D219" s="210" t="s">
        <v>138</v>
      </c>
      <c r="E219" s="40"/>
      <c r="F219" s="211" t="s">
        <v>353</v>
      </c>
      <c r="G219" s="40"/>
      <c r="H219" s="40"/>
      <c r="I219" s="212"/>
      <c r="J219" s="40"/>
      <c r="K219" s="40"/>
      <c r="L219" s="44"/>
      <c r="M219" s="213"/>
      <c r="N219" s="214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138</v>
      </c>
      <c r="AU219" s="17" t="s">
        <v>79</v>
      </c>
    </row>
    <row r="220" s="13" customFormat="1">
      <c r="A220" s="13"/>
      <c r="B220" s="215"/>
      <c r="C220" s="216"/>
      <c r="D220" s="217" t="s">
        <v>140</v>
      </c>
      <c r="E220" s="218" t="s">
        <v>19</v>
      </c>
      <c r="F220" s="219" t="s">
        <v>354</v>
      </c>
      <c r="G220" s="216"/>
      <c r="H220" s="220">
        <v>15</v>
      </c>
      <c r="I220" s="221"/>
      <c r="J220" s="216"/>
      <c r="K220" s="216"/>
      <c r="L220" s="222"/>
      <c r="M220" s="223"/>
      <c r="N220" s="224"/>
      <c r="O220" s="224"/>
      <c r="P220" s="224"/>
      <c r="Q220" s="224"/>
      <c r="R220" s="224"/>
      <c r="S220" s="224"/>
      <c r="T220" s="22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6" t="s">
        <v>140</v>
      </c>
      <c r="AU220" s="226" t="s">
        <v>79</v>
      </c>
      <c r="AV220" s="13" t="s">
        <v>79</v>
      </c>
      <c r="AW220" s="13" t="s">
        <v>33</v>
      </c>
      <c r="AX220" s="13" t="s">
        <v>77</v>
      </c>
      <c r="AY220" s="226" t="s">
        <v>129</v>
      </c>
    </row>
    <row r="221" s="12" customFormat="1" ht="22.8" customHeight="1">
      <c r="A221" s="12"/>
      <c r="B221" s="181"/>
      <c r="C221" s="182"/>
      <c r="D221" s="183" t="s">
        <v>71</v>
      </c>
      <c r="E221" s="195" t="s">
        <v>355</v>
      </c>
      <c r="F221" s="195" t="s">
        <v>356</v>
      </c>
      <c r="G221" s="182"/>
      <c r="H221" s="182"/>
      <c r="I221" s="185"/>
      <c r="J221" s="196">
        <f>BK221</f>
        <v>0</v>
      </c>
      <c r="K221" s="182"/>
      <c r="L221" s="187"/>
      <c r="M221" s="188"/>
      <c r="N221" s="189"/>
      <c r="O221" s="189"/>
      <c r="P221" s="190">
        <f>SUM(P222:P230)</f>
        <v>0</v>
      </c>
      <c r="Q221" s="189"/>
      <c r="R221" s="190">
        <f>SUM(R222:R230)</f>
        <v>0</v>
      </c>
      <c r="S221" s="189"/>
      <c r="T221" s="191">
        <f>SUM(T222:T230)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92" t="s">
        <v>77</v>
      </c>
      <c r="AT221" s="193" t="s">
        <v>71</v>
      </c>
      <c r="AU221" s="193" t="s">
        <v>77</v>
      </c>
      <c r="AY221" s="192" t="s">
        <v>129</v>
      </c>
      <c r="BK221" s="194">
        <f>SUM(BK222:BK230)</f>
        <v>0</v>
      </c>
    </row>
    <row r="222" s="2" customFormat="1" ht="22.2" customHeight="1">
      <c r="A222" s="38"/>
      <c r="B222" s="39"/>
      <c r="C222" s="197" t="s">
        <v>357</v>
      </c>
      <c r="D222" s="197" t="s">
        <v>131</v>
      </c>
      <c r="E222" s="198" t="s">
        <v>358</v>
      </c>
      <c r="F222" s="199" t="s">
        <v>359</v>
      </c>
      <c r="G222" s="200" t="s">
        <v>164</v>
      </c>
      <c r="H222" s="201">
        <v>4.7149999999999999</v>
      </c>
      <c r="I222" s="202"/>
      <c r="J222" s="203">
        <f>ROUND(I222*H222,2)</f>
        <v>0</v>
      </c>
      <c r="K222" s="199" t="s">
        <v>135</v>
      </c>
      <c r="L222" s="44"/>
      <c r="M222" s="204" t="s">
        <v>19</v>
      </c>
      <c r="N222" s="205" t="s">
        <v>43</v>
      </c>
      <c r="O222" s="84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8" t="s">
        <v>136</v>
      </c>
      <c r="AT222" s="208" t="s">
        <v>131</v>
      </c>
      <c r="AU222" s="208" t="s">
        <v>79</v>
      </c>
      <c r="AY222" s="17" t="s">
        <v>129</v>
      </c>
      <c r="BE222" s="209">
        <f>IF(N222="základní",J222,0)</f>
        <v>0</v>
      </c>
      <c r="BF222" s="209">
        <f>IF(N222="snížená",J222,0)</f>
        <v>0</v>
      </c>
      <c r="BG222" s="209">
        <f>IF(N222="zákl. přenesená",J222,0)</f>
        <v>0</v>
      </c>
      <c r="BH222" s="209">
        <f>IF(N222="sníž. přenesená",J222,0)</f>
        <v>0</v>
      </c>
      <c r="BI222" s="209">
        <f>IF(N222="nulová",J222,0)</f>
        <v>0</v>
      </c>
      <c r="BJ222" s="17" t="s">
        <v>77</v>
      </c>
      <c r="BK222" s="209">
        <f>ROUND(I222*H222,2)</f>
        <v>0</v>
      </c>
      <c r="BL222" s="17" t="s">
        <v>136</v>
      </c>
      <c r="BM222" s="208" t="s">
        <v>360</v>
      </c>
    </row>
    <row r="223" s="2" customFormat="1">
      <c r="A223" s="38"/>
      <c r="B223" s="39"/>
      <c r="C223" s="40"/>
      <c r="D223" s="210" t="s">
        <v>138</v>
      </c>
      <c r="E223" s="40"/>
      <c r="F223" s="211" t="s">
        <v>361</v>
      </c>
      <c r="G223" s="40"/>
      <c r="H223" s="40"/>
      <c r="I223" s="212"/>
      <c r="J223" s="40"/>
      <c r="K223" s="40"/>
      <c r="L223" s="44"/>
      <c r="M223" s="213"/>
      <c r="N223" s="214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138</v>
      </c>
      <c r="AU223" s="17" t="s">
        <v>79</v>
      </c>
    </row>
    <row r="224" s="2" customFormat="1" ht="19.8" customHeight="1">
      <c r="A224" s="38"/>
      <c r="B224" s="39"/>
      <c r="C224" s="197" t="s">
        <v>362</v>
      </c>
      <c r="D224" s="197" t="s">
        <v>131</v>
      </c>
      <c r="E224" s="198" t="s">
        <v>363</v>
      </c>
      <c r="F224" s="199" t="s">
        <v>364</v>
      </c>
      <c r="G224" s="200" t="s">
        <v>164</v>
      </c>
      <c r="H224" s="201">
        <v>4.7149999999999999</v>
      </c>
      <c r="I224" s="202"/>
      <c r="J224" s="203">
        <f>ROUND(I224*H224,2)</f>
        <v>0</v>
      </c>
      <c r="K224" s="199" t="s">
        <v>135</v>
      </c>
      <c r="L224" s="44"/>
      <c r="M224" s="204" t="s">
        <v>19</v>
      </c>
      <c r="N224" s="205" t="s">
        <v>43</v>
      </c>
      <c r="O224" s="84"/>
      <c r="P224" s="206">
        <f>O224*H224</f>
        <v>0</v>
      </c>
      <c r="Q224" s="206">
        <v>0</v>
      </c>
      <c r="R224" s="206">
        <f>Q224*H224</f>
        <v>0</v>
      </c>
      <c r="S224" s="206">
        <v>0</v>
      </c>
      <c r="T224" s="20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08" t="s">
        <v>136</v>
      </c>
      <c r="AT224" s="208" t="s">
        <v>131</v>
      </c>
      <c r="AU224" s="208" t="s">
        <v>79</v>
      </c>
      <c r="AY224" s="17" t="s">
        <v>129</v>
      </c>
      <c r="BE224" s="209">
        <f>IF(N224="základní",J224,0)</f>
        <v>0</v>
      </c>
      <c r="BF224" s="209">
        <f>IF(N224="snížená",J224,0)</f>
        <v>0</v>
      </c>
      <c r="BG224" s="209">
        <f>IF(N224="zákl. přenesená",J224,0)</f>
        <v>0</v>
      </c>
      <c r="BH224" s="209">
        <f>IF(N224="sníž. přenesená",J224,0)</f>
        <v>0</v>
      </c>
      <c r="BI224" s="209">
        <f>IF(N224="nulová",J224,0)</f>
        <v>0</v>
      </c>
      <c r="BJ224" s="17" t="s">
        <v>77</v>
      </c>
      <c r="BK224" s="209">
        <f>ROUND(I224*H224,2)</f>
        <v>0</v>
      </c>
      <c r="BL224" s="17" t="s">
        <v>136</v>
      </c>
      <c r="BM224" s="208" t="s">
        <v>365</v>
      </c>
    </row>
    <row r="225" s="2" customFormat="1">
      <c r="A225" s="38"/>
      <c r="B225" s="39"/>
      <c r="C225" s="40"/>
      <c r="D225" s="210" t="s">
        <v>138</v>
      </c>
      <c r="E225" s="40"/>
      <c r="F225" s="211" t="s">
        <v>366</v>
      </c>
      <c r="G225" s="40"/>
      <c r="H225" s="40"/>
      <c r="I225" s="212"/>
      <c r="J225" s="40"/>
      <c r="K225" s="40"/>
      <c r="L225" s="44"/>
      <c r="M225" s="213"/>
      <c r="N225" s="214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138</v>
      </c>
      <c r="AU225" s="17" t="s">
        <v>79</v>
      </c>
    </row>
    <row r="226" s="2" customFormat="1" ht="22.2" customHeight="1">
      <c r="A226" s="38"/>
      <c r="B226" s="39"/>
      <c r="C226" s="197" t="s">
        <v>367</v>
      </c>
      <c r="D226" s="197" t="s">
        <v>131</v>
      </c>
      <c r="E226" s="198" t="s">
        <v>368</v>
      </c>
      <c r="F226" s="199" t="s">
        <v>369</v>
      </c>
      <c r="G226" s="200" t="s">
        <v>164</v>
      </c>
      <c r="H226" s="201">
        <v>113.16</v>
      </c>
      <c r="I226" s="202"/>
      <c r="J226" s="203">
        <f>ROUND(I226*H226,2)</f>
        <v>0</v>
      </c>
      <c r="K226" s="199" t="s">
        <v>135</v>
      </c>
      <c r="L226" s="44"/>
      <c r="M226" s="204" t="s">
        <v>19</v>
      </c>
      <c r="N226" s="205" t="s">
        <v>43</v>
      </c>
      <c r="O226" s="84"/>
      <c r="P226" s="206">
        <f>O226*H226</f>
        <v>0</v>
      </c>
      <c r="Q226" s="206">
        <v>0</v>
      </c>
      <c r="R226" s="206">
        <f>Q226*H226</f>
        <v>0</v>
      </c>
      <c r="S226" s="206">
        <v>0</v>
      </c>
      <c r="T226" s="20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8" t="s">
        <v>136</v>
      </c>
      <c r="AT226" s="208" t="s">
        <v>131</v>
      </c>
      <c r="AU226" s="208" t="s">
        <v>79</v>
      </c>
      <c r="AY226" s="17" t="s">
        <v>129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7" t="s">
        <v>77</v>
      </c>
      <c r="BK226" s="209">
        <f>ROUND(I226*H226,2)</f>
        <v>0</v>
      </c>
      <c r="BL226" s="17" t="s">
        <v>136</v>
      </c>
      <c r="BM226" s="208" t="s">
        <v>370</v>
      </c>
    </row>
    <row r="227" s="2" customFormat="1">
      <c r="A227" s="38"/>
      <c r="B227" s="39"/>
      <c r="C227" s="40"/>
      <c r="D227" s="210" t="s">
        <v>138</v>
      </c>
      <c r="E227" s="40"/>
      <c r="F227" s="211" t="s">
        <v>371</v>
      </c>
      <c r="G227" s="40"/>
      <c r="H227" s="40"/>
      <c r="I227" s="212"/>
      <c r="J227" s="40"/>
      <c r="K227" s="40"/>
      <c r="L227" s="44"/>
      <c r="M227" s="213"/>
      <c r="N227" s="214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138</v>
      </c>
      <c r="AU227" s="17" t="s">
        <v>79</v>
      </c>
    </row>
    <row r="228" s="13" customFormat="1">
      <c r="A228" s="13"/>
      <c r="B228" s="215"/>
      <c r="C228" s="216"/>
      <c r="D228" s="217" t="s">
        <v>140</v>
      </c>
      <c r="E228" s="218" t="s">
        <v>19</v>
      </c>
      <c r="F228" s="219" t="s">
        <v>372</v>
      </c>
      <c r="G228" s="216"/>
      <c r="H228" s="220">
        <v>113.16</v>
      </c>
      <c r="I228" s="221"/>
      <c r="J228" s="216"/>
      <c r="K228" s="216"/>
      <c r="L228" s="222"/>
      <c r="M228" s="223"/>
      <c r="N228" s="224"/>
      <c r="O228" s="224"/>
      <c r="P228" s="224"/>
      <c r="Q228" s="224"/>
      <c r="R228" s="224"/>
      <c r="S228" s="224"/>
      <c r="T228" s="22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6" t="s">
        <v>140</v>
      </c>
      <c r="AU228" s="226" t="s">
        <v>79</v>
      </c>
      <c r="AV228" s="13" t="s">
        <v>79</v>
      </c>
      <c r="AW228" s="13" t="s">
        <v>33</v>
      </c>
      <c r="AX228" s="13" t="s">
        <v>77</v>
      </c>
      <c r="AY228" s="226" t="s">
        <v>129</v>
      </c>
    </row>
    <row r="229" s="2" customFormat="1" ht="22.2" customHeight="1">
      <c r="A229" s="38"/>
      <c r="B229" s="39"/>
      <c r="C229" s="197" t="s">
        <v>373</v>
      </c>
      <c r="D229" s="197" t="s">
        <v>131</v>
      </c>
      <c r="E229" s="198" t="s">
        <v>374</v>
      </c>
      <c r="F229" s="199" t="s">
        <v>375</v>
      </c>
      <c r="G229" s="200" t="s">
        <v>164</v>
      </c>
      <c r="H229" s="201">
        <v>4.7149999999999999</v>
      </c>
      <c r="I229" s="202"/>
      <c r="J229" s="203">
        <f>ROUND(I229*H229,2)</f>
        <v>0</v>
      </c>
      <c r="K229" s="199" t="s">
        <v>135</v>
      </c>
      <c r="L229" s="44"/>
      <c r="M229" s="204" t="s">
        <v>19</v>
      </c>
      <c r="N229" s="205" t="s">
        <v>43</v>
      </c>
      <c r="O229" s="84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08" t="s">
        <v>136</v>
      </c>
      <c r="AT229" s="208" t="s">
        <v>131</v>
      </c>
      <c r="AU229" s="208" t="s">
        <v>79</v>
      </c>
      <c r="AY229" s="17" t="s">
        <v>129</v>
      </c>
      <c r="BE229" s="209">
        <f>IF(N229="základní",J229,0)</f>
        <v>0</v>
      </c>
      <c r="BF229" s="209">
        <f>IF(N229="snížená",J229,0)</f>
        <v>0</v>
      </c>
      <c r="BG229" s="209">
        <f>IF(N229="zákl. přenesená",J229,0)</f>
        <v>0</v>
      </c>
      <c r="BH229" s="209">
        <f>IF(N229="sníž. přenesená",J229,0)</f>
        <v>0</v>
      </c>
      <c r="BI229" s="209">
        <f>IF(N229="nulová",J229,0)</f>
        <v>0</v>
      </c>
      <c r="BJ229" s="17" t="s">
        <v>77</v>
      </c>
      <c r="BK229" s="209">
        <f>ROUND(I229*H229,2)</f>
        <v>0</v>
      </c>
      <c r="BL229" s="17" t="s">
        <v>136</v>
      </c>
      <c r="BM229" s="208" t="s">
        <v>376</v>
      </c>
    </row>
    <row r="230" s="2" customFormat="1">
      <c r="A230" s="38"/>
      <c r="B230" s="39"/>
      <c r="C230" s="40"/>
      <c r="D230" s="210" t="s">
        <v>138</v>
      </c>
      <c r="E230" s="40"/>
      <c r="F230" s="211" t="s">
        <v>377</v>
      </c>
      <c r="G230" s="40"/>
      <c r="H230" s="40"/>
      <c r="I230" s="212"/>
      <c r="J230" s="40"/>
      <c r="K230" s="40"/>
      <c r="L230" s="44"/>
      <c r="M230" s="213"/>
      <c r="N230" s="214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138</v>
      </c>
      <c r="AU230" s="17" t="s">
        <v>79</v>
      </c>
    </row>
    <row r="231" s="12" customFormat="1" ht="22.8" customHeight="1">
      <c r="A231" s="12"/>
      <c r="B231" s="181"/>
      <c r="C231" s="182"/>
      <c r="D231" s="183" t="s">
        <v>71</v>
      </c>
      <c r="E231" s="195" t="s">
        <v>378</v>
      </c>
      <c r="F231" s="195" t="s">
        <v>379</v>
      </c>
      <c r="G231" s="182"/>
      <c r="H231" s="182"/>
      <c r="I231" s="185"/>
      <c r="J231" s="196">
        <f>BK231</f>
        <v>0</v>
      </c>
      <c r="K231" s="182"/>
      <c r="L231" s="187"/>
      <c r="M231" s="188"/>
      <c r="N231" s="189"/>
      <c r="O231" s="189"/>
      <c r="P231" s="190">
        <f>SUM(P232:P233)</f>
        <v>0</v>
      </c>
      <c r="Q231" s="189"/>
      <c r="R231" s="190">
        <f>SUM(R232:R233)</f>
        <v>0</v>
      </c>
      <c r="S231" s="189"/>
      <c r="T231" s="191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92" t="s">
        <v>77</v>
      </c>
      <c r="AT231" s="193" t="s">
        <v>71</v>
      </c>
      <c r="AU231" s="193" t="s">
        <v>77</v>
      </c>
      <c r="AY231" s="192" t="s">
        <v>129</v>
      </c>
      <c r="BK231" s="194">
        <f>SUM(BK232:BK233)</f>
        <v>0</v>
      </c>
    </row>
    <row r="232" s="2" customFormat="1" ht="22.2" customHeight="1">
      <c r="A232" s="38"/>
      <c r="B232" s="39"/>
      <c r="C232" s="197" t="s">
        <v>380</v>
      </c>
      <c r="D232" s="197" t="s">
        <v>131</v>
      </c>
      <c r="E232" s="198" t="s">
        <v>381</v>
      </c>
      <c r="F232" s="199" t="s">
        <v>382</v>
      </c>
      <c r="G232" s="200" t="s">
        <v>164</v>
      </c>
      <c r="H232" s="201">
        <v>11.645</v>
      </c>
      <c r="I232" s="202"/>
      <c r="J232" s="203">
        <f>ROUND(I232*H232,2)</f>
        <v>0</v>
      </c>
      <c r="K232" s="199" t="s">
        <v>135</v>
      </c>
      <c r="L232" s="44"/>
      <c r="M232" s="204" t="s">
        <v>19</v>
      </c>
      <c r="N232" s="205" t="s">
        <v>43</v>
      </c>
      <c r="O232" s="84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8" t="s">
        <v>136</v>
      </c>
      <c r="AT232" s="208" t="s">
        <v>131</v>
      </c>
      <c r="AU232" s="208" t="s">
        <v>79</v>
      </c>
      <c r="AY232" s="17" t="s">
        <v>129</v>
      </c>
      <c r="BE232" s="209">
        <f>IF(N232="základní",J232,0)</f>
        <v>0</v>
      </c>
      <c r="BF232" s="209">
        <f>IF(N232="snížená",J232,0)</f>
        <v>0</v>
      </c>
      <c r="BG232" s="209">
        <f>IF(N232="zákl. přenesená",J232,0)</f>
        <v>0</v>
      </c>
      <c r="BH232" s="209">
        <f>IF(N232="sníž. přenesená",J232,0)</f>
        <v>0</v>
      </c>
      <c r="BI232" s="209">
        <f>IF(N232="nulová",J232,0)</f>
        <v>0</v>
      </c>
      <c r="BJ232" s="17" t="s">
        <v>77</v>
      </c>
      <c r="BK232" s="209">
        <f>ROUND(I232*H232,2)</f>
        <v>0</v>
      </c>
      <c r="BL232" s="17" t="s">
        <v>136</v>
      </c>
      <c r="BM232" s="208" t="s">
        <v>383</v>
      </c>
    </row>
    <row r="233" s="2" customFormat="1">
      <c r="A233" s="38"/>
      <c r="B233" s="39"/>
      <c r="C233" s="40"/>
      <c r="D233" s="210" t="s">
        <v>138</v>
      </c>
      <c r="E233" s="40"/>
      <c r="F233" s="211" t="s">
        <v>384</v>
      </c>
      <c r="G233" s="40"/>
      <c r="H233" s="40"/>
      <c r="I233" s="212"/>
      <c r="J233" s="40"/>
      <c r="K233" s="40"/>
      <c r="L233" s="44"/>
      <c r="M233" s="213"/>
      <c r="N233" s="214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138</v>
      </c>
      <c r="AU233" s="17" t="s">
        <v>79</v>
      </c>
    </row>
    <row r="234" s="12" customFormat="1" ht="25.92" customHeight="1">
      <c r="A234" s="12"/>
      <c r="B234" s="181"/>
      <c r="C234" s="182"/>
      <c r="D234" s="183" t="s">
        <v>71</v>
      </c>
      <c r="E234" s="184" t="s">
        <v>385</v>
      </c>
      <c r="F234" s="184" t="s">
        <v>386</v>
      </c>
      <c r="G234" s="182"/>
      <c r="H234" s="182"/>
      <c r="I234" s="185"/>
      <c r="J234" s="186">
        <f>BK234</f>
        <v>0</v>
      </c>
      <c r="K234" s="182"/>
      <c r="L234" s="187"/>
      <c r="M234" s="188"/>
      <c r="N234" s="189"/>
      <c r="O234" s="189"/>
      <c r="P234" s="190">
        <f>P235+P248+P250+P257+P260+P276+P297+P304+P317+P338+P349+P358</f>
        <v>0</v>
      </c>
      <c r="Q234" s="189"/>
      <c r="R234" s="190">
        <f>R235+R248+R250+R257+R260+R276+R297+R304+R317+R338+R349+R358</f>
        <v>1.97177661</v>
      </c>
      <c r="S234" s="189"/>
      <c r="T234" s="191">
        <f>T235+T248+T250+T257+T260+T276+T297+T304+T317+T338+T349+T358</f>
        <v>0.10502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192" t="s">
        <v>79</v>
      </c>
      <c r="AT234" s="193" t="s">
        <v>71</v>
      </c>
      <c r="AU234" s="193" t="s">
        <v>72</v>
      </c>
      <c r="AY234" s="192" t="s">
        <v>129</v>
      </c>
      <c r="BK234" s="194">
        <f>BK235+BK248+BK250+BK257+BK260+BK276+BK297+BK304+BK317+BK338+BK349+BK358</f>
        <v>0</v>
      </c>
    </row>
    <row r="235" s="12" customFormat="1" ht="22.8" customHeight="1">
      <c r="A235" s="12"/>
      <c r="B235" s="181"/>
      <c r="C235" s="182"/>
      <c r="D235" s="183" t="s">
        <v>71</v>
      </c>
      <c r="E235" s="195" t="s">
        <v>387</v>
      </c>
      <c r="F235" s="195" t="s">
        <v>388</v>
      </c>
      <c r="G235" s="182"/>
      <c r="H235" s="182"/>
      <c r="I235" s="185"/>
      <c r="J235" s="196">
        <f>BK235</f>
        <v>0</v>
      </c>
      <c r="K235" s="182"/>
      <c r="L235" s="187"/>
      <c r="M235" s="188"/>
      <c r="N235" s="189"/>
      <c r="O235" s="189"/>
      <c r="P235" s="190">
        <f>SUM(P236:P247)</f>
        <v>0</v>
      </c>
      <c r="Q235" s="189"/>
      <c r="R235" s="190">
        <f>SUM(R236:R247)</f>
        <v>0.026979999999999997</v>
      </c>
      <c r="S235" s="189"/>
      <c r="T235" s="191">
        <f>SUM(T236:T247)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92" t="s">
        <v>79</v>
      </c>
      <c r="AT235" s="193" t="s">
        <v>71</v>
      </c>
      <c r="AU235" s="193" t="s">
        <v>77</v>
      </c>
      <c r="AY235" s="192" t="s">
        <v>129</v>
      </c>
      <c r="BK235" s="194">
        <f>SUM(BK236:BK247)</f>
        <v>0</v>
      </c>
    </row>
    <row r="236" s="2" customFormat="1" ht="19.8" customHeight="1">
      <c r="A236" s="38"/>
      <c r="B236" s="39"/>
      <c r="C236" s="197" t="s">
        <v>389</v>
      </c>
      <c r="D236" s="197" t="s">
        <v>131</v>
      </c>
      <c r="E236" s="198" t="s">
        <v>390</v>
      </c>
      <c r="F236" s="199" t="s">
        <v>391</v>
      </c>
      <c r="G236" s="200" t="s">
        <v>176</v>
      </c>
      <c r="H236" s="201">
        <v>2</v>
      </c>
      <c r="I236" s="202"/>
      <c r="J236" s="203">
        <f>ROUND(I236*H236,2)</f>
        <v>0</v>
      </c>
      <c r="K236" s="199" t="s">
        <v>135</v>
      </c>
      <c r="L236" s="44"/>
      <c r="M236" s="204" t="s">
        <v>19</v>
      </c>
      <c r="N236" s="205" t="s">
        <v>43</v>
      </c>
      <c r="O236" s="84"/>
      <c r="P236" s="206">
        <f>O236*H236</f>
        <v>0</v>
      </c>
      <c r="Q236" s="206">
        <v>0</v>
      </c>
      <c r="R236" s="206">
        <f>Q236*H236</f>
        <v>0</v>
      </c>
      <c r="S236" s="206">
        <v>0</v>
      </c>
      <c r="T236" s="20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08" t="s">
        <v>223</v>
      </c>
      <c r="AT236" s="208" t="s">
        <v>131</v>
      </c>
      <c r="AU236" s="208" t="s">
        <v>79</v>
      </c>
      <c r="AY236" s="17" t="s">
        <v>129</v>
      </c>
      <c r="BE236" s="209">
        <f>IF(N236="základní",J236,0)</f>
        <v>0</v>
      </c>
      <c r="BF236" s="209">
        <f>IF(N236="snížená",J236,0)</f>
        <v>0</v>
      </c>
      <c r="BG236" s="209">
        <f>IF(N236="zákl. přenesená",J236,0)</f>
        <v>0</v>
      </c>
      <c r="BH236" s="209">
        <f>IF(N236="sníž. přenesená",J236,0)</f>
        <v>0</v>
      </c>
      <c r="BI236" s="209">
        <f>IF(N236="nulová",J236,0)</f>
        <v>0</v>
      </c>
      <c r="BJ236" s="17" t="s">
        <v>77</v>
      </c>
      <c r="BK236" s="209">
        <f>ROUND(I236*H236,2)</f>
        <v>0</v>
      </c>
      <c r="BL236" s="17" t="s">
        <v>223</v>
      </c>
      <c r="BM236" s="208" t="s">
        <v>392</v>
      </c>
    </row>
    <row r="237" s="2" customFormat="1">
      <c r="A237" s="38"/>
      <c r="B237" s="39"/>
      <c r="C237" s="40"/>
      <c r="D237" s="210" t="s">
        <v>138</v>
      </c>
      <c r="E237" s="40"/>
      <c r="F237" s="211" t="s">
        <v>393</v>
      </c>
      <c r="G237" s="40"/>
      <c r="H237" s="40"/>
      <c r="I237" s="212"/>
      <c r="J237" s="40"/>
      <c r="K237" s="40"/>
      <c r="L237" s="44"/>
      <c r="M237" s="213"/>
      <c r="N237" s="214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138</v>
      </c>
      <c r="AU237" s="17" t="s">
        <v>79</v>
      </c>
    </row>
    <row r="238" s="13" customFormat="1">
      <c r="A238" s="13"/>
      <c r="B238" s="215"/>
      <c r="C238" s="216"/>
      <c r="D238" s="217" t="s">
        <v>140</v>
      </c>
      <c r="E238" s="218" t="s">
        <v>19</v>
      </c>
      <c r="F238" s="219" t="s">
        <v>394</v>
      </c>
      <c r="G238" s="216"/>
      <c r="H238" s="220">
        <v>2</v>
      </c>
      <c r="I238" s="221"/>
      <c r="J238" s="216"/>
      <c r="K238" s="216"/>
      <c r="L238" s="222"/>
      <c r="M238" s="223"/>
      <c r="N238" s="224"/>
      <c r="O238" s="224"/>
      <c r="P238" s="224"/>
      <c r="Q238" s="224"/>
      <c r="R238" s="224"/>
      <c r="S238" s="224"/>
      <c r="T238" s="22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6" t="s">
        <v>140</v>
      </c>
      <c r="AU238" s="226" t="s">
        <v>79</v>
      </c>
      <c r="AV238" s="13" t="s">
        <v>79</v>
      </c>
      <c r="AW238" s="13" t="s">
        <v>33</v>
      </c>
      <c r="AX238" s="13" t="s">
        <v>77</v>
      </c>
      <c r="AY238" s="226" t="s">
        <v>129</v>
      </c>
    </row>
    <row r="239" s="2" customFormat="1" ht="14.4" customHeight="1">
      <c r="A239" s="38"/>
      <c r="B239" s="39"/>
      <c r="C239" s="238" t="s">
        <v>395</v>
      </c>
      <c r="D239" s="238" t="s">
        <v>396</v>
      </c>
      <c r="E239" s="239" t="s">
        <v>397</v>
      </c>
      <c r="F239" s="240" t="s">
        <v>398</v>
      </c>
      <c r="G239" s="241" t="s">
        <v>164</v>
      </c>
      <c r="H239" s="242">
        <v>0.001</v>
      </c>
      <c r="I239" s="243"/>
      <c r="J239" s="244">
        <f>ROUND(I239*H239,2)</f>
        <v>0</v>
      </c>
      <c r="K239" s="240" t="s">
        <v>135</v>
      </c>
      <c r="L239" s="245"/>
      <c r="M239" s="246" t="s">
        <v>19</v>
      </c>
      <c r="N239" s="247" t="s">
        <v>43</v>
      </c>
      <c r="O239" s="84"/>
      <c r="P239" s="206">
        <f>O239*H239</f>
        <v>0</v>
      </c>
      <c r="Q239" s="206">
        <v>1</v>
      </c>
      <c r="R239" s="206">
        <f>Q239*H239</f>
        <v>0.001</v>
      </c>
      <c r="S239" s="206">
        <v>0</v>
      </c>
      <c r="T239" s="20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08" t="s">
        <v>324</v>
      </c>
      <c r="AT239" s="208" t="s">
        <v>396</v>
      </c>
      <c r="AU239" s="208" t="s">
        <v>79</v>
      </c>
      <c r="AY239" s="17" t="s">
        <v>129</v>
      </c>
      <c r="BE239" s="209">
        <f>IF(N239="základní",J239,0)</f>
        <v>0</v>
      </c>
      <c r="BF239" s="209">
        <f>IF(N239="snížená",J239,0)</f>
        <v>0</v>
      </c>
      <c r="BG239" s="209">
        <f>IF(N239="zákl. přenesená",J239,0)</f>
        <v>0</v>
      </c>
      <c r="BH239" s="209">
        <f>IF(N239="sníž. přenesená",J239,0)</f>
        <v>0</v>
      </c>
      <c r="BI239" s="209">
        <f>IF(N239="nulová",J239,0)</f>
        <v>0</v>
      </c>
      <c r="BJ239" s="17" t="s">
        <v>77</v>
      </c>
      <c r="BK239" s="209">
        <f>ROUND(I239*H239,2)</f>
        <v>0</v>
      </c>
      <c r="BL239" s="17" t="s">
        <v>223</v>
      </c>
      <c r="BM239" s="208" t="s">
        <v>399</v>
      </c>
    </row>
    <row r="240" s="13" customFormat="1">
      <c r="A240" s="13"/>
      <c r="B240" s="215"/>
      <c r="C240" s="216"/>
      <c r="D240" s="217" t="s">
        <v>140</v>
      </c>
      <c r="E240" s="216"/>
      <c r="F240" s="219" t="s">
        <v>400</v>
      </c>
      <c r="G240" s="216"/>
      <c r="H240" s="220">
        <v>0.001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6" t="s">
        <v>140</v>
      </c>
      <c r="AU240" s="226" t="s">
        <v>79</v>
      </c>
      <c r="AV240" s="13" t="s">
        <v>79</v>
      </c>
      <c r="AW240" s="13" t="s">
        <v>4</v>
      </c>
      <c r="AX240" s="13" t="s">
        <v>77</v>
      </c>
      <c r="AY240" s="226" t="s">
        <v>129</v>
      </c>
    </row>
    <row r="241" s="2" customFormat="1" ht="14.4" customHeight="1">
      <c r="A241" s="38"/>
      <c r="B241" s="39"/>
      <c r="C241" s="197" t="s">
        <v>401</v>
      </c>
      <c r="D241" s="197" t="s">
        <v>131</v>
      </c>
      <c r="E241" s="198" t="s">
        <v>402</v>
      </c>
      <c r="F241" s="199" t="s">
        <v>403</v>
      </c>
      <c r="G241" s="200" t="s">
        <v>176</v>
      </c>
      <c r="H241" s="201">
        <v>4</v>
      </c>
      <c r="I241" s="202"/>
      <c r="J241" s="203">
        <f>ROUND(I241*H241,2)</f>
        <v>0</v>
      </c>
      <c r="K241" s="199" t="s">
        <v>135</v>
      </c>
      <c r="L241" s="44"/>
      <c r="M241" s="204" t="s">
        <v>19</v>
      </c>
      <c r="N241" s="205" t="s">
        <v>43</v>
      </c>
      <c r="O241" s="84"/>
      <c r="P241" s="206">
        <f>O241*H241</f>
        <v>0</v>
      </c>
      <c r="Q241" s="206">
        <v>0.00040000000000000002</v>
      </c>
      <c r="R241" s="206">
        <f>Q241*H241</f>
        <v>0.0016000000000000001</v>
      </c>
      <c r="S241" s="206">
        <v>0</v>
      </c>
      <c r="T241" s="20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08" t="s">
        <v>223</v>
      </c>
      <c r="AT241" s="208" t="s">
        <v>131</v>
      </c>
      <c r="AU241" s="208" t="s">
        <v>79</v>
      </c>
      <c r="AY241" s="17" t="s">
        <v>129</v>
      </c>
      <c r="BE241" s="209">
        <f>IF(N241="základní",J241,0)</f>
        <v>0</v>
      </c>
      <c r="BF241" s="209">
        <f>IF(N241="snížená",J241,0)</f>
        <v>0</v>
      </c>
      <c r="BG241" s="209">
        <f>IF(N241="zákl. přenesená",J241,0)</f>
        <v>0</v>
      </c>
      <c r="BH241" s="209">
        <f>IF(N241="sníž. přenesená",J241,0)</f>
        <v>0</v>
      </c>
      <c r="BI241" s="209">
        <f>IF(N241="nulová",J241,0)</f>
        <v>0</v>
      </c>
      <c r="BJ241" s="17" t="s">
        <v>77</v>
      </c>
      <c r="BK241" s="209">
        <f>ROUND(I241*H241,2)</f>
        <v>0</v>
      </c>
      <c r="BL241" s="17" t="s">
        <v>223</v>
      </c>
      <c r="BM241" s="208" t="s">
        <v>404</v>
      </c>
    </row>
    <row r="242" s="2" customFormat="1">
      <c r="A242" s="38"/>
      <c r="B242" s="39"/>
      <c r="C242" s="40"/>
      <c r="D242" s="210" t="s">
        <v>138</v>
      </c>
      <c r="E242" s="40"/>
      <c r="F242" s="211" t="s">
        <v>405</v>
      </c>
      <c r="G242" s="40"/>
      <c r="H242" s="40"/>
      <c r="I242" s="212"/>
      <c r="J242" s="40"/>
      <c r="K242" s="40"/>
      <c r="L242" s="44"/>
      <c r="M242" s="213"/>
      <c r="N242" s="214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138</v>
      </c>
      <c r="AU242" s="17" t="s">
        <v>79</v>
      </c>
    </row>
    <row r="243" s="13" customFormat="1">
      <c r="A243" s="13"/>
      <c r="B243" s="215"/>
      <c r="C243" s="216"/>
      <c r="D243" s="217" t="s">
        <v>140</v>
      </c>
      <c r="E243" s="218" t="s">
        <v>19</v>
      </c>
      <c r="F243" s="219" t="s">
        <v>406</v>
      </c>
      <c r="G243" s="216"/>
      <c r="H243" s="220">
        <v>4</v>
      </c>
      <c r="I243" s="221"/>
      <c r="J243" s="216"/>
      <c r="K243" s="216"/>
      <c r="L243" s="222"/>
      <c r="M243" s="223"/>
      <c r="N243" s="224"/>
      <c r="O243" s="224"/>
      <c r="P243" s="224"/>
      <c r="Q243" s="224"/>
      <c r="R243" s="224"/>
      <c r="S243" s="224"/>
      <c r="T243" s="22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6" t="s">
        <v>140</v>
      </c>
      <c r="AU243" s="226" t="s">
        <v>79</v>
      </c>
      <c r="AV243" s="13" t="s">
        <v>79</v>
      </c>
      <c r="AW243" s="13" t="s">
        <v>33</v>
      </c>
      <c r="AX243" s="13" t="s">
        <v>77</v>
      </c>
      <c r="AY243" s="226" t="s">
        <v>129</v>
      </c>
    </row>
    <row r="244" s="2" customFormat="1" ht="22.2" customHeight="1">
      <c r="A244" s="38"/>
      <c r="B244" s="39"/>
      <c r="C244" s="238" t="s">
        <v>407</v>
      </c>
      <c r="D244" s="238" t="s">
        <v>396</v>
      </c>
      <c r="E244" s="239" t="s">
        <v>408</v>
      </c>
      <c r="F244" s="240" t="s">
        <v>409</v>
      </c>
      <c r="G244" s="241" t="s">
        <v>176</v>
      </c>
      <c r="H244" s="242">
        <v>4.5999999999999996</v>
      </c>
      <c r="I244" s="243"/>
      <c r="J244" s="244">
        <f>ROUND(I244*H244,2)</f>
        <v>0</v>
      </c>
      <c r="K244" s="240" t="s">
        <v>135</v>
      </c>
      <c r="L244" s="245"/>
      <c r="M244" s="246" t="s">
        <v>19</v>
      </c>
      <c r="N244" s="247" t="s">
        <v>43</v>
      </c>
      <c r="O244" s="84"/>
      <c r="P244" s="206">
        <f>O244*H244</f>
        <v>0</v>
      </c>
      <c r="Q244" s="206">
        <v>0.0053</v>
      </c>
      <c r="R244" s="206">
        <f>Q244*H244</f>
        <v>0.024379999999999999</v>
      </c>
      <c r="S244" s="206">
        <v>0</v>
      </c>
      <c r="T244" s="20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08" t="s">
        <v>324</v>
      </c>
      <c r="AT244" s="208" t="s">
        <v>396</v>
      </c>
      <c r="AU244" s="208" t="s">
        <v>79</v>
      </c>
      <c r="AY244" s="17" t="s">
        <v>129</v>
      </c>
      <c r="BE244" s="209">
        <f>IF(N244="základní",J244,0)</f>
        <v>0</v>
      </c>
      <c r="BF244" s="209">
        <f>IF(N244="snížená",J244,0)</f>
        <v>0</v>
      </c>
      <c r="BG244" s="209">
        <f>IF(N244="zákl. přenesená",J244,0)</f>
        <v>0</v>
      </c>
      <c r="BH244" s="209">
        <f>IF(N244="sníž. přenesená",J244,0)</f>
        <v>0</v>
      </c>
      <c r="BI244" s="209">
        <f>IF(N244="nulová",J244,0)</f>
        <v>0</v>
      </c>
      <c r="BJ244" s="17" t="s">
        <v>77</v>
      </c>
      <c r="BK244" s="209">
        <f>ROUND(I244*H244,2)</f>
        <v>0</v>
      </c>
      <c r="BL244" s="17" t="s">
        <v>223</v>
      </c>
      <c r="BM244" s="208" t="s">
        <v>410</v>
      </c>
    </row>
    <row r="245" s="13" customFormat="1">
      <c r="A245" s="13"/>
      <c r="B245" s="215"/>
      <c r="C245" s="216"/>
      <c r="D245" s="217" t="s">
        <v>140</v>
      </c>
      <c r="E245" s="216"/>
      <c r="F245" s="219" t="s">
        <v>411</v>
      </c>
      <c r="G245" s="216"/>
      <c r="H245" s="220">
        <v>4.5999999999999996</v>
      </c>
      <c r="I245" s="221"/>
      <c r="J245" s="216"/>
      <c r="K245" s="216"/>
      <c r="L245" s="222"/>
      <c r="M245" s="223"/>
      <c r="N245" s="224"/>
      <c r="O245" s="224"/>
      <c r="P245" s="224"/>
      <c r="Q245" s="224"/>
      <c r="R245" s="224"/>
      <c r="S245" s="224"/>
      <c r="T245" s="22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6" t="s">
        <v>140</v>
      </c>
      <c r="AU245" s="226" t="s">
        <v>79</v>
      </c>
      <c r="AV245" s="13" t="s">
        <v>79</v>
      </c>
      <c r="AW245" s="13" t="s">
        <v>4</v>
      </c>
      <c r="AX245" s="13" t="s">
        <v>77</v>
      </c>
      <c r="AY245" s="226" t="s">
        <v>129</v>
      </c>
    </row>
    <row r="246" s="2" customFormat="1" ht="22.2" customHeight="1">
      <c r="A246" s="38"/>
      <c r="B246" s="39"/>
      <c r="C246" s="197" t="s">
        <v>412</v>
      </c>
      <c r="D246" s="197" t="s">
        <v>131</v>
      </c>
      <c r="E246" s="198" t="s">
        <v>413</v>
      </c>
      <c r="F246" s="199" t="s">
        <v>414</v>
      </c>
      <c r="G246" s="200" t="s">
        <v>164</v>
      </c>
      <c r="H246" s="201">
        <v>0.027</v>
      </c>
      <c r="I246" s="202"/>
      <c r="J246" s="203">
        <f>ROUND(I246*H246,2)</f>
        <v>0</v>
      </c>
      <c r="K246" s="199" t="s">
        <v>135</v>
      </c>
      <c r="L246" s="44"/>
      <c r="M246" s="204" t="s">
        <v>19</v>
      </c>
      <c r="N246" s="205" t="s">
        <v>43</v>
      </c>
      <c r="O246" s="84"/>
      <c r="P246" s="206">
        <f>O246*H246</f>
        <v>0</v>
      </c>
      <c r="Q246" s="206">
        <v>0</v>
      </c>
      <c r="R246" s="206">
        <f>Q246*H246</f>
        <v>0</v>
      </c>
      <c r="S246" s="206">
        <v>0</v>
      </c>
      <c r="T246" s="20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08" t="s">
        <v>223</v>
      </c>
      <c r="AT246" s="208" t="s">
        <v>131</v>
      </c>
      <c r="AU246" s="208" t="s">
        <v>79</v>
      </c>
      <c r="AY246" s="17" t="s">
        <v>129</v>
      </c>
      <c r="BE246" s="209">
        <f>IF(N246="základní",J246,0)</f>
        <v>0</v>
      </c>
      <c r="BF246" s="209">
        <f>IF(N246="snížená",J246,0)</f>
        <v>0</v>
      </c>
      <c r="BG246" s="209">
        <f>IF(N246="zákl. přenesená",J246,0)</f>
        <v>0</v>
      </c>
      <c r="BH246" s="209">
        <f>IF(N246="sníž. přenesená",J246,0)</f>
        <v>0</v>
      </c>
      <c r="BI246" s="209">
        <f>IF(N246="nulová",J246,0)</f>
        <v>0</v>
      </c>
      <c r="BJ246" s="17" t="s">
        <v>77</v>
      </c>
      <c r="BK246" s="209">
        <f>ROUND(I246*H246,2)</f>
        <v>0</v>
      </c>
      <c r="BL246" s="17" t="s">
        <v>223</v>
      </c>
      <c r="BM246" s="208" t="s">
        <v>415</v>
      </c>
    </row>
    <row r="247" s="2" customFormat="1">
      <c r="A247" s="38"/>
      <c r="B247" s="39"/>
      <c r="C247" s="40"/>
      <c r="D247" s="210" t="s">
        <v>138</v>
      </c>
      <c r="E247" s="40"/>
      <c r="F247" s="211" t="s">
        <v>416</v>
      </c>
      <c r="G247" s="40"/>
      <c r="H247" s="40"/>
      <c r="I247" s="212"/>
      <c r="J247" s="40"/>
      <c r="K247" s="40"/>
      <c r="L247" s="44"/>
      <c r="M247" s="213"/>
      <c r="N247" s="214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138</v>
      </c>
      <c r="AU247" s="17" t="s">
        <v>79</v>
      </c>
    </row>
    <row r="248" s="12" customFormat="1" ht="22.8" customHeight="1">
      <c r="A248" s="12"/>
      <c r="B248" s="181"/>
      <c r="C248" s="182"/>
      <c r="D248" s="183" t="s">
        <v>71</v>
      </c>
      <c r="E248" s="195" t="s">
        <v>417</v>
      </c>
      <c r="F248" s="195" t="s">
        <v>418</v>
      </c>
      <c r="G248" s="182"/>
      <c r="H248" s="182"/>
      <c r="I248" s="185"/>
      <c r="J248" s="196">
        <f>BK248</f>
        <v>0</v>
      </c>
      <c r="K248" s="182"/>
      <c r="L248" s="187"/>
      <c r="M248" s="188"/>
      <c r="N248" s="189"/>
      <c r="O248" s="189"/>
      <c r="P248" s="190">
        <f>P249</f>
        <v>0</v>
      </c>
      <c r="Q248" s="189"/>
      <c r="R248" s="190">
        <f>R249</f>
        <v>0</v>
      </c>
      <c r="S248" s="189"/>
      <c r="T248" s="191">
        <f>T249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92" t="s">
        <v>79</v>
      </c>
      <c r="AT248" s="193" t="s">
        <v>71</v>
      </c>
      <c r="AU248" s="193" t="s">
        <v>77</v>
      </c>
      <c r="AY248" s="192" t="s">
        <v>129</v>
      </c>
      <c r="BK248" s="194">
        <f>BK249</f>
        <v>0</v>
      </c>
    </row>
    <row r="249" s="2" customFormat="1" ht="14.4" customHeight="1">
      <c r="A249" s="38"/>
      <c r="B249" s="39"/>
      <c r="C249" s="197" t="s">
        <v>419</v>
      </c>
      <c r="D249" s="197" t="s">
        <v>131</v>
      </c>
      <c r="E249" s="198" t="s">
        <v>420</v>
      </c>
      <c r="F249" s="199" t="s">
        <v>421</v>
      </c>
      <c r="G249" s="200" t="s">
        <v>422</v>
      </c>
      <c r="H249" s="201">
        <v>1</v>
      </c>
      <c r="I249" s="202"/>
      <c r="J249" s="203">
        <f>ROUND(I249*H249,2)</f>
        <v>0</v>
      </c>
      <c r="K249" s="199" t="s">
        <v>19</v>
      </c>
      <c r="L249" s="44"/>
      <c r="M249" s="204" t="s">
        <v>19</v>
      </c>
      <c r="N249" s="205" t="s">
        <v>43</v>
      </c>
      <c r="O249" s="84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08" t="s">
        <v>223</v>
      </c>
      <c r="AT249" s="208" t="s">
        <v>131</v>
      </c>
      <c r="AU249" s="208" t="s">
        <v>79</v>
      </c>
      <c r="AY249" s="17" t="s">
        <v>129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7" t="s">
        <v>77</v>
      </c>
      <c r="BK249" s="209">
        <f>ROUND(I249*H249,2)</f>
        <v>0</v>
      </c>
      <c r="BL249" s="17" t="s">
        <v>223</v>
      </c>
      <c r="BM249" s="208" t="s">
        <v>423</v>
      </c>
    </row>
    <row r="250" s="12" customFormat="1" ht="22.8" customHeight="1">
      <c r="A250" s="12"/>
      <c r="B250" s="181"/>
      <c r="C250" s="182"/>
      <c r="D250" s="183" t="s">
        <v>71</v>
      </c>
      <c r="E250" s="195" t="s">
        <v>424</v>
      </c>
      <c r="F250" s="195" t="s">
        <v>425</v>
      </c>
      <c r="G250" s="182"/>
      <c r="H250" s="182"/>
      <c r="I250" s="185"/>
      <c r="J250" s="196">
        <f>BK250</f>
        <v>0</v>
      </c>
      <c r="K250" s="182"/>
      <c r="L250" s="187"/>
      <c r="M250" s="188"/>
      <c r="N250" s="189"/>
      <c r="O250" s="189"/>
      <c r="P250" s="190">
        <f>SUM(P251:P256)</f>
        <v>0</v>
      </c>
      <c r="Q250" s="189"/>
      <c r="R250" s="190">
        <f>SUM(R251:R256)</f>
        <v>0</v>
      </c>
      <c r="S250" s="189"/>
      <c r="T250" s="191">
        <f>SUM(T251:T256)</f>
        <v>0.02102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92" t="s">
        <v>79</v>
      </c>
      <c r="AT250" s="193" t="s">
        <v>71</v>
      </c>
      <c r="AU250" s="193" t="s">
        <v>77</v>
      </c>
      <c r="AY250" s="192" t="s">
        <v>129</v>
      </c>
      <c r="BK250" s="194">
        <f>SUM(BK251:BK256)</f>
        <v>0</v>
      </c>
    </row>
    <row r="251" s="2" customFormat="1" ht="14.4" customHeight="1">
      <c r="A251" s="38"/>
      <c r="B251" s="39"/>
      <c r="C251" s="197" t="s">
        <v>426</v>
      </c>
      <c r="D251" s="197" t="s">
        <v>131</v>
      </c>
      <c r="E251" s="198" t="s">
        <v>427</v>
      </c>
      <c r="F251" s="199" t="s">
        <v>428</v>
      </c>
      <c r="G251" s="200" t="s">
        <v>214</v>
      </c>
      <c r="H251" s="201">
        <v>1</v>
      </c>
      <c r="I251" s="202"/>
      <c r="J251" s="203">
        <f>ROUND(I251*H251,2)</f>
        <v>0</v>
      </c>
      <c r="K251" s="199" t="s">
        <v>135</v>
      </c>
      <c r="L251" s="44"/>
      <c r="M251" s="204" t="s">
        <v>19</v>
      </c>
      <c r="N251" s="205" t="s">
        <v>43</v>
      </c>
      <c r="O251" s="84"/>
      <c r="P251" s="206">
        <f>O251*H251</f>
        <v>0</v>
      </c>
      <c r="Q251" s="206">
        <v>0</v>
      </c>
      <c r="R251" s="206">
        <f>Q251*H251</f>
        <v>0</v>
      </c>
      <c r="S251" s="206">
        <v>0.019460000000000002</v>
      </c>
      <c r="T251" s="207">
        <f>S251*H251</f>
        <v>0.019460000000000002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8" t="s">
        <v>223</v>
      </c>
      <c r="AT251" s="208" t="s">
        <v>131</v>
      </c>
      <c r="AU251" s="208" t="s">
        <v>79</v>
      </c>
      <c r="AY251" s="17" t="s">
        <v>129</v>
      </c>
      <c r="BE251" s="209">
        <f>IF(N251="základní",J251,0)</f>
        <v>0</v>
      </c>
      <c r="BF251" s="209">
        <f>IF(N251="snížená",J251,0)</f>
        <v>0</v>
      </c>
      <c r="BG251" s="209">
        <f>IF(N251="zákl. přenesená",J251,0)</f>
        <v>0</v>
      </c>
      <c r="BH251" s="209">
        <f>IF(N251="sníž. přenesená",J251,0)</f>
        <v>0</v>
      </c>
      <c r="BI251" s="209">
        <f>IF(N251="nulová",J251,0)</f>
        <v>0</v>
      </c>
      <c r="BJ251" s="17" t="s">
        <v>77</v>
      </c>
      <c r="BK251" s="209">
        <f>ROUND(I251*H251,2)</f>
        <v>0</v>
      </c>
      <c r="BL251" s="17" t="s">
        <v>223</v>
      </c>
      <c r="BM251" s="208" t="s">
        <v>429</v>
      </c>
    </row>
    <row r="252" s="2" customFormat="1">
      <c r="A252" s="38"/>
      <c r="B252" s="39"/>
      <c r="C252" s="40"/>
      <c r="D252" s="210" t="s">
        <v>138</v>
      </c>
      <c r="E252" s="40"/>
      <c r="F252" s="211" t="s">
        <v>430</v>
      </c>
      <c r="G252" s="40"/>
      <c r="H252" s="40"/>
      <c r="I252" s="212"/>
      <c r="J252" s="40"/>
      <c r="K252" s="40"/>
      <c r="L252" s="44"/>
      <c r="M252" s="213"/>
      <c r="N252" s="214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138</v>
      </c>
      <c r="AU252" s="17" t="s">
        <v>79</v>
      </c>
    </row>
    <row r="253" s="13" customFormat="1">
      <c r="A253" s="13"/>
      <c r="B253" s="215"/>
      <c r="C253" s="216"/>
      <c r="D253" s="217" t="s">
        <v>140</v>
      </c>
      <c r="E253" s="218" t="s">
        <v>19</v>
      </c>
      <c r="F253" s="219" t="s">
        <v>222</v>
      </c>
      <c r="G253" s="216"/>
      <c r="H253" s="220">
        <v>1</v>
      </c>
      <c r="I253" s="221"/>
      <c r="J253" s="216"/>
      <c r="K253" s="216"/>
      <c r="L253" s="222"/>
      <c r="M253" s="223"/>
      <c r="N253" s="224"/>
      <c r="O253" s="224"/>
      <c r="P253" s="224"/>
      <c r="Q253" s="224"/>
      <c r="R253" s="224"/>
      <c r="S253" s="224"/>
      <c r="T253" s="22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6" t="s">
        <v>140</v>
      </c>
      <c r="AU253" s="226" t="s">
        <v>79</v>
      </c>
      <c r="AV253" s="13" t="s">
        <v>79</v>
      </c>
      <c r="AW253" s="13" t="s">
        <v>33</v>
      </c>
      <c r="AX253" s="13" t="s">
        <v>77</v>
      </c>
      <c r="AY253" s="226" t="s">
        <v>129</v>
      </c>
    </row>
    <row r="254" s="2" customFormat="1" ht="14.4" customHeight="1">
      <c r="A254" s="38"/>
      <c r="B254" s="39"/>
      <c r="C254" s="197" t="s">
        <v>431</v>
      </c>
      <c r="D254" s="197" t="s">
        <v>131</v>
      </c>
      <c r="E254" s="198" t="s">
        <v>432</v>
      </c>
      <c r="F254" s="199" t="s">
        <v>433</v>
      </c>
      <c r="G254" s="200" t="s">
        <v>214</v>
      </c>
      <c r="H254" s="201">
        <v>1</v>
      </c>
      <c r="I254" s="202"/>
      <c r="J254" s="203">
        <f>ROUND(I254*H254,2)</f>
        <v>0</v>
      </c>
      <c r="K254" s="199" t="s">
        <v>135</v>
      </c>
      <c r="L254" s="44"/>
      <c r="M254" s="204" t="s">
        <v>19</v>
      </c>
      <c r="N254" s="205" t="s">
        <v>43</v>
      </c>
      <c r="O254" s="84"/>
      <c r="P254" s="206">
        <f>O254*H254</f>
        <v>0</v>
      </c>
      <c r="Q254" s="206">
        <v>0</v>
      </c>
      <c r="R254" s="206">
        <f>Q254*H254</f>
        <v>0</v>
      </c>
      <c r="S254" s="206">
        <v>0.00156</v>
      </c>
      <c r="T254" s="207">
        <f>S254*H254</f>
        <v>0.00156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08" t="s">
        <v>223</v>
      </c>
      <c r="AT254" s="208" t="s">
        <v>131</v>
      </c>
      <c r="AU254" s="208" t="s">
        <v>79</v>
      </c>
      <c r="AY254" s="17" t="s">
        <v>129</v>
      </c>
      <c r="BE254" s="209">
        <f>IF(N254="základní",J254,0)</f>
        <v>0</v>
      </c>
      <c r="BF254" s="209">
        <f>IF(N254="snížená",J254,0)</f>
        <v>0</v>
      </c>
      <c r="BG254" s="209">
        <f>IF(N254="zákl. přenesená",J254,0)</f>
        <v>0</v>
      </c>
      <c r="BH254" s="209">
        <f>IF(N254="sníž. přenesená",J254,0)</f>
        <v>0</v>
      </c>
      <c r="BI254" s="209">
        <f>IF(N254="nulová",J254,0)</f>
        <v>0</v>
      </c>
      <c r="BJ254" s="17" t="s">
        <v>77</v>
      </c>
      <c r="BK254" s="209">
        <f>ROUND(I254*H254,2)</f>
        <v>0</v>
      </c>
      <c r="BL254" s="17" t="s">
        <v>223</v>
      </c>
      <c r="BM254" s="208" t="s">
        <v>434</v>
      </c>
    </row>
    <row r="255" s="2" customFormat="1">
      <c r="A255" s="38"/>
      <c r="B255" s="39"/>
      <c r="C255" s="40"/>
      <c r="D255" s="210" t="s">
        <v>138</v>
      </c>
      <c r="E255" s="40"/>
      <c r="F255" s="211" t="s">
        <v>435</v>
      </c>
      <c r="G255" s="40"/>
      <c r="H255" s="40"/>
      <c r="I255" s="212"/>
      <c r="J255" s="40"/>
      <c r="K255" s="40"/>
      <c r="L255" s="44"/>
      <c r="M255" s="213"/>
      <c r="N255" s="214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138</v>
      </c>
      <c r="AU255" s="17" t="s">
        <v>79</v>
      </c>
    </row>
    <row r="256" s="13" customFormat="1">
      <c r="A256" s="13"/>
      <c r="B256" s="215"/>
      <c r="C256" s="216"/>
      <c r="D256" s="217" t="s">
        <v>140</v>
      </c>
      <c r="E256" s="218" t="s">
        <v>19</v>
      </c>
      <c r="F256" s="219" t="s">
        <v>222</v>
      </c>
      <c r="G256" s="216"/>
      <c r="H256" s="220">
        <v>1</v>
      </c>
      <c r="I256" s="221"/>
      <c r="J256" s="216"/>
      <c r="K256" s="216"/>
      <c r="L256" s="222"/>
      <c r="M256" s="223"/>
      <c r="N256" s="224"/>
      <c r="O256" s="224"/>
      <c r="P256" s="224"/>
      <c r="Q256" s="224"/>
      <c r="R256" s="224"/>
      <c r="S256" s="224"/>
      <c r="T256" s="22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26" t="s">
        <v>140</v>
      </c>
      <c r="AU256" s="226" t="s">
        <v>79</v>
      </c>
      <c r="AV256" s="13" t="s">
        <v>79</v>
      </c>
      <c r="AW256" s="13" t="s">
        <v>33</v>
      </c>
      <c r="AX256" s="13" t="s">
        <v>77</v>
      </c>
      <c r="AY256" s="226" t="s">
        <v>129</v>
      </c>
    </row>
    <row r="257" s="12" customFormat="1" ht="22.8" customHeight="1">
      <c r="A257" s="12"/>
      <c r="B257" s="181"/>
      <c r="C257" s="182"/>
      <c r="D257" s="183" t="s">
        <v>71</v>
      </c>
      <c r="E257" s="195" t="s">
        <v>436</v>
      </c>
      <c r="F257" s="195" t="s">
        <v>437</v>
      </c>
      <c r="G257" s="182"/>
      <c r="H257" s="182"/>
      <c r="I257" s="185"/>
      <c r="J257" s="196">
        <f>BK257</f>
        <v>0</v>
      </c>
      <c r="K257" s="182"/>
      <c r="L257" s="187"/>
      <c r="M257" s="188"/>
      <c r="N257" s="189"/>
      <c r="O257" s="189"/>
      <c r="P257" s="190">
        <f>SUM(P258:P259)</f>
        <v>0</v>
      </c>
      <c r="Q257" s="189"/>
      <c r="R257" s="190">
        <f>SUM(R258:R259)</f>
        <v>0</v>
      </c>
      <c r="S257" s="189"/>
      <c r="T257" s="191">
        <f>SUM(T258:T259)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192" t="s">
        <v>79</v>
      </c>
      <c r="AT257" s="193" t="s">
        <v>71</v>
      </c>
      <c r="AU257" s="193" t="s">
        <v>77</v>
      </c>
      <c r="AY257" s="192" t="s">
        <v>129</v>
      </c>
      <c r="BK257" s="194">
        <f>SUM(BK258:BK259)</f>
        <v>0</v>
      </c>
    </row>
    <row r="258" s="2" customFormat="1" ht="14.4" customHeight="1">
      <c r="A258" s="38"/>
      <c r="B258" s="39"/>
      <c r="C258" s="197" t="s">
        <v>438</v>
      </c>
      <c r="D258" s="197" t="s">
        <v>131</v>
      </c>
      <c r="E258" s="198" t="s">
        <v>439</v>
      </c>
      <c r="F258" s="199" t="s">
        <v>440</v>
      </c>
      <c r="G258" s="200" t="s">
        <v>422</v>
      </c>
      <c r="H258" s="201">
        <v>1</v>
      </c>
      <c r="I258" s="202"/>
      <c r="J258" s="203">
        <f>ROUND(I258*H258,2)</f>
        <v>0</v>
      </c>
      <c r="K258" s="199" t="s">
        <v>19</v>
      </c>
      <c r="L258" s="44"/>
      <c r="M258" s="204" t="s">
        <v>19</v>
      </c>
      <c r="N258" s="205" t="s">
        <v>43</v>
      </c>
      <c r="O258" s="84"/>
      <c r="P258" s="206">
        <f>O258*H258</f>
        <v>0</v>
      </c>
      <c r="Q258" s="206">
        <v>0</v>
      </c>
      <c r="R258" s="206">
        <f>Q258*H258</f>
        <v>0</v>
      </c>
      <c r="S258" s="206">
        <v>0</v>
      </c>
      <c r="T258" s="20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08" t="s">
        <v>223</v>
      </c>
      <c r="AT258" s="208" t="s">
        <v>131</v>
      </c>
      <c r="AU258" s="208" t="s">
        <v>79</v>
      </c>
      <c r="AY258" s="17" t="s">
        <v>129</v>
      </c>
      <c r="BE258" s="209">
        <f>IF(N258="základní",J258,0)</f>
        <v>0</v>
      </c>
      <c r="BF258" s="209">
        <f>IF(N258="snížená",J258,0)</f>
        <v>0</v>
      </c>
      <c r="BG258" s="209">
        <f>IF(N258="zákl. přenesená",J258,0)</f>
        <v>0</v>
      </c>
      <c r="BH258" s="209">
        <f>IF(N258="sníž. přenesená",J258,0)</f>
        <v>0</v>
      </c>
      <c r="BI258" s="209">
        <f>IF(N258="nulová",J258,0)</f>
        <v>0</v>
      </c>
      <c r="BJ258" s="17" t="s">
        <v>77</v>
      </c>
      <c r="BK258" s="209">
        <f>ROUND(I258*H258,2)</f>
        <v>0</v>
      </c>
      <c r="BL258" s="17" t="s">
        <v>223</v>
      </c>
      <c r="BM258" s="208" t="s">
        <v>441</v>
      </c>
    </row>
    <row r="259" s="2" customFormat="1" ht="14.4" customHeight="1">
      <c r="A259" s="38"/>
      <c r="B259" s="39"/>
      <c r="C259" s="197" t="s">
        <v>442</v>
      </c>
      <c r="D259" s="197" t="s">
        <v>131</v>
      </c>
      <c r="E259" s="198" t="s">
        <v>443</v>
      </c>
      <c r="F259" s="199" t="s">
        <v>444</v>
      </c>
      <c r="G259" s="200" t="s">
        <v>422</v>
      </c>
      <c r="H259" s="201">
        <v>1</v>
      </c>
      <c r="I259" s="202"/>
      <c r="J259" s="203">
        <f>ROUND(I259*H259,2)</f>
        <v>0</v>
      </c>
      <c r="K259" s="199" t="s">
        <v>19</v>
      </c>
      <c r="L259" s="44"/>
      <c r="M259" s="204" t="s">
        <v>19</v>
      </c>
      <c r="N259" s="205" t="s">
        <v>43</v>
      </c>
      <c r="O259" s="84"/>
      <c r="P259" s="206">
        <f>O259*H259</f>
        <v>0</v>
      </c>
      <c r="Q259" s="206">
        <v>0</v>
      </c>
      <c r="R259" s="206">
        <f>Q259*H259</f>
        <v>0</v>
      </c>
      <c r="S259" s="206">
        <v>0</v>
      </c>
      <c r="T259" s="20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08" t="s">
        <v>223</v>
      </c>
      <c r="AT259" s="208" t="s">
        <v>131</v>
      </c>
      <c r="AU259" s="208" t="s">
        <v>79</v>
      </c>
      <c r="AY259" s="17" t="s">
        <v>129</v>
      </c>
      <c r="BE259" s="209">
        <f>IF(N259="základní",J259,0)</f>
        <v>0</v>
      </c>
      <c r="BF259" s="209">
        <f>IF(N259="snížená",J259,0)</f>
        <v>0</v>
      </c>
      <c r="BG259" s="209">
        <f>IF(N259="zákl. přenesená",J259,0)</f>
        <v>0</v>
      </c>
      <c r="BH259" s="209">
        <f>IF(N259="sníž. přenesená",J259,0)</f>
        <v>0</v>
      </c>
      <c r="BI259" s="209">
        <f>IF(N259="nulová",J259,0)</f>
        <v>0</v>
      </c>
      <c r="BJ259" s="17" t="s">
        <v>77</v>
      </c>
      <c r="BK259" s="209">
        <f>ROUND(I259*H259,2)</f>
        <v>0</v>
      </c>
      <c r="BL259" s="17" t="s">
        <v>223</v>
      </c>
      <c r="BM259" s="208" t="s">
        <v>445</v>
      </c>
    </row>
    <row r="260" s="12" customFormat="1" ht="22.8" customHeight="1">
      <c r="A260" s="12"/>
      <c r="B260" s="181"/>
      <c r="C260" s="182"/>
      <c r="D260" s="183" t="s">
        <v>71</v>
      </c>
      <c r="E260" s="195" t="s">
        <v>446</v>
      </c>
      <c r="F260" s="195" t="s">
        <v>447</v>
      </c>
      <c r="G260" s="182"/>
      <c r="H260" s="182"/>
      <c r="I260" s="185"/>
      <c r="J260" s="196">
        <f>BK260</f>
        <v>0</v>
      </c>
      <c r="K260" s="182"/>
      <c r="L260" s="187"/>
      <c r="M260" s="188"/>
      <c r="N260" s="189"/>
      <c r="O260" s="189"/>
      <c r="P260" s="190">
        <f>SUM(P261:P275)</f>
        <v>0</v>
      </c>
      <c r="Q260" s="189"/>
      <c r="R260" s="190">
        <f>SUM(R261:R275)</f>
        <v>0.50874490000000006</v>
      </c>
      <c r="S260" s="189"/>
      <c r="T260" s="191">
        <f>SUM(T261:T275)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92" t="s">
        <v>79</v>
      </c>
      <c r="AT260" s="193" t="s">
        <v>71</v>
      </c>
      <c r="AU260" s="193" t="s">
        <v>77</v>
      </c>
      <c r="AY260" s="192" t="s">
        <v>129</v>
      </c>
      <c r="BK260" s="194">
        <f>SUM(BK261:BK275)</f>
        <v>0</v>
      </c>
    </row>
    <row r="261" s="2" customFormat="1" ht="22.2" customHeight="1">
      <c r="A261" s="38"/>
      <c r="B261" s="39"/>
      <c r="C261" s="197" t="s">
        <v>448</v>
      </c>
      <c r="D261" s="197" t="s">
        <v>131</v>
      </c>
      <c r="E261" s="198" t="s">
        <v>449</v>
      </c>
      <c r="F261" s="199" t="s">
        <v>450</v>
      </c>
      <c r="G261" s="200" t="s">
        <v>176</v>
      </c>
      <c r="H261" s="201">
        <v>10.23</v>
      </c>
      <c r="I261" s="202"/>
      <c r="J261" s="203">
        <f>ROUND(I261*H261,2)</f>
        <v>0</v>
      </c>
      <c r="K261" s="199" t="s">
        <v>135</v>
      </c>
      <c r="L261" s="44"/>
      <c r="M261" s="204" t="s">
        <v>19</v>
      </c>
      <c r="N261" s="205" t="s">
        <v>43</v>
      </c>
      <c r="O261" s="84"/>
      <c r="P261" s="206">
        <f>O261*H261</f>
        <v>0</v>
      </c>
      <c r="Q261" s="206">
        <v>0.00125</v>
      </c>
      <c r="R261" s="206">
        <f>Q261*H261</f>
        <v>0.0127875</v>
      </c>
      <c r="S261" s="206">
        <v>0</v>
      </c>
      <c r="T261" s="20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08" t="s">
        <v>223</v>
      </c>
      <c r="AT261" s="208" t="s">
        <v>131</v>
      </c>
      <c r="AU261" s="208" t="s">
        <v>79</v>
      </c>
      <c r="AY261" s="17" t="s">
        <v>129</v>
      </c>
      <c r="BE261" s="209">
        <f>IF(N261="základní",J261,0)</f>
        <v>0</v>
      </c>
      <c r="BF261" s="209">
        <f>IF(N261="snížená",J261,0)</f>
        <v>0</v>
      </c>
      <c r="BG261" s="209">
        <f>IF(N261="zákl. přenesená",J261,0)</f>
        <v>0</v>
      </c>
      <c r="BH261" s="209">
        <f>IF(N261="sníž. přenesená",J261,0)</f>
        <v>0</v>
      </c>
      <c r="BI261" s="209">
        <f>IF(N261="nulová",J261,0)</f>
        <v>0</v>
      </c>
      <c r="BJ261" s="17" t="s">
        <v>77</v>
      </c>
      <c r="BK261" s="209">
        <f>ROUND(I261*H261,2)</f>
        <v>0</v>
      </c>
      <c r="BL261" s="17" t="s">
        <v>223</v>
      </c>
      <c r="BM261" s="208" t="s">
        <v>451</v>
      </c>
    </row>
    <row r="262" s="2" customFormat="1">
      <c r="A262" s="38"/>
      <c r="B262" s="39"/>
      <c r="C262" s="40"/>
      <c r="D262" s="210" t="s">
        <v>138</v>
      </c>
      <c r="E262" s="40"/>
      <c r="F262" s="211" t="s">
        <v>452</v>
      </c>
      <c r="G262" s="40"/>
      <c r="H262" s="40"/>
      <c r="I262" s="212"/>
      <c r="J262" s="40"/>
      <c r="K262" s="40"/>
      <c r="L262" s="44"/>
      <c r="M262" s="213"/>
      <c r="N262" s="214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138</v>
      </c>
      <c r="AU262" s="17" t="s">
        <v>79</v>
      </c>
    </row>
    <row r="263" s="13" customFormat="1">
      <c r="A263" s="13"/>
      <c r="B263" s="215"/>
      <c r="C263" s="216"/>
      <c r="D263" s="217" t="s">
        <v>140</v>
      </c>
      <c r="E263" s="218" t="s">
        <v>19</v>
      </c>
      <c r="F263" s="219" t="s">
        <v>453</v>
      </c>
      <c r="G263" s="216"/>
      <c r="H263" s="220">
        <v>10.23</v>
      </c>
      <c r="I263" s="221"/>
      <c r="J263" s="216"/>
      <c r="K263" s="216"/>
      <c r="L263" s="222"/>
      <c r="M263" s="223"/>
      <c r="N263" s="224"/>
      <c r="O263" s="224"/>
      <c r="P263" s="224"/>
      <c r="Q263" s="224"/>
      <c r="R263" s="224"/>
      <c r="S263" s="224"/>
      <c r="T263" s="22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6" t="s">
        <v>140</v>
      </c>
      <c r="AU263" s="226" t="s">
        <v>79</v>
      </c>
      <c r="AV263" s="13" t="s">
        <v>79</v>
      </c>
      <c r="AW263" s="13" t="s">
        <v>33</v>
      </c>
      <c r="AX263" s="13" t="s">
        <v>77</v>
      </c>
      <c r="AY263" s="226" t="s">
        <v>129</v>
      </c>
    </row>
    <row r="264" s="2" customFormat="1" ht="14.4" customHeight="1">
      <c r="A264" s="38"/>
      <c r="B264" s="39"/>
      <c r="C264" s="238" t="s">
        <v>454</v>
      </c>
      <c r="D264" s="238" t="s">
        <v>396</v>
      </c>
      <c r="E264" s="239" t="s">
        <v>455</v>
      </c>
      <c r="F264" s="240" t="s">
        <v>456</v>
      </c>
      <c r="G264" s="241" t="s">
        <v>176</v>
      </c>
      <c r="H264" s="242">
        <v>10.742000000000001</v>
      </c>
      <c r="I264" s="243"/>
      <c r="J264" s="244">
        <f>ROUND(I264*H264,2)</f>
        <v>0</v>
      </c>
      <c r="K264" s="240" t="s">
        <v>19</v>
      </c>
      <c r="L264" s="245"/>
      <c r="M264" s="246" t="s">
        <v>19</v>
      </c>
      <c r="N264" s="247" t="s">
        <v>43</v>
      </c>
      <c r="O264" s="84"/>
      <c r="P264" s="206">
        <f>O264*H264</f>
        <v>0</v>
      </c>
      <c r="Q264" s="206">
        <v>0.0080000000000000002</v>
      </c>
      <c r="R264" s="206">
        <f>Q264*H264</f>
        <v>0.085936000000000012</v>
      </c>
      <c r="S264" s="206">
        <v>0</v>
      </c>
      <c r="T264" s="20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08" t="s">
        <v>324</v>
      </c>
      <c r="AT264" s="208" t="s">
        <v>396</v>
      </c>
      <c r="AU264" s="208" t="s">
        <v>79</v>
      </c>
      <c r="AY264" s="17" t="s">
        <v>129</v>
      </c>
      <c r="BE264" s="209">
        <f>IF(N264="základní",J264,0)</f>
        <v>0</v>
      </c>
      <c r="BF264" s="209">
        <f>IF(N264="snížená",J264,0)</f>
        <v>0</v>
      </c>
      <c r="BG264" s="209">
        <f>IF(N264="zákl. přenesená",J264,0)</f>
        <v>0</v>
      </c>
      <c r="BH264" s="209">
        <f>IF(N264="sníž. přenesená",J264,0)</f>
        <v>0</v>
      </c>
      <c r="BI264" s="209">
        <f>IF(N264="nulová",J264,0)</f>
        <v>0</v>
      </c>
      <c r="BJ264" s="17" t="s">
        <v>77</v>
      </c>
      <c r="BK264" s="209">
        <f>ROUND(I264*H264,2)</f>
        <v>0</v>
      </c>
      <c r="BL264" s="17" t="s">
        <v>223</v>
      </c>
      <c r="BM264" s="208" t="s">
        <v>457</v>
      </c>
    </row>
    <row r="265" s="13" customFormat="1">
      <c r="A265" s="13"/>
      <c r="B265" s="215"/>
      <c r="C265" s="216"/>
      <c r="D265" s="217" t="s">
        <v>140</v>
      </c>
      <c r="E265" s="216"/>
      <c r="F265" s="219" t="s">
        <v>458</v>
      </c>
      <c r="G265" s="216"/>
      <c r="H265" s="220">
        <v>10.742000000000001</v>
      </c>
      <c r="I265" s="221"/>
      <c r="J265" s="216"/>
      <c r="K265" s="216"/>
      <c r="L265" s="222"/>
      <c r="M265" s="223"/>
      <c r="N265" s="224"/>
      <c r="O265" s="224"/>
      <c r="P265" s="224"/>
      <c r="Q265" s="224"/>
      <c r="R265" s="224"/>
      <c r="S265" s="224"/>
      <c r="T265" s="22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26" t="s">
        <v>140</v>
      </c>
      <c r="AU265" s="226" t="s">
        <v>79</v>
      </c>
      <c r="AV265" s="13" t="s">
        <v>79</v>
      </c>
      <c r="AW265" s="13" t="s">
        <v>4</v>
      </c>
      <c r="AX265" s="13" t="s">
        <v>77</v>
      </c>
      <c r="AY265" s="226" t="s">
        <v>129</v>
      </c>
    </row>
    <row r="266" s="2" customFormat="1" ht="22.2" customHeight="1">
      <c r="A266" s="38"/>
      <c r="B266" s="39"/>
      <c r="C266" s="197" t="s">
        <v>459</v>
      </c>
      <c r="D266" s="197" t="s">
        <v>131</v>
      </c>
      <c r="E266" s="198" t="s">
        <v>460</v>
      </c>
      <c r="F266" s="199" t="s">
        <v>461</v>
      </c>
      <c r="G266" s="200" t="s">
        <v>214</v>
      </c>
      <c r="H266" s="201">
        <v>1</v>
      </c>
      <c r="I266" s="202"/>
      <c r="J266" s="203">
        <f>ROUND(I266*H266,2)</f>
        <v>0</v>
      </c>
      <c r="K266" s="199" t="s">
        <v>135</v>
      </c>
      <c r="L266" s="44"/>
      <c r="M266" s="204" t="s">
        <v>19</v>
      </c>
      <c r="N266" s="205" t="s">
        <v>43</v>
      </c>
      <c r="O266" s="84"/>
      <c r="P266" s="206">
        <f>O266*H266</f>
        <v>0</v>
      </c>
      <c r="Q266" s="206">
        <v>3.0000000000000001E-05</v>
      </c>
      <c r="R266" s="206">
        <f>Q266*H266</f>
        <v>3.0000000000000001E-05</v>
      </c>
      <c r="S266" s="206">
        <v>0</v>
      </c>
      <c r="T266" s="20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08" t="s">
        <v>223</v>
      </c>
      <c r="AT266" s="208" t="s">
        <v>131</v>
      </c>
      <c r="AU266" s="208" t="s">
        <v>79</v>
      </c>
      <c r="AY266" s="17" t="s">
        <v>129</v>
      </c>
      <c r="BE266" s="209">
        <f>IF(N266="základní",J266,0)</f>
        <v>0</v>
      </c>
      <c r="BF266" s="209">
        <f>IF(N266="snížená",J266,0)</f>
        <v>0</v>
      </c>
      <c r="BG266" s="209">
        <f>IF(N266="zákl. přenesená",J266,0)</f>
        <v>0</v>
      </c>
      <c r="BH266" s="209">
        <f>IF(N266="sníž. přenesená",J266,0)</f>
        <v>0</v>
      </c>
      <c r="BI266" s="209">
        <f>IF(N266="nulová",J266,0)</f>
        <v>0</v>
      </c>
      <c r="BJ266" s="17" t="s">
        <v>77</v>
      </c>
      <c r="BK266" s="209">
        <f>ROUND(I266*H266,2)</f>
        <v>0</v>
      </c>
      <c r="BL266" s="17" t="s">
        <v>223</v>
      </c>
      <c r="BM266" s="208" t="s">
        <v>462</v>
      </c>
    </row>
    <row r="267" s="2" customFormat="1">
      <c r="A267" s="38"/>
      <c r="B267" s="39"/>
      <c r="C267" s="40"/>
      <c r="D267" s="210" t="s">
        <v>138</v>
      </c>
      <c r="E267" s="40"/>
      <c r="F267" s="211" t="s">
        <v>463</v>
      </c>
      <c r="G267" s="40"/>
      <c r="H267" s="40"/>
      <c r="I267" s="212"/>
      <c r="J267" s="40"/>
      <c r="K267" s="40"/>
      <c r="L267" s="44"/>
      <c r="M267" s="213"/>
      <c r="N267" s="214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138</v>
      </c>
      <c r="AU267" s="17" t="s">
        <v>79</v>
      </c>
    </row>
    <row r="268" s="2" customFormat="1" ht="14.4" customHeight="1">
      <c r="A268" s="38"/>
      <c r="B268" s="39"/>
      <c r="C268" s="238" t="s">
        <v>464</v>
      </c>
      <c r="D268" s="238" t="s">
        <v>396</v>
      </c>
      <c r="E268" s="239" t="s">
        <v>465</v>
      </c>
      <c r="F268" s="240" t="s">
        <v>466</v>
      </c>
      <c r="G268" s="241" t="s">
        <v>214</v>
      </c>
      <c r="H268" s="242">
        <v>1</v>
      </c>
      <c r="I268" s="243"/>
      <c r="J268" s="244">
        <f>ROUND(I268*H268,2)</f>
        <v>0</v>
      </c>
      <c r="K268" s="240" t="s">
        <v>135</v>
      </c>
      <c r="L268" s="245"/>
      <c r="M268" s="246" t="s">
        <v>19</v>
      </c>
      <c r="N268" s="247" t="s">
        <v>43</v>
      </c>
      <c r="O268" s="84"/>
      <c r="P268" s="206">
        <f>O268*H268</f>
        <v>0</v>
      </c>
      <c r="Q268" s="206">
        <v>0.0027000000000000001</v>
      </c>
      <c r="R268" s="206">
        <f>Q268*H268</f>
        <v>0.0027000000000000001</v>
      </c>
      <c r="S268" s="206">
        <v>0</v>
      </c>
      <c r="T268" s="20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08" t="s">
        <v>324</v>
      </c>
      <c r="AT268" s="208" t="s">
        <v>396</v>
      </c>
      <c r="AU268" s="208" t="s">
        <v>79</v>
      </c>
      <c r="AY268" s="17" t="s">
        <v>129</v>
      </c>
      <c r="BE268" s="209">
        <f>IF(N268="základní",J268,0)</f>
        <v>0</v>
      </c>
      <c r="BF268" s="209">
        <f>IF(N268="snížená",J268,0)</f>
        <v>0</v>
      </c>
      <c r="BG268" s="209">
        <f>IF(N268="zákl. přenesená",J268,0)</f>
        <v>0</v>
      </c>
      <c r="BH268" s="209">
        <f>IF(N268="sníž. přenesená",J268,0)</f>
        <v>0</v>
      </c>
      <c r="BI268" s="209">
        <f>IF(N268="nulová",J268,0)</f>
        <v>0</v>
      </c>
      <c r="BJ268" s="17" t="s">
        <v>77</v>
      </c>
      <c r="BK268" s="209">
        <f>ROUND(I268*H268,2)</f>
        <v>0</v>
      </c>
      <c r="BL268" s="17" t="s">
        <v>223</v>
      </c>
      <c r="BM268" s="208" t="s">
        <v>467</v>
      </c>
    </row>
    <row r="269" s="2" customFormat="1" ht="30" customHeight="1">
      <c r="A269" s="38"/>
      <c r="B269" s="39"/>
      <c r="C269" s="197" t="s">
        <v>468</v>
      </c>
      <c r="D269" s="197" t="s">
        <v>131</v>
      </c>
      <c r="E269" s="198" t="s">
        <v>469</v>
      </c>
      <c r="F269" s="199" t="s">
        <v>470</v>
      </c>
      <c r="G269" s="200" t="s">
        <v>176</v>
      </c>
      <c r="H269" s="201">
        <v>15.539999999999999</v>
      </c>
      <c r="I269" s="202"/>
      <c r="J269" s="203">
        <f>ROUND(I269*H269,2)</f>
        <v>0</v>
      </c>
      <c r="K269" s="199" t="s">
        <v>135</v>
      </c>
      <c r="L269" s="44"/>
      <c r="M269" s="204" t="s">
        <v>19</v>
      </c>
      <c r="N269" s="205" t="s">
        <v>43</v>
      </c>
      <c r="O269" s="84"/>
      <c r="P269" s="206">
        <f>O269*H269</f>
        <v>0</v>
      </c>
      <c r="Q269" s="206">
        <v>0.021180000000000001</v>
      </c>
      <c r="R269" s="206">
        <f>Q269*H269</f>
        <v>0.32913720000000002</v>
      </c>
      <c r="S269" s="206">
        <v>0</v>
      </c>
      <c r="T269" s="20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08" t="s">
        <v>223</v>
      </c>
      <c r="AT269" s="208" t="s">
        <v>131</v>
      </c>
      <c r="AU269" s="208" t="s">
        <v>79</v>
      </c>
      <c r="AY269" s="17" t="s">
        <v>129</v>
      </c>
      <c r="BE269" s="209">
        <f>IF(N269="základní",J269,0)</f>
        <v>0</v>
      </c>
      <c r="BF269" s="209">
        <f>IF(N269="snížená",J269,0)</f>
        <v>0</v>
      </c>
      <c r="BG269" s="209">
        <f>IF(N269="zákl. přenesená",J269,0)</f>
        <v>0</v>
      </c>
      <c r="BH269" s="209">
        <f>IF(N269="sníž. přenesená",J269,0)</f>
        <v>0</v>
      </c>
      <c r="BI269" s="209">
        <f>IF(N269="nulová",J269,0)</f>
        <v>0</v>
      </c>
      <c r="BJ269" s="17" t="s">
        <v>77</v>
      </c>
      <c r="BK269" s="209">
        <f>ROUND(I269*H269,2)</f>
        <v>0</v>
      </c>
      <c r="BL269" s="17" t="s">
        <v>223</v>
      </c>
      <c r="BM269" s="208" t="s">
        <v>471</v>
      </c>
    </row>
    <row r="270" s="2" customFormat="1">
      <c r="A270" s="38"/>
      <c r="B270" s="39"/>
      <c r="C270" s="40"/>
      <c r="D270" s="210" t="s">
        <v>138</v>
      </c>
      <c r="E270" s="40"/>
      <c r="F270" s="211" t="s">
        <v>472</v>
      </c>
      <c r="G270" s="40"/>
      <c r="H270" s="40"/>
      <c r="I270" s="212"/>
      <c r="J270" s="40"/>
      <c r="K270" s="40"/>
      <c r="L270" s="44"/>
      <c r="M270" s="213"/>
      <c r="N270" s="214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138</v>
      </c>
      <c r="AU270" s="17" t="s">
        <v>79</v>
      </c>
    </row>
    <row r="271" s="13" customFormat="1">
      <c r="A271" s="13"/>
      <c r="B271" s="215"/>
      <c r="C271" s="216"/>
      <c r="D271" s="217" t="s">
        <v>140</v>
      </c>
      <c r="E271" s="218" t="s">
        <v>19</v>
      </c>
      <c r="F271" s="219" t="s">
        <v>473</v>
      </c>
      <c r="G271" s="216"/>
      <c r="H271" s="220">
        <v>15.539999999999999</v>
      </c>
      <c r="I271" s="221"/>
      <c r="J271" s="216"/>
      <c r="K271" s="216"/>
      <c r="L271" s="222"/>
      <c r="M271" s="223"/>
      <c r="N271" s="224"/>
      <c r="O271" s="224"/>
      <c r="P271" s="224"/>
      <c r="Q271" s="224"/>
      <c r="R271" s="224"/>
      <c r="S271" s="224"/>
      <c r="T271" s="22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6" t="s">
        <v>140</v>
      </c>
      <c r="AU271" s="226" t="s">
        <v>79</v>
      </c>
      <c r="AV271" s="13" t="s">
        <v>79</v>
      </c>
      <c r="AW271" s="13" t="s">
        <v>33</v>
      </c>
      <c r="AX271" s="13" t="s">
        <v>77</v>
      </c>
      <c r="AY271" s="226" t="s">
        <v>129</v>
      </c>
    </row>
    <row r="272" s="2" customFormat="1" ht="22.2" customHeight="1">
      <c r="A272" s="38"/>
      <c r="B272" s="39"/>
      <c r="C272" s="197" t="s">
        <v>474</v>
      </c>
      <c r="D272" s="197" t="s">
        <v>131</v>
      </c>
      <c r="E272" s="198" t="s">
        <v>475</v>
      </c>
      <c r="F272" s="199" t="s">
        <v>476</v>
      </c>
      <c r="G272" s="200" t="s">
        <v>176</v>
      </c>
      <c r="H272" s="201">
        <v>3.6899999999999999</v>
      </c>
      <c r="I272" s="202"/>
      <c r="J272" s="203">
        <f>ROUND(I272*H272,2)</f>
        <v>0</v>
      </c>
      <c r="K272" s="199" t="s">
        <v>19</v>
      </c>
      <c r="L272" s="44"/>
      <c r="M272" s="204" t="s">
        <v>19</v>
      </c>
      <c r="N272" s="205" t="s">
        <v>43</v>
      </c>
      <c r="O272" s="84"/>
      <c r="P272" s="206">
        <f>O272*H272</f>
        <v>0</v>
      </c>
      <c r="Q272" s="206">
        <v>0.021180000000000001</v>
      </c>
      <c r="R272" s="206">
        <f>Q272*H272</f>
        <v>0.078154200000000007</v>
      </c>
      <c r="S272" s="206">
        <v>0</v>
      </c>
      <c r="T272" s="20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08" t="s">
        <v>223</v>
      </c>
      <c r="AT272" s="208" t="s">
        <v>131</v>
      </c>
      <c r="AU272" s="208" t="s">
        <v>79</v>
      </c>
      <c r="AY272" s="17" t="s">
        <v>129</v>
      </c>
      <c r="BE272" s="209">
        <f>IF(N272="základní",J272,0)</f>
        <v>0</v>
      </c>
      <c r="BF272" s="209">
        <f>IF(N272="snížená",J272,0)</f>
        <v>0</v>
      </c>
      <c r="BG272" s="209">
        <f>IF(N272="zákl. přenesená",J272,0)</f>
        <v>0</v>
      </c>
      <c r="BH272" s="209">
        <f>IF(N272="sníž. přenesená",J272,0)</f>
        <v>0</v>
      </c>
      <c r="BI272" s="209">
        <f>IF(N272="nulová",J272,0)</f>
        <v>0</v>
      </c>
      <c r="BJ272" s="17" t="s">
        <v>77</v>
      </c>
      <c r="BK272" s="209">
        <f>ROUND(I272*H272,2)</f>
        <v>0</v>
      </c>
      <c r="BL272" s="17" t="s">
        <v>223</v>
      </c>
      <c r="BM272" s="208" t="s">
        <v>477</v>
      </c>
    </row>
    <row r="273" s="13" customFormat="1">
      <c r="A273" s="13"/>
      <c r="B273" s="215"/>
      <c r="C273" s="216"/>
      <c r="D273" s="217" t="s">
        <v>140</v>
      </c>
      <c r="E273" s="218" t="s">
        <v>19</v>
      </c>
      <c r="F273" s="219" t="s">
        <v>478</v>
      </c>
      <c r="G273" s="216"/>
      <c r="H273" s="220">
        <v>3.6899999999999999</v>
      </c>
      <c r="I273" s="221"/>
      <c r="J273" s="216"/>
      <c r="K273" s="216"/>
      <c r="L273" s="222"/>
      <c r="M273" s="223"/>
      <c r="N273" s="224"/>
      <c r="O273" s="224"/>
      <c r="P273" s="224"/>
      <c r="Q273" s="224"/>
      <c r="R273" s="224"/>
      <c r="S273" s="224"/>
      <c r="T273" s="22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6" t="s">
        <v>140</v>
      </c>
      <c r="AU273" s="226" t="s">
        <v>79</v>
      </c>
      <c r="AV273" s="13" t="s">
        <v>79</v>
      </c>
      <c r="AW273" s="13" t="s">
        <v>33</v>
      </c>
      <c r="AX273" s="13" t="s">
        <v>77</v>
      </c>
      <c r="AY273" s="226" t="s">
        <v>129</v>
      </c>
    </row>
    <row r="274" s="2" customFormat="1" ht="34.8" customHeight="1">
      <c r="A274" s="38"/>
      <c r="B274" s="39"/>
      <c r="C274" s="197" t="s">
        <v>479</v>
      </c>
      <c r="D274" s="197" t="s">
        <v>131</v>
      </c>
      <c r="E274" s="198" t="s">
        <v>480</v>
      </c>
      <c r="F274" s="199" t="s">
        <v>481</v>
      </c>
      <c r="G274" s="200" t="s">
        <v>164</v>
      </c>
      <c r="H274" s="201">
        <v>0.50900000000000001</v>
      </c>
      <c r="I274" s="202"/>
      <c r="J274" s="203">
        <f>ROUND(I274*H274,2)</f>
        <v>0</v>
      </c>
      <c r="K274" s="199" t="s">
        <v>135</v>
      </c>
      <c r="L274" s="44"/>
      <c r="M274" s="204" t="s">
        <v>19</v>
      </c>
      <c r="N274" s="205" t="s">
        <v>43</v>
      </c>
      <c r="O274" s="84"/>
      <c r="P274" s="206">
        <f>O274*H274</f>
        <v>0</v>
      </c>
      <c r="Q274" s="206">
        <v>0</v>
      </c>
      <c r="R274" s="206">
        <f>Q274*H274</f>
        <v>0</v>
      </c>
      <c r="S274" s="206">
        <v>0</v>
      </c>
      <c r="T274" s="207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08" t="s">
        <v>223</v>
      </c>
      <c r="AT274" s="208" t="s">
        <v>131</v>
      </c>
      <c r="AU274" s="208" t="s">
        <v>79</v>
      </c>
      <c r="AY274" s="17" t="s">
        <v>129</v>
      </c>
      <c r="BE274" s="209">
        <f>IF(N274="základní",J274,0)</f>
        <v>0</v>
      </c>
      <c r="BF274" s="209">
        <f>IF(N274="snížená",J274,0)</f>
        <v>0</v>
      </c>
      <c r="BG274" s="209">
        <f>IF(N274="zákl. přenesená",J274,0)</f>
        <v>0</v>
      </c>
      <c r="BH274" s="209">
        <f>IF(N274="sníž. přenesená",J274,0)</f>
        <v>0</v>
      </c>
      <c r="BI274" s="209">
        <f>IF(N274="nulová",J274,0)</f>
        <v>0</v>
      </c>
      <c r="BJ274" s="17" t="s">
        <v>77</v>
      </c>
      <c r="BK274" s="209">
        <f>ROUND(I274*H274,2)</f>
        <v>0</v>
      </c>
      <c r="BL274" s="17" t="s">
        <v>223</v>
      </c>
      <c r="BM274" s="208" t="s">
        <v>482</v>
      </c>
    </row>
    <row r="275" s="2" customFormat="1">
      <c r="A275" s="38"/>
      <c r="B275" s="39"/>
      <c r="C275" s="40"/>
      <c r="D275" s="210" t="s">
        <v>138</v>
      </c>
      <c r="E275" s="40"/>
      <c r="F275" s="211" t="s">
        <v>483</v>
      </c>
      <c r="G275" s="40"/>
      <c r="H275" s="40"/>
      <c r="I275" s="212"/>
      <c r="J275" s="40"/>
      <c r="K275" s="40"/>
      <c r="L275" s="44"/>
      <c r="M275" s="213"/>
      <c r="N275" s="214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138</v>
      </c>
      <c r="AU275" s="17" t="s">
        <v>79</v>
      </c>
    </row>
    <row r="276" s="12" customFormat="1" ht="22.8" customHeight="1">
      <c r="A276" s="12"/>
      <c r="B276" s="181"/>
      <c r="C276" s="182"/>
      <c r="D276" s="183" t="s">
        <v>71</v>
      </c>
      <c r="E276" s="195" t="s">
        <v>484</v>
      </c>
      <c r="F276" s="195" t="s">
        <v>485</v>
      </c>
      <c r="G276" s="182"/>
      <c r="H276" s="182"/>
      <c r="I276" s="185"/>
      <c r="J276" s="196">
        <f>BK276</f>
        <v>0</v>
      </c>
      <c r="K276" s="182"/>
      <c r="L276" s="187"/>
      <c r="M276" s="188"/>
      <c r="N276" s="189"/>
      <c r="O276" s="189"/>
      <c r="P276" s="190">
        <f>SUM(P277:P296)</f>
        <v>0</v>
      </c>
      <c r="Q276" s="189"/>
      <c r="R276" s="190">
        <f>SUM(R277:R296)</f>
        <v>0.021850000000000001</v>
      </c>
      <c r="S276" s="189"/>
      <c r="T276" s="191">
        <f>SUM(T277:T296)</f>
        <v>0.053999999999999999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192" t="s">
        <v>79</v>
      </c>
      <c r="AT276" s="193" t="s">
        <v>71</v>
      </c>
      <c r="AU276" s="193" t="s">
        <v>77</v>
      </c>
      <c r="AY276" s="192" t="s">
        <v>129</v>
      </c>
      <c r="BK276" s="194">
        <f>SUM(BK277:BK296)</f>
        <v>0</v>
      </c>
    </row>
    <row r="277" s="2" customFormat="1" ht="14.4" customHeight="1">
      <c r="A277" s="38"/>
      <c r="B277" s="39"/>
      <c r="C277" s="197" t="s">
        <v>486</v>
      </c>
      <c r="D277" s="197" t="s">
        <v>131</v>
      </c>
      <c r="E277" s="198" t="s">
        <v>487</v>
      </c>
      <c r="F277" s="199" t="s">
        <v>488</v>
      </c>
      <c r="G277" s="200" t="s">
        <v>214</v>
      </c>
      <c r="H277" s="201">
        <v>2</v>
      </c>
      <c r="I277" s="202"/>
      <c r="J277" s="203">
        <f>ROUND(I277*H277,2)</f>
        <v>0</v>
      </c>
      <c r="K277" s="199" t="s">
        <v>135</v>
      </c>
      <c r="L277" s="44"/>
      <c r="M277" s="204" t="s">
        <v>19</v>
      </c>
      <c r="N277" s="205" t="s">
        <v>43</v>
      </c>
      <c r="O277" s="84"/>
      <c r="P277" s="206">
        <f>O277*H277</f>
        <v>0</v>
      </c>
      <c r="Q277" s="206">
        <v>0</v>
      </c>
      <c r="R277" s="206">
        <f>Q277*H277</f>
        <v>0</v>
      </c>
      <c r="S277" s="206">
        <v>0.0030000000000000001</v>
      </c>
      <c r="T277" s="207">
        <f>S277*H277</f>
        <v>0.0060000000000000001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08" t="s">
        <v>223</v>
      </c>
      <c r="AT277" s="208" t="s">
        <v>131</v>
      </c>
      <c r="AU277" s="208" t="s">
        <v>79</v>
      </c>
      <c r="AY277" s="17" t="s">
        <v>129</v>
      </c>
      <c r="BE277" s="209">
        <f>IF(N277="základní",J277,0)</f>
        <v>0</v>
      </c>
      <c r="BF277" s="209">
        <f>IF(N277="snížená",J277,0)</f>
        <v>0</v>
      </c>
      <c r="BG277" s="209">
        <f>IF(N277="zákl. přenesená",J277,0)</f>
        <v>0</v>
      </c>
      <c r="BH277" s="209">
        <f>IF(N277="sníž. přenesená",J277,0)</f>
        <v>0</v>
      </c>
      <c r="BI277" s="209">
        <f>IF(N277="nulová",J277,0)</f>
        <v>0</v>
      </c>
      <c r="BJ277" s="17" t="s">
        <v>77</v>
      </c>
      <c r="BK277" s="209">
        <f>ROUND(I277*H277,2)</f>
        <v>0</v>
      </c>
      <c r="BL277" s="17" t="s">
        <v>223</v>
      </c>
      <c r="BM277" s="208" t="s">
        <v>489</v>
      </c>
    </row>
    <row r="278" s="2" customFormat="1">
      <c r="A278" s="38"/>
      <c r="B278" s="39"/>
      <c r="C278" s="40"/>
      <c r="D278" s="210" t="s">
        <v>138</v>
      </c>
      <c r="E278" s="40"/>
      <c r="F278" s="211" t="s">
        <v>490</v>
      </c>
      <c r="G278" s="40"/>
      <c r="H278" s="40"/>
      <c r="I278" s="212"/>
      <c r="J278" s="40"/>
      <c r="K278" s="40"/>
      <c r="L278" s="44"/>
      <c r="M278" s="213"/>
      <c r="N278" s="214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138</v>
      </c>
      <c r="AU278" s="17" t="s">
        <v>79</v>
      </c>
    </row>
    <row r="279" s="13" customFormat="1">
      <c r="A279" s="13"/>
      <c r="B279" s="215"/>
      <c r="C279" s="216"/>
      <c r="D279" s="217" t="s">
        <v>140</v>
      </c>
      <c r="E279" s="218" t="s">
        <v>19</v>
      </c>
      <c r="F279" s="219" t="s">
        <v>491</v>
      </c>
      <c r="G279" s="216"/>
      <c r="H279" s="220">
        <v>2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6" t="s">
        <v>140</v>
      </c>
      <c r="AU279" s="226" t="s">
        <v>79</v>
      </c>
      <c r="AV279" s="13" t="s">
        <v>79</v>
      </c>
      <c r="AW279" s="13" t="s">
        <v>33</v>
      </c>
      <c r="AX279" s="13" t="s">
        <v>77</v>
      </c>
      <c r="AY279" s="226" t="s">
        <v>129</v>
      </c>
    </row>
    <row r="280" s="2" customFormat="1" ht="14.4" customHeight="1">
      <c r="A280" s="38"/>
      <c r="B280" s="39"/>
      <c r="C280" s="197" t="s">
        <v>492</v>
      </c>
      <c r="D280" s="197" t="s">
        <v>131</v>
      </c>
      <c r="E280" s="198" t="s">
        <v>493</v>
      </c>
      <c r="F280" s="199" t="s">
        <v>494</v>
      </c>
      <c r="G280" s="200" t="s">
        <v>422</v>
      </c>
      <c r="H280" s="201">
        <v>1</v>
      </c>
      <c r="I280" s="202"/>
      <c r="J280" s="203">
        <f>ROUND(I280*H280,2)</f>
        <v>0</v>
      </c>
      <c r="K280" s="199" t="s">
        <v>19</v>
      </c>
      <c r="L280" s="44"/>
      <c r="M280" s="204" t="s">
        <v>19</v>
      </c>
      <c r="N280" s="205" t="s">
        <v>43</v>
      </c>
      <c r="O280" s="84"/>
      <c r="P280" s="206">
        <f>O280*H280</f>
        <v>0</v>
      </c>
      <c r="Q280" s="206">
        <v>0</v>
      </c>
      <c r="R280" s="206">
        <f>Q280*H280</f>
        <v>0</v>
      </c>
      <c r="S280" s="206">
        <v>0</v>
      </c>
      <c r="T280" s="20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08" t="s">
        <v>223</v>
      </c>
      <c r="AT280" s="208" t="s">
        <v>131</v>
      </c>
      <c r="AU280" s="208" t="s">
        <v>79</v>
      </c>
      <c r="AY280" s="17" t="s">
        <v>129</v>
      </c>
      <c r="BE280" s="209">
        <f>IF(N280="základní",J280,0)</f>
        <v>0</v>
      </c>
      <c r="BF280" s="209">
        <f>IF(N280="snížená",J280,0)</f>
        <v>0</v>
      </c>
      <c r="BG280" s="209">
        <f>IF(N280="zákl. přenesená",J280,0)</f>
        <v>0</v>
      </c>
      <c r="BH280" s="209">
        <f>IF(N280="sníž. přenesená",J280,0)</f>
        <v>0</v>
      </c>
      <c r="BI280" s="209">
        <f>IF(N280="nulová",J280,0)</f>
        <v>0</v>
      </c>
      <c r="BJ280" s="17" t="s">
        <v>77</v>
      </c>
      <c r="BK280" s="209">
        <f>ROUND(I280*H280,2)</f>
        <v>0</v>
      </c>
      <c r="BL280" s="17" t="s">
        <v>223</v>
      </c>
      <c r="BM280" s="208" t="s">
        <v>495</v>
      </c>
    </row>
    <row r="281" s="2" customFormat="1" ht="22.2" customHeight="1">
      <c r="A281" s="38"/>
      <c r="B281" s="39"/>
      <c r="C281" s="197" t="s">
        <v>496</v>
      </c>
      <c r="D281" s="197" t="s">
        <v>131</v>
      </c>
      <c r="E281" s="198" t="s">
        <v>497</v>
      </c>
      <c r="F281" s="199" t="s">
        <v>498</v>
      </c>
      <c r="G281" s="200" t="s">
        <v>422</v>
      </c>
      <c r="H281" s="201">
        <v>1</v>
      </c>
      <c r="I281" s="202"/>
      <c r="J281" s="203">
        <f>ROUND(I281*H281,2)</f>
        <v>0</v>
      </c>
      <c r="K281" s="199" t="s">
        <v>19</v>
      </c>
      <c r="L281" s="44"/>
      <c r="M281" s="204" t="s">
        <v>19</v>
      </c>
      <c r="N281" s="205" t="s">
        <v>43</v>
      </c>
      <c r="O281" s="84"/>
      <c r="P281" s="206">
        <f>O281*H281</f>
        <v>0</v>
      </c>
      <c r="Q281" s="206">
        <v>0</v>
      </c>
      <c r="R281" s="206">
        <f>Q281*H281</f>
        <v>0</v>
      </c>
      <c r="S281" s="206">
        <v>0</v>
      </c>
      <c r="T281" s="20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08" t="s">
        <v>223</v>
      </c>
      <c r="AT281" s="208" t="s">
        <v>131</v>
      </c>
      <c r="AU281" s="208" t="s">
        <v>79</v>
      </c>
      <c r="AY281" s="17" t="s">
        <v>129</v>
      </c>
      <c r="BE281" s="209">
        <f>IF(N281="základní",J281,0)</f>
        <v>0</v>
      </c>
      <c r="BF281" s="209">
        <f>IF(N281="snížená",J281,0)</f>
        <v>0</v>
      </c>
      <c r="BG281" s="209">
        <f>IF(N281="zákl. přenesená",J281,0)</f>
        <v>0</v>
      </c>
      <c r="BH281" s="209">
        <f>IF(N281="sníž. přenesená",J281,0)</f>
        <v>0</v>
      </c>
      <c r="BI281" s="209">
        <f>IF(N281="nulová",J281,0)</f>
        <v>0</v>
      </c>
      <c r="BJ281" s="17" t="s">
        <v>77</v>
      </c>
      <c r="BK281" s="209">
        <f>ROUND(I281*H281,2)</f>
        <v>0</v>
      </c>
      <c r="BL281" s="17" t="s">
        <v>223</v>
      </c>
      <c r="BM281" s="208" t="s">
        <v>499</v>
      </c>
    </row>
    <row r="282" s="2" customFormat="1" ht="22.2" customHeight="1">
      <c r="A282" s="38"/>
      <c r="B282" s="39"/>
      <c r="C282" s="197" t="s">
        <v>500</v>
      </c>
      <c r="D282" s="197" t="s">
        <v>131</v>
      </c>
      <c r="E282" s="198" t="s">
        <v>501</v>
      </c>
      <c r="F282" s="199" t="s">
        <v>502</v>
      </c>
      <c r="G282" s="200" t="s">
        <v>214</v>
      </c>
      <c r="H282" s="201">
        <v>1</v>
      </c>
      <c r="I282" s="202"/>
      <c r="J282" s="203">
        <f>ROUND(I282*H282,2)</f>
        <v>0</v>
      </c>
      <c r="K282" s="199" t="s">
        <v>135</v>
      </c>
      <c r="L282" s="44"/>
      <c r="M282" s="204" t="s">
        <v>19</v>
      </c>
      <c r="N282" s="205" t="s">
        <v>43</v>
      </c>
      <c r="O282" s="84"/>
      <c r="P282" s="206">
        <f>O282*H282</f>
        <v>0</v>
      </c>
      <c r="Q282" s="206">
        <v>0</v>
      </c>
      <c r="R282" s="206">
        <f>Q282*H282</f>
        <v>0</v>
      </c>
      <c r="S282" s="206">
        <v>0</v>
      </c>
      <c r="T282" s="20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08" t="s">
        <v>223</v>
      </c>
      <c r="AT282" s="208" t="s">
        <v>131</v>
      </c>
      <c r="AU282" s="208" t="s">
        <v>79</v>
      </c>
      <c r="AY282" s="17" t="s">
        <v>129</v>
      </c>
      <c r="BE282" s="209">
        <f>IF(N282="základní",J282,0)</f>
        <v>0</v>
      </c>
      <c r="BF282" s="209">
        <f>IF(N282="snížená",J282,0)</f>
        <v>0</v>
      </c>
      <c r="BG282" s="209">
        <f>IF(N282="zákl. přenesená",J282,0)</f>
        <v>0</v>
      </c>
      <c r="BH282" s="209">
        <f>IF(N282="sníž. přenesená",J282,0)</f>
        <v>0</v>
      </c>
      <c r="BI282" s="209">
        <f>IF(N282="nulová",J282,0)</f>
        <v>0</v>
      </c>
      <c r="BJ282" s="17" t="s">
        <v>77</v>
      </c>
      <c r="BK282" s="209">
        <f>ROUND(I282*H282,2)</f>
        <v>0</v>
      </c>
      <c r="BL282" s="17" t="s">
        <v>223</v>
      </c>
      <c r="BM282" s="208" t="s">
        <v>503</v>
      </c>
    </row>
    <row r="283" s="2" customFormat="1">
      <c r="A283" s="38"/>
      <c r="B283" s="39"/>
      <c r="C283" s="40"/>
      <c r="D283" s="210" t="s">
        <v>138</v>
      </c>
      <c r="E283" s="40"/>
      <c r="F283" s="211" t="s">
        <v>504</v>
      </c>
      <c r="G283" s="40"/>
      <c r="H283" s="40"/>
      <c r="I283" s="212"/>
      <c r="J283" s="40"/>
      <c r="K283" s="40"/>
      <c r="L283" s="44"/>
      <c r="M283" s="213"/>
      <c r="N283" s="214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138</v>
      </c>
      <c r="AU283" s="17" t="s">
        <v>79</v>
      </c>
    </row>
    <row r="284" s="13" customFormat="1">
      <c r="A284" s="13"/>
      <c r="B284" s="215"/>
      <c r="C284" s="216"/>
      <c r="D284" s="217" t="s">
        <v>140</v>
      </c>
      <c r="E284" s="218" t="s">
        <v>19</v>
      </c>
      <c r="F284" s="219" t="s">
        <v>222</v>
      </c>
      <c r="G284" s="216"/>
      <c r="H284" s="220">
        <v>1</v>
      </c>
      <c r="I284" s="221"/>
      <c r="J284" s="216"/>
      <c r="K284" s="216"/>
      <c r="L284" s="222"/>
      <c r="M284" s="223"/>
      <c r="N284" s="224"/>
      <c r="O284" s="224"/>
      <c r="P284" s="224"/>
      <c r="Q284" s="224"/>
      <c r="R284" s="224"/>
      <c r="S284" s="224"/>
      <c r="T284" s="22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6" t="s">
        <v>140</v>
      </c>
      <c r="AU284" s="226" t="s">
        <v>79</v>
      </c>
      <c r="AV284" s="13" t="s">
        <v>79</v>
      </c>
      <c r="AW284" s="13" t="s">
        <v>33</v>
      </c>
      <c r="AX284" s="13" t="s">
        <v>77</v>
      </c>
      <c r="AY284" s="226" t="s">
        <v>129</v>
      </c>
    </row>
    <row r="285" s="2" customFormat="1" ht="14.4" customHeight="1">
      <c r="A285" s="38"/>
      <c r="B285" s="39"/>
      <c r="C285" s="238" t="s">
        <v>505</v>
      </c>
      <c r="D285" s="238" t="s">
        <v>396</v>
      </c>
      <c r="E285" s="239" t="s">
        <v>506</v>
      </c>
      <c r="F285" s="240" t="s">
        <v>507</v>
      </c>
      <c r="G285" s="241" t="s">
        <v>214</v>
      </c>
      <c r="H285" s="242">
        <v>1</v>
      </c>
      <c r="I285" s="243"/>
      <c r="J285" s="244">
        <f>ROUND(I285*H285,2)</f>
        <v>0</v>
      </c>
      <c r="K285" s="240" t="s">
        <v>135</v>
      </c>
      <c r="L285" s="245"/>
      <c r="M285" s="246" t="s">
        <v>19</v>
      </c>
      <c r="N285" s="247" t="s">
        <v>43</v>
      </c>
      <c r="O285" s="84"/>
      <c r="P285" s="206">
        <f>O285*H285</f>
        <v>0</v>
      </c>
      <c r="Q285" s="206">
        <v>0.0195</v>
      </c>
      <c r="R285" s="206">
        <f>Q285*H285</f>
        <v>0.0195</v>
      </c>
      <c r="S285" s="206">
        <v>0</v>
      </c>
      <c r="T285" s="20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08" t="s">
        <v>324</v>
      </c>
      <c r="AT285" s="208" t="s">
        <v>396</v>
      </c>
      <c r="AU285" s="208" t="s">
        <v>79</v>
      </c>
      <c r="AY285" s="17" t="s">
        <v>129</v>
      </c>
      <c r="BE285" s="209">
        <f>IF(N285="základní",J285,0)</f>
        <v>0</v>
      </c>
      <c r="BF285" s="209">
        <f>IF(N285="snížená",J285,0)</f>
        <v>0</v>
      </c>
      <c r="BG285" s="209">
        <f>IF(N285="zákl. přenesená",J285,0)</f>
        <v>0</v>
      </c>
      <c r="BH285" s="209">
        <f>IF(N285="sníž. přenesená",J285,0)</f>
        <v>0</v>
      </c>
      <c r="BI285" s="209">
        <f>IF(N285="nulová",J285,0)</f>
        <v>0</v>
      </c>
      <c r="BJ285" s="17" t="s">
        <v>77</v>
      </c>
      <c r="BK285" s="209">
        <f>ROUND(I285*H285,2)</f>
        <v>0</v>
      </c>
      <c r="BL285" s="17" t="s">
        <v>223</v>
      </c>
      <c r="BM285" s="208" t="s">
        <v>508</v>
      </c>
    </row>
    <row r="286" s="2" customFormat="1" ht="14.4" customHeight="1">
      <c r="A286" s="38"/>
      <c r="B286" s="39"/>
      <c r="C286" s="197" t="s">
        <v>509</v>
      </c>
      <c r="D286" s="197" t="s">
        <v>131</v>
      </c>
      <c r="E286" s="198" t="s">
        <v>510</v>
      </c>
      <c r="F286" s="199" t="s">
        <v>511</v>
      </c>
      <c r="G286" s="200" t="s">
        <v>214</v>
      </c>
      <c r="H286" s="201">
        <v>1</v>
      </c>
      <c r="I286" s="202"/>
      <c r="J286" s="203">
        <f>ROUND(I286*H286,2)</f>
        <v>0</v>
      </c>
      <c r="K286" s="199" t="s">
        <v>135</v>
      </c>
      <c r="L286" s="44"/>
      <c r="M286" s="204" t="s">
        <v>19</v>
      </c>
      <c r="N286" s="205" t="s">
        <v>43</v>
      </c>
      <c r="O286" s="84"/>
      <c r="P286" s="206">
        <f>O286*H286</f>
        <v>0</v>
      </c>
      <c r="Q286" s="206">
        <v>0</v>
      </c>
      <c r="R286" s="206">
        <f>Q286*H286</f>
        <v>0</v>
      </c>
      <c r="S286" s="206">
        <v>0</v>
      </c>
      <c r="T286" s="20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08" t="s">
        <v>223</v>
      </c>
      <c r="AT286" s="208" t="s">
        <v>131</v>
      </c>
      <c r="AU286" s="208" t="s">
        <v>79</v>
      </c>
      <c r="AY286" s="17" t="s">
        <v>129</v>
      </c>
      <c r="BE286" s="209">
        <f>IF(N286="základní",J286,0)</f>
        <v>0</v>
      </c>
      <c r="BF286" s="209">
        <f>IF(N286="snížená",J286,0)</f>
        <v>0</v>
      </c>
      <c r="BG286" s="209">
        <f>IF(N286="zákl. přenesená",J286,0)</f>
        <v>0</v>
      </c>
      <c r="BH286" s="209">
        <f>IF(N286="sníž. přenesená",J286,0)</f>
        <v>0</v>
      </c>
      <c r="BI286" s="209">
        <f>IF(N286="nulová",J286,0)</f>
        <v>0</v>
      </c>
      <c r="BJ286" s="17" t="s">
        <v>77</v>
      </c>
      <c r="BK286" s="209">
        <f>ROUND(I286*H286,2)</f>
        <v>0</v>
      </c>
      <c r="BL286" s="17" t="s">
        <v>223</v>
      </c>
      <c r="BM286" s="208" t="s">
        <v>512</v>
      </c>
    </row>
    <row r="287" s="2" customFormat="1">
      <c r="A287" s="38"/>
      <c r="B287" s="39"/>
      <c r="C287" s="40"/>
      <c r="D287" s="210" t="s">
        <v>138</v>
      </c>
      <c r="E287" s="40"/>
      <c r="F287" s="211" t="s">
        <v>513</v>
      </c>
      <c r="G287" s="40"/>
      <c r="H287" s="40"/>
      <c r="I287" s="212"/>
      <c r="J287" s="40"/>
      <c r="K287" s="40"/>
      <c r="L287" s="44"/>
      <c r="M287" s="213"/>
      <c r="N287" s="214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138</v>
      </c>
      <c r="AU287" s="17" t="s">
        <v>79</v>
      </c>
    </row>
    <row r="288" s="2" customFormat="1" ht="14.4" customHeight="1">
      <c r="A288" s="38"/>
      <c r="B288" s="39"/>
      <c r="C288" s="238" t="s">
        <v>514</v>
      </c>
      <c r="D288" s="238" t="s">
        <v>396</v>
      </c>
      <c r="E288" s="239" t="s">
        <v>515</v>
      </c>
      <c r="F288" s="240" t="s">
        <v>516</v>
      </c>
      <c r="G288" s="241" t="s">
        <v>214</v>
      </c>
      <c r="H288" s="242">
        <v>1</v>
      </c>
      <c r="I288" s="243"/>
      <c r="J288" s="244">
        <f>ROUND(I288*H288,2)</f>
        <v>0</v>
      </c>
      <c r="K288" s="240" t="s">
        <v>135</v>
      </c>
      <c r="L288" s="245"/>
      <c r="M288" s="246" t="s">
        <v>19</v>
      </c>
      <c r="N288" s="247" t="s">
        <v>43</v>
      </c>
      <c r="O288" s="84"/>
      <c r="P288" s="206">
        <f>O288*H288</f>
        <v>0</v>
      </c>
      <c r="Q288" s="206">
        <v>0.00014999999999999999</v>
      </c>
      <c r="R288" s="206">
        <f>Q288*H288</f>
        <v>0.00014999999999999999</v>
      </c>
      <c r="S288" s="206">
        <v>0</v>
      </c>
      <c r="T288" s="20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08" t="s">
        <v>324</v>
      </c>
      <c r="AT288" s="208" t="s">
        <v>396</v>
      </c>
      <c r="AU288" s="208" t="s">
        <v>79</v>
      </c>
      <c r="AY288" s="17" t="s">
        <v>129</v>
      </c>
      <c r="BE288" s="209">
        <f>IF(N288="základní",J288,0)</f>
        <v>0</v>
      </c>
      <c r="BF288" s="209">
        <f>IF(N288="snížená",J288,0)</f>
        <v>0</v>
      </c>
      <c r="BG288" s="209">
        <f>IF(N288="zákl. přenesená",J288,0)</f>
        <v>0</v>
      </c>
      <c r="BH288" s="209">
        <f>IF(N288="sníž. přenesená",J288,0)</f>
        <v>0</v>
      </c>
      <c r="BI288" s="209">
        <f>IF(N288="nulová",J288,0)</f>
        <v>0</v>
      </c>
      <c r="BJ288" s="17" t="s">
        <v>77</v>
      </c>
      <c r="BK288" s="209">
        <f>ROUND(I288*H288,2)</f>
        <v>0</v>
      </c>
      <c r="BL288" s="17" t="s">
        <v>223</v>
      </c>
      <c r="BM288" s="208" t="s">
        <v>517</v>
      </c>
    </row>
    <row r="289" s="2" customFormat="1" ht="14.4" customHeight="1">
      <c r="A289" s="38"/>
      <c r="B289" s="39"/>
      <c r="C289" s="197" t="s">
        <v>518</v>
      </c>
      <c r="D289" s="197" t="s">
        <v>131</v>
      </c>
      <c r="E289" s="198" t="s">
        <v>519</v>
      </c>
      <c r="F289" s="199" t="s">
        <v>520</v>
      </c>
      <c r="G289" s="200" t="s">
        <v>214</v>
      </c>
      <c r="H289" s="201">
        <v>1</v>
      </c>
      <c r="I289" s="202"/>
      <c r="J289" s="203">
        <f>ROUND(I289*H289,2)</f>
        <v>0</v>
      </c>
      <c r="K289" s="199" t="s">
        <v>135</v>
      </c>
      <c r="L289" s="44"/>
      <c r="M289" s="204" t="s">
        <v>19</v>
      </c>
      <c r="N289" s="205" t="s">
        <v>43</v>
      </c>
      <c r="O289" s="84"/>
      <c r="P289" s="206">
        <f>O289*H289</f>
        <v>0</v>
      </c>
      <c r="Q289" s="206">
        <v>0</v>
      </c>
      <c r="R289" s="206">
        <f>Q289*H289</f>
        <v>0</v>
      </c>
      <c r="S289" s="206">
        <v>0</v>
      </c>
      <c r="T289" s="20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08" t="s">
        <v>223</v>
      </c>
      <c r="AT289" s="208" t="s">
        <v>131</v>
      </c>
      <c r="AU289" s="208" t="s">
        <v>79</v>
      </c>
      <c r="AY289" s="17" t="s">
        <v>129</v>
      </c>
      <c r="BE289" s="209">
        <f>IF(N289="základní",J289,0)</f>
        <v>0</v>
      </c>
      <c r="BF289" s="209">
        <f>IF(N289="snížená",J289,0)</f>
        <v>0</v>
      </c>
      <c r="BG289" s="209">
        <f>IF(N289="zákl. přenesená",J289,0)</f>
        <v>0</v>
      </c>
      <c r="BH289" s="209">
        <f>IF(N289="sníž. přenesená",J289,0)</f>
        <v>0</v>
      </c>
      <c r="BI289" s="209">
        <f>IF(N289="nulová",J289,0)</f>
        <v>0</v>
      </c>
      <c r="BJ289" s="17" t="s">
        <v>77</v>
      </c>
      <c r="BK289" s="209">
        <f>ROUND(I289*H289,2)</f>
        <v>0</v>
      </c>
      <c r="BL289" s="17" t="s">
        <v>223</v>
      </c>
      <c r="BM289" s="208" t="s">
        <v>521</v>
      </c>
    </row>
    <row r="290" s="2" customFormat="1">
      <c r="A290" s="38"/>
      <c r="B290" s="39"/>
      <c r="C290" s="40"/>
      <c r="D290" s="210" t="s">
        <v>138</v>
      </c>
      <c r="E290" s="40"/>
      <c r="F290" s="211" t="s">
        <v>522</v>
      </c>
      <c r="G290" s="40"/>
      <c r="H290" s="40"/>
      <c r="I290" s="212"/>
      <c r="J290" s="40"/>
      <c r="K290" s="40"/>
      <c r="L290" s="44"/>
      <c r="M290" s="213"/>
      <c r="N290" s="214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138</v>
      </c>
      <c r="AU290" s="17" t="s">
        <v>79</v>
      </c>
    </row>
    <row r="291" s="2" customFormat="1" ht="14.4" customHeight="1">
      <c r="A291" s="38"/>
      <c r="B291" s="39"/>
      <c r="C291" s="238" t="s">
        <v>523</v>
      </c>
      <c r="D291" s="238" t="s">
        <v>396</v>
      </c>
      <c r="E291" s="239" t="s">
        <v>524</v>
      </c>
      <c r="F291" s="240" t="s">
        <v>525</v>
      </c>
      <c r="G291" s="241" t="s">
        <v>214</v>
      </c>
      <c r="H291" s="242">
        <v>1</v>
      </c>
      <c r="I291" s="243"/>
      <c r="J291" s="244">
        <f>ROUND(I291*H291,2)</f>
        <v>0</v>
      </c>
      <c r="K291" s="240" t="s">
        <v>135</v>
      </c>
      <c r="L291" s="245"/>
      <c r="M291" s="246" t="s">
        <v>19</v>
      </c>
      <c r="N291" s="247" t="s">
        <v>43</v>
      </c>
      <c r="O291" s="84"/>
      <c r="P291" s="206">
        <f>O291*H291</f>
        <v>0</v>
      </c>
      <c r="Q291" s="206">
        <v>0.0022000000000000001</v>
      </c>
      <c r="R291" s="206">
        <f>Q291*H291</f>
        <v>0.0022000000000000001</v>
      </c>
      <c r="S291" s="206">
        <v>0</v>
      </c>
      <c r="T291" s="20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08" t="s">
        <v>324</v>
      </c>
      <c r="AT291" s="208" t="s">
        <v>396</v>
      </c>
      <c r="AU291" s="208" t="s">
        <v>79</v>
      </c>
      <c r="AY291" s="17" t="s">
        <v>129</v>
      </c>
      <c r="BE291" s="209">
        <f>IF(N291="základní",J291,0)</f>
        <v>0</v>
      </c>
      <c r="BF291" s="209">
        <f>IF(N291="snížená",J291,0)</f>
        <v>0</v>
      </c>
      <c r="BG291" s="209">
        <f>IF(N291="zákl. přenesená",J291,0)</f>
        <v>0</v>
      </c>
      <c r="BH291" s="209">
        <f>IF(N291="sníž. přenesená",J291,0)</f>
        <v>0</v>
      </c>
      <c r="BI291" s="209">
        <f>IF(N291="nulová",J291,0)</f>
        <v>0</v>
      </c>
      <c r="BJ291" s="17" t="s">
        <v>77</v>
      </c>
      <c r="BK291" s="209">
        <f>ROUND(I291*H291,2)</f>
        <v>0</v>
      </c>
      <c r="BL291" s="17" t="s">
        <v>223</v>
      </c>
      <c r="BM291" s="208" t="s">
        <v>526</v>
      </c>
    </row>
    <row r="292" s="2" customFormat="1" ht="14.4" customHeight="1">
      <c r="A292" s="38"/>
      <c r="B292" s="39"/>
      <c r="C292" s="197" t="s">
        <v>527</v>
      </c>
      <c r="D292" s="197" t="s">
        <v>131</v>
      </c>
      <c r="E292" s="198" t="s">
        <v>528</v>
      </c>
      <c r="F292" s="199" t="s">
        <v>529</v>
      </c>
      <c r="G292" s="200" t="s">
        <v>214</v>
      </c>
      <c r="H292" s="201">
        <v>2</v>
      </c>
      <c r="I292" s="202"/>
      <c r="J292" s="203">
        <f>ROUND(I292*H292,2)</f>
        <v>0</v>
      </c>
      <c r="K292" s="199" t="s">
        <v>135</v>
      </c>
      <c r="L292" s="44"/>
      <c r="M292" s="204" t="s">
        <v>19</v>
      </c>
      <c r="N292" s="205" t="s">
        <v>43</v>
      </c>
      <c r="O292" s="84"/>
      <c r="P292" s="206">
        <f>O292*H292</f>
        <v>0</v>
      </c>
      <c r="Q292" s="206">
        <v>0</v>
      </c>
      <c r="R292" s="206">
        <f>Q292*H292</f>
        <v>0</v>
      </c>
      <c r="S292" s="206">
        <v>0.024</v>
      </c>
      <c r="T292" s="207">
        <f>S292*H292</f>
        <v>0.048000000000000001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08" t="s">
        <v>223</v>
      </c>
      <c r="AT292" s="208" t="s">
        <v>131</v>
      </c>
      <c r="AU292" s="208" t="s">
        <v>79</v>
      </c>
      <c r="AY292" s="17" t="s">
        <v>129</v>
      </c>
      <c r="BE292" s="209">
        <f>IF(N292="základní",J292,0)</f>
        <v>0</v>
      </c>
      <c r="BF292" s="209">
        <f>IF(N292="snížená",J292,0)</f>
        <v>0</v>
      </c>
      <c r="BG292" s="209">
        <f>IF(N292="zákl. přenesená",J292,0)</f>
        <v>0</v>
      </c>
      <c r="BH292" s="209">
        <f>IF(N292="sníž. přenesená",J292,0)</f>
        <v>0</v>
      </c>
      <c r="BI292" s="209">
        <f>IF(N292="nulová",J292,0)</f>
        <v>0</v>
      </c>
      <c r="BJ292" s="17" t="s">
        <v>77</v>
      </c>
      <c r="BK292" s="209">
        <f>ROUND(I292*H292,2)</f>
        <v>0</v>
      </c>
      <c r="BL292" s="17" t="s">
        <v>223</v>
      </c>
      <c r="BM292" s="208" t="s">
        <v>530</v>
      </c>
    </row>
    <row r="293" s="2" customFormat="1">
      <c r="A293" s="38"/>
      <c r="B293" s="39"/>
      <c r="C293" s="40"/>
      <c r="D293" s="210" t="s">
        <v>138</v>
      </c>
      <c r="E293" s="40"/>
      <c r="F293" s="211" t="s">
        <v>531</v>
      </c>
      <c r="G293" s="40"/>
      <c r="H293" s="40"/>
      <c r="I293" s="212"/>
      <c r="J293" s="40"/>
      <c r="K293" s="40"/>
      <c r="L293" s="44"/>
      <c r="M293" s="213"/>
      <c r="N293" s="214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138</v>
      </c>
      <c r="AU293" s="17" t="s">
        <v>79</v>
      </c>
    </row>
    <row r="294" s="13" customFormat="1">
      <c r="A294" s="13"/>
      <c r="B294" s="215"/>
      <c r="C294" s="216"/>
      <c r="D294" s="217" t="s">
        <v>140</v>
      </c>
      <c r="E294" s="218" t="s">
        <v>19</v>
      </c>
      <c r="F294" s="219" t="s">
        <v>532</v>
      </c>
      <c r="G294" s="216"/>
      <c r="H294" s="220">
        <v>2</v>
      </c>
      <c r="I294" s="221"/>
      <c r="J294" s="216"/>
      <c r="K294" s="216"/>
      <c r="L294" s="222"/>
      <c r="M294" s="223"/>
      <c r="N294" s="224"/>
      <c r="O294" s="224"/>
      <c r="P294" s="224"/>
      <c r="Q294" s="224"/>
      <c r="R294" s="224"/>
      <c r="S294" s="224"/>
      <c r="T294" s="22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6" t="s">
        <v>140</v>
      </c>
      <c r="AU294" s="226" t="s">
        <v>79</v>
      </c>
      <c r="AV294" s="13" t="s">
        <v>79</v>
      </c>
      <c r="AW294" s="13" t="s">
        <v>33</v>
      </c>
      <c r="AX294" s="13" t="s">
        <v>77</v>
      </c>
      <c r="AY294" s="226" t="s">
        <v>129</v>
      </c>
    </row>
    <row r="295" s="2" customFormat="1" ht="22.2" customHeight="1">
      <c r="A295" s="38"/>
      <c r="B295" s="39"/>
      <c r="C295" s="197" t="s">
        <v>533</v>
      </c>
      <c r="D295" s="197" t="s">
        <v>131</v>
      </c>
      <c r="E295" s="198" t="s">
        <v>534</v>
      </c>
      <c r="F295" s="199" t="s">
        <v>535</v>
      </c>
      <c r="G295" s="200" t="s">
        <v>164</v>
      </c>
      <c r="H295" s="201">
        <v>0.021999999999999999</v>
      </c>
      <c r="I295" s="202"/>
      <c r="J295" s="203">
        <f>ROUND(I295*H295,2)</f>
        <v>0</v>
      </c>
      <c r="K295" s="199" t="s">
        <v>135</v>
      </c>
      <c r="L295" s="44"/>
      <c r="M295" s="204" t="s">
        <v>19</v>
      </c>
      <c r="N295" s="205" t="s">
        <v>43</v>
      </c>
      <c r="O295" s="84"/>
      <c r="P295" s="206">
        <f>O295*H295</f>
        <v>0</v>
      </c>
      <c r="Q295" s="206">
        <v>0</v>
      </c>
      <c r="R295" s="206">
        <f>Q295*H295</f>
        <v>0</v>
      </c>
      <c r="S295" s="206">
        <v>0</v>
      </c>
      <c r="T295" s="20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08" t="s">
        <v>223</v>
      </c>
      <c r="AT295" s="208" t="s">
        <v>131</v>
      </c>
      <c r="AU295" s="208" t="s">
        <v>79</v>
      </c>
      <c r="AY295" s="17" t="s">
        <v>129</v>
      </c>
      <c r="BE295" s="209">
        <f>IF(N295="základní",J295,0)</f>
        <v>0</v>
      </c>
      <c r="BF295" s="209">
        <f>IF(N295="snížená",J295,0)</f>
        <v>0</v>
      </c>
      <c r="BG295" s="209">
        <f>IF(N295="zákl. přenesená",J295,0)</f>
        <v>0</v>
      </c>
      <c r="BH295" s="209">
        <f>IF(N295="sníž. přenesená",J295,0)</f>
        <v>0</v>
      </c>
      <c r="BI295" s="209">
        <f>IF(N295="nulová",J295,0)</f>
        <v>0</v>
      </c>
      <c r="BJ295" s="17" t="s">
        <v>77</v>
      </c>
      <c r="BK295" s="209">
        <f>ROUND(I295*H295,2)</f>
        <v>0</v>
      </c>
      <c r="BL295" s="17" t="s">
        <v>223</v>
      </c>
      <c r="BM295" s="208" t="s">
        <v>536</v>
      </c>
    </row>
    <row r="296" s="2" customFormat="1">
      <c r="A296" s="38"/>
      <c r="B296" s="39"/>
      <c r="C296" s="40"/>
      <c r="D296" s="210" t="s">
        <v>138</v>
      </c>
      <c r="E296" s="40"/>
      <c r="F296" s="211" t="s">
        <v>537</v>
      </c>
      <c r="G296" s="40"/>
      <c r="H296" s="40"/>
      <c r="I296" s="212"/>
      <c r="J296" s="40"/>
      <c r="K296" s="40"/>
      <c r="L296" s="44"/>
      <c r="M296" s="213"/>
      <c r="N296" s="214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138</v>
      </c>
      <c r="AU296" s="17" t="s">
        <v>79</v>
      </c>
    </row>
    <row r="297" s="12" customFormat="1" ht="22.8" customHeight="1">
      <c r="A297" s="12"/>
      <c r="B297" s="181"/>
      <c r="C297" s="182"/>
      <c r="D297" s="183" t="s">
        <v>71</v>
      </c>
      <c r="E297" s="195" t="s">
        <v>538</v>
      </c>
      <c r="F297" s="195" t="s">
        <v>539</v>
      </c>
      <c r="G297" s="182"/>
      <c r="H297" s="182"/>
      <c r="I297" s="185"/>
      <c r="J297" s="196">
        <f>BK297</f>
        <v>0</v>
      </c>
      <c r="K297" s="182"/>
      <c r="L297" s="187"/>
      <c r="M297" s="188"/>
      <c r="N297" s="189"/>
      <c r="O297" s="189"/>
      <c r="P297" s="190">
        <f>SUM(P298:P303)</f>
        <v>0</v>
      </c>
      <c r="Q297" s="189"/>
      <c r="R297" s="190">
        <f>SUM(R298:R303)</f>
        <v>0</v>
      </c>
      <c r="S297" s="189"/>
      <c r="T297" s="191">
        <f>SUM(T298:T303)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192" t="s">
        <v>79</v>
      </c>
      <c r="AT297" s="193" t="s">
        <v>71</v>
      </c>
      <c r="AU297" s="193" t="s">
        <v>77</v>
      </c>
      <c r="AY297" s="192" t="s">
        <v>129</v>
      </c>
      <c r="BK297" s="194">
        <f>SUM(BK298:BK303)</f>
        <v>0</v>
      </c>
    </row>
    <row r="298" s="2" customFormat="1" ht="22.2" customHeight="1">
      <c r="A298" s="38"/>
      <c r="B298" s="39"/>
      <c r="C298" s="197" t="s">
        <v>540</v>
      </c>
      <c r="D298" s="197" t="s">
        <v>131</v>
      </c>
      <c r="E298" s="198" t="s">
        <v>541</v>
      </c>
      <c r="F298" s="199" t="s">
        <v>542</v>
      </c>
      <c r="G298" s="200" t="s">
        <v>214</v>
      </c>
      <c r="H298" s="201">
        <v>1</v>
      </c>
      <c r="I298" s="202"/>
      <c r="J298" s="203">
        <f>ROUND(I298*H298,2)</f>
        <v>0</v>
      </c>
      <c r="K298" s="199" t="s">
        <v>19</v>
      </c>
      <c r="L298" s="44"/>
      <c r="M298" s="204" t="s">
        <v>19</v>
      </c>
      <c r="N298" s="205" t="s">
        <v>43</v>
      </c>
      <c r="O298" s="84"/>
      <c r="P298" s="206">
        <f>O298*H298</f>
        <v>0</v>
      </c>
      <c r="Q298" s="206">
        <v>0</v>
      </c>
      <c r="R298" s="206">
        <f>Q298*H298</f>
        <v>0</v>
      </c>
      <c r="S298" s="206">
        <v>0</v>
      </c>
      <c r="T298" s="20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08" t="s">
        <v>223</v>
      </c>
      <c r="AT298" s="208" t="s">
        <v>131</v>
      </c>
      <c r="AU298" s="208" t="s">
        <v>79</v>
      </c>
      <c r="AY298" s="17" t="s">
        <v>129</v>
      </c>
      <c r="BE298" s="209">
        <f>IF(N298="základní",J298,0)</f>
        <v>0</v>
      </c>
      <c r="BF298" s="209">
        <f>IF(N298="snížená",J298,0)</f>
        <v>0</v>
      </c>
      <c r="BG298" s="209">
        <f>IF(N298="zákl. přenesená",J298,0)</f>
        <v>0</v>
      </c>
      <c r="BH298" s="209">
        <f>IF(N298="sníž. přenesená",J298,0)</f>
        <v>0</v>
      </c>
      <c r="BI298" s="209">
        <f>IF(N298="nulová",J298,0)</f>
        <v>0</v>
      </c>
      <c r="BJ298" s="17" t="s">
        <v>77</v>
      </c>
      <c r="BK298" s="209">
        <f>ROUND(I298*H298,2)</f>
        <v>0</v>
      </c>
      <c r="BL298" s="17" t="s">
        <v>223</v>
      </c>
      <c r="BM298" s="208" t="s">
        <v>543</v>
      </c>
    </row>
    <row r="299" s="2" customFormat="1" ht="22.2" customHeight="1">
      <c r="A299" s="38"/>
      <c r="B299" s="39"/>
      <c r="C299" s="197" t="s">
        <v>544</v>
      </c>
      <c r="D299" s="197" t="s">
        <v>131</v>
      </c>
      <c r="E299" s="198" t="s">
        <v>545</v>
      </c>
      <c r="F299" s="199" t="s">
        <v>546</v>
      </c>
      <c r="G299" s="200" t="s">
        <v>214</v>
      </c>
      <c r="H299" s="201">
        <v>1</v>
      </c>
      <c r="I299" s="202"/>
      <c r="J299" s="203">
        <f>ROUND(I299*H299,2)</f>
        <v>0</v>
      </c>
      <c r="K299" s="199" t="s">
        <v>19</v>
      </c>
      <c r="L299" s="44"/>
      <c r="M299" s="204" t="s">
        <v>19</v>
      </c>
      <c r="N299" s="205" t="s">
        <v>43</v>
      </c>
      <c r="O299" s="84"/>
      <c r="P299" s="206">
        <f>O299*H299</f>
        <v>0</v>
      </c>
      <c r="Q299" s="206">
        <v>0</v>
      </c>
      <c r="R299" s="206">
        <f>Q299*H299</f>
        <v>0</v>
      </c>
      <c r="S299" s="206">
        <v>0</v>
      </c>
      <c r="T299" s="20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08" t="s">
        <v>223</v>
      </c>
      <c r="AT299" s="208" t="s">
        <v>131</v>
      </c>
      <c r="AU299" s="208" t="s">
        <v>79</v>
      </c>
      <c r="AY299" s="17" t="s">
        <v>129</v>
      </c>
      <c r="BE299" s="209">
        <f>IF(N299="základní",J299,0)</f>
        <v>0</v>
      </c>
      <c r="BF299" s="209">
        <f>IF(N299="snížená",J299,0)</f>
        <v>0</v>
      </c>
      <c r="BG299" s="209">
        <f>IF(N299="zákl. přenesená",J299,0)</f>
        <v>0</v>
      </c>
      <c r="BH299" s="209">
        <f>IF(N299="sníž. přenesená",J299,0)</f>
        <v>0</v>
      </c>
      <c r="BI299" s="209">
        <f>IF(N299="nulová",J299,0)</f>
        <v>0</v>
      </c>
      <c r="BJ299" s="17" t="s">
        <v>77</v>
      </c>
      <c r="BK299" s="209">
        <f>ROUND(I299*H299,2)</f>
        <v>0</v>
      </c>
      <c r="BL299" s="17" t="s">
        <v>223</v>
      </c>
      <c r="BM299" s="208" t="s">
        <v>547</v>
      </c>
    </row>
    <row r="300" s="2" customFormat="1" ht="22.2" customHeight="1">
      <c r="A300" s="38"/>
      <c r="B300" s="39"/>
      <c r="C300" s="197" t="s">
        <v>548</v>
      </c>
      <c r="D300" s="197" t="s">
        <v>131</v>
      </c>
      <c r="E300" s="198" t="s">
        <v>549</v>
      </c>
      <c r="F300" s="199" t="s">
        <v>550</v>
      </c>
      <c r="G300" s="200" t="s">
        <v>214</v>
      </c>
      <c r="H300" s="201">
        <v>2</v>
      </c>
      <c r="I300" s="202"/>
      <c r="J300" s="203">
        <f>ROUND(I300*H300,2)</f>
        <v>0</v>
      </c>
      <c r="K300" s="199" t="s">
        <v>19</v>
      </c>
      <c r="L300" s="44"/>
      <c r="M300" s="204" t="s">
        <v>19</v>
      </c>
      <c r="N300" s="205" t="s">
        <v>43</v>
      </c>
      <c r="O300" s="84"/>
      <c r="P300" s="206">
        <f>O300*H300</f>
        <v>0</v>
      </c>
      <c r="Q300" s="206">
        <v>0</v>
      </c>
      <c r="R300" s="206">
        <f>Q300*H300</f>
        <v>0</v>
      </c>
      <c r="S300" s="206">
        <v>0</v>
      </c>
      <c r="T300" s="207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08" t="s">
        <v>223</v>
      </c>
      <c r="AT300" s="208" t="s">
        <v>131</v>
      </c>
      <c r="AU300" s="208" t="s">
        <v>79</v>
      </c>
      <c r="AY300" s="17" t="s">
        <v>129</v>
      </c>
      <c r="BE300" s="209">
        <f>IF(N300="základní",J300,0)</f>
        <v>0</v>
      </c>
      <c r="BF300" s="209">
        <f>IF(N300="snížená",J300,0)</f>
        <v>0</v>
      </c>
      <c r="BG300" s="209">
        <f>IF(N300="zákl. přenesená",J300,0)</f>
        <v>0</v>
      </c>
      <c r="BH300" s="209">
        <f>IF(N300="sníž. přenesená",J300,0)</f>
        <v>0</v>
      </c>
      <c r="BI300" s="209">
        <f>IF(N300="nulová",J300,0)</f>
        <v>0</v>
      </c>
      <c r="BJ300" s="17" t="s">
        <v>77</v>
      </c>
      <c r="BK300" s="209">
        <f>ROUND(I300*H300,2)</f>
        <v>0</v>
      </c>
      <c r="BL300" s="17" t="s">
        <v>223</v>
      </c>
      <c r="BM300" s="208" t="s">
        <v>551</v>
      </c>
    </row>
    <row r="301" s="2" customFormat="1" ht="22.2" customHeight="1">
      <c r="A301" s="38"/>
      <c r="B301" s="39"/>
      <c r="C301" s="197" t="s">
        <v>552</v>
      </c>
      <c r="D301" s="197" t="s">
        <v>131</v>
      </c>
      <c r="E301" s="198" t="s">
        <v>553</v>
      </c>
      <c r="F301" s="199" t="s">
        <v>554</v>
      </c>
      <c r="G301" s="200" t="s">
        <v>214</v>
      </c>
      <c r="H301" s="201">
        <v>2</v>
      </c>
      <c r="I301" s="202"/>
      <c r="J301" s="203">
        <f>ROUND(I301*H301,2)</f>
        <v>0</v>
      </c>
      <c r="K301" s="199" t="s">
        <v>19</v>
      </c>
      <c r="L301" s="44"/>
      <c r="M301" s="204" t="s">
        <v>19</v>
      </c>
      <c r="N301" s="205" t="s">
        <v>43</v>
      </c>
      <c r="O301" s="84"/>
      <c r="P301" s="206">
        <f>O301*H301</f>
        <v>0</v>
      </c>
      <c r="Q301" s="206">
        <v>0</v>
      </c>
      <c r="R301" s="206">
        <f>Q301*H301</f>
        <v>0</v>
      </c>
      <c r="S301" s="206">
        <v>0</v>
      </c>
      <c r="T301" s="20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08" t="s">
        <v>223</v>
      </c>
      <c r="AT301" s="208" t="s">
        <v>131</v>
      </c>
      <c r="AU301" s="208" t="s">
        <v>79</v>
      </c>
      <c r="AY301" s="17" t="s">
        <v>129</v>
      </c>
      <c r="BE301" s="209">
        <f>IF(N301="základní",J301,0)</f>
        <v>0</v>
      </c>
      <c r="BF301" s="209">
        <f>IF(N301="snížená",J301,0)</f>
        <v>0</v>
      </c>
      <c r="BG301" s="209">
        <f>IF(N301="zákl. přenesená",J301,0)</f>
        <v>0</v>
      </c>
      <c r="BH301" s="209">
        <f>IF(N301="sníž. přenesená",J301,0)</f>
        <v>0</v>
      </c>
      <c r="BI301" s="209">
        <f>IF(N301="nulová",J301,0)</f>
        <v>0</v>
      </c>
      <c r="BJ301" s="17" t="s">
        <v>77</v>
      </c>
      <c r="BK301" s="209">
        <f>ROUND(I301*H301,2)</f>
        <v>0</v>
      </c>
      <c r="BL301" s="17" t="s">
        <v>223</v>
      </c>
      <c r="BM301" s="208" t="s">
        <v>555</v>
      </c>
    </row>
    <row r="302" s="2" customFormat="1" ht="22.2" customHeight="1">
      <c r="A302" s="38"/>
      <c r="B302" s="39"/>
      <c r="C302" s="197" t="s">
        <v>556</v>
      </c>
      <c r="D302" s="197" t="s">
        <v>131</v>
      </c>
      <c r="E302" s="198" t="s">
        <v>557</v>
      </c>
      <c r="F302" s="199" t="s">
        <v>558</v>
      </c>
      <c r="G302" s="200" t="s">
        <v>559</v>
      </c>
      <c r="H302" s="248"/>
      <c r="I302" s="202"/>
      <c r="J302" s="203">
        <f>ROUND(I302*H302,2)</f>
        <v>0</v>
      </c>
      <c r="K302" s="199" t="s">
        <v>135</v>
      </c>
      <c r="L302" s="44"/>
      <c r="M302" s="204" t="s">
        <v>19</v>
      </c>
      <c r="N302" s="205" t="s">
        <v>43</v>
      </c>
      <c r="O302" s="84"/>
      <c r="P302" s="206">
        <f>O302*H302</f>
        <v>0</v>
      </c>
      <c r="Q302" s="206">
        <v>0</v>
      </c>
      <c r="R302" s="206">
        <f>Q302*H302</f>
        <v>0</v>
      </c>
      <c r="S302" s="206">
        <v>0</v>
      </c>
      <c r="T302" s="207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08" t="s">
        <v>223</v>
      </c>
      <c r="AT302" s="208" t="s">
        <v>131</v>
      </c>
      <c r="AU302" s="208" t="s">
        <v>79</v>
      </c>
      <c r="AY302" s="17" t="s">
        <v>129</v>
      </c>
      <c r="BE302" s="209">
        <f>IF(N302="základní",J302,0)</f>
        <v>0</v>
      </c>
      <c r="BF302" s="209">
        <f>IF(N302="snížená",J302,0)</f>
        <v>0</v>
      </c>
      <c r="BG302" s="209">
        <f>IF(N302="zákl. přenesená",J302,0)</f>
        <v>0</v>
      </c>
      <c r="BH302" s="209">
        <f>IF(N302="sníž. přenesená",J302,0)</f>
        <v>0</v>
      </c>
      <c r="BI302" s="209">
        <f>IF(N302="nulová",J302,0)</f>
        <v>0</v>
      </c>
      <c r="BJ302" s="17" t="s">
        <v>77</v>
      </c>
      <c r="BK302" s="209">
        <f>ROUND(I302*H302,2)</f>
        <v>0</v>
      </c>
      <c r="BL302" s="17" t="s">
        <v>223</v>
      </c>
      <c r="BM302" s="208" t="s">
        <v>560</v>
      </c>
    </row>
    <row r="303" s="2" customFormat="1">
      <c r="A303" s="38"/>
      <c r="B303" s="39"/>
      <c r="C303" s="40"/>
      <c r="D303" s="210" t="s">
        <v>138</v>
      </c>
      <c r="E303" s="40"/>
      <c r="F303" s="211" t="s">
        <v>561</v>
      </c>
      <c r="G303" s="40"/>
      <c r="H303" s="40"/>
      <c r="I303" s="212"/>
      <c r="J303" s="40"/>
      <c r="K303" s="40"/>
      <c r="L303" s="44"/>
      <c r="M303" s="213"/>
      <c r="N303" s="214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138</v>
      </c>
      <c r="AU303" s="17" t="s">
        <v>79</v>
      </c>
    </row>
    <row r="304" s="12" customFormat="1" ht="22.8" customHeight="1">
      <c r="A304" s="12"/>
      <c r="B304" s="181"/>
      <c r="C304" s="182"/>
      <c r="D304" s="183" t="s">
        <v>71</v>
      </c>
      <c r="E304" s="195" t="s">
        <v>562</v>
      </c>
      <c r="F304" s="195" t="s">
        <v>563</v>
      </c>
      <c r="G304" s="182"/>
      <c r="H304" s="182"/>
      <c r="I304" s="185"/>
      <c r="J304" s="196">
        <f>BK304</f>
        <v>0</v>
      </c>
      <c r="K304" s="182"/>
      <c r="L304" s="187"/>
      <c r="M304" s="188"/>
      <c r="N304" s="189"/>
      <c r="O304" s="189"/>
      <c r="P304" s="190">
        <f>SUM(P305:P316)</f>
        <v>0</v>
      </c>
      <c r="Q304" s="189"/>
      <c r="R304" s="190">
        <f>SUM(R305:R316)</f>
        <v>0.0051570000000000001</v>
      </c>
      <c r="S304" s="189"/>
      <c r="T304" s="191">
        <f>SUM(T305:T316)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192" t="s">
        <v>79</v>
      </c>
      <c r="AT304" s="193" t="s">
        <v>71</v>
      </c>
      <c r="AU304" s="193" t="s">
        <v>77</v>
      </c>
      <c r="AY304" s="192" t="s">
        <v>129</v>
      </c>
      <c r="BK304" s="194">
        <f>SUM(BK305:BK316)</f>
        <v>0</v>
      </c>
    </row>
    <row r="305" s="2" customFormat="1" ht="14.4" customHeight="1">
      <c r="A305" s="38"/>
      <c r="B305" s="39"/>
      <c r="C305" s="197" t="s">
        <v>564</v>
      </c>
      <c r="D305" s="197" t="s">
        <v>131</v>
      </c>
      <c r="E305" s="198" t="s">
        <v>565</v>
      </c>
      <c r="F305" s="199" t="s">
        <v>566</v>
      </c>
      <c r="G305" s="200" t="s">
        <v>176</v>
      </c>
      <c r="H305" s="201">
        <v>1</v>
      </c>
      <c r="I305" s="202"/>
      <c r="J305" s="203">
        <f>ROUND(I305*H305,2)</f>
        <v>0</v>
      </c>
      <c r="K305" s="199" t="s">
        <v>135</v>
      </c>
      <c r="L305" s="44"/>
      <c r="M305" s="204" t="s">
        <v>19</v>
      </c>
      <c r="N305" s="205" t="s">
        <v>43</v>
      </c>
      <c r="O305" s="84"/>
      <c r="P305" s="206">
        <f>O305*H305</f>
        <v>0</v>
      </c>
      <c r="Q305" s="206">
        <v>0.00029999999999999997</v>
      </c>
      <c r="R305" s="206">
        <f>Q305*H305</f>
        <v>0.00029999999999999997</v>
      </c>
      <c r="S305" s="206">
        <v>0</v>
      </c>
      <c r="T305" s="207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08" t="s">
        <v>223</v>
      </c>
      <c r="AT305" s="208" t="s">
        <v>131</v>
      </c>
      <c r="AU305" s="208" t="s">
        <v>79</v>
      </c>
      <c r="AY305" s="17" t="s">
        <v>129</v>
      </c>
      <c r="BE305" s="209">
        <f>IF(N305="základní",J305,0)</f>
        <v>0</v>
      </c>
      <c r="BF305" s="209">
        <f>IF(N305="snížená",J305,0)</f>
        <v>0</v>
      </c>
      <c r="BG305" s="209">
        <f>IF(N305="zákl. přenesená",J305,0)</f>
        <v>0</v>
      </c>
      <c r="BH305" s="209">
        <f>IF(N305="sníž. přenesená",J305,0)</f>
        <v>0</v>
      </c>
      <c r="BI305" s="209">
        <f>IF(N305="nulová",J305,0)</f>
        <v>0</v>
      </c>
      <c r="BJ305" s="17" t="s">
        <v>77</v>
      </c>
      <c r="BK305" s="209">
        <f>ROUND(I305*H305,2)</f>
        <v>0</v>
      </c>
      <c r="BL305" s="17" t="s">
        <v>223</v>
      </c>
      <c r="BM305" s="208" t="s">
        <v>567</v>
      </c>
    </row>
    <row r="306" s="2" customFormat="1">
      <c r="A306" s="38"/>
      <c r="B306" s="39"/>
      <c r="C306" s="40"/>
      <c r="D306" s="210" t="s">
        <v>138</v>
      </c>
      <c r="E306" s="40"/>
      <c r="F306" s="211" t="s">
        <v>568</v>
      </c>
      <c r="G306" s="40"/>
      <c r="H306" s="40"/>
      <c r="I306" s="212"/>
      <c r="J306" s="40"/>
      <c r="K306" s="40"/>
      <c r="L306" s="44"/>
      <c r="M306" s="213"/>
      <c r="N306" s="214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138</v>
      </c>
      <c r="AU306" s="17" t="s">
        <v>79</v>
      </c>
    </row>
    <row r="307" s="13" customFormat="1">
      <c r="A307" s="13"/>
      <c r="B307" s="215"/>
      <c r="C307" s="216"/>
      <c r="D307" s="217" t="s">
        <v>140</v>
      </c>
      <c r="E307" s="218" t="s">
        <v>19</v>
      </c>
      <c r="F307" s="219" t="s">
        <v>569</v>
      </c>
      <c r="G307" s="216"/>
      <c r="H307" s="220">
        <v>1</v>
      </c>
      <c r="I307" s="221"/>
      <c r="J307" s="216"/>
      <c r="K307" s="216"/>
      <c r="L307" s="222"/>
      <c r="M307" s="223"/>
      <c r="N307" s="224"/>
      <c r="O307" s="224"/>
      <c r="P307" s="224"/>
      <c r="Q307" s="224"/>
      <c r="R307" s="224"/>
      <c r="S307" s="224"/>
      <c r="T307" s="22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26" t="s">
        <v>140</v>
      </c>
      <c r="AU307" s="226" t="s">
        <v>79</v>
      </c>
      <c r="AV307" s="13" t="s">
        <v>79</v>
      </c>
      <c r="AW307" s="13" t="s">
        <v>33</v>
      </c>
      <c r="AX307" s="13" t="s">
        <v>77</v>
      </c>
      <c r="AY307" s="226" t="s">
        <v>129</v>
      </c>
    </row>
    <row r="308" s="2" customFormat="1" ht="14.4" customHeight="1">
      <c r="A308" s="38"/>
      <c r="B308" s="39"/>
      <c r="C308" s="197" t="s">
        <v>570</v>
      </c>
      <c r="D308" s="197" t="s">
        <v>131</v>
      </c>
      <c r="E308" s="198" t="s">
        <v>571</v>
      </c>
      <c r="F308" s="199" t="s">
        <v>572</v>
      </c>
      <c r="G308" s="200" t="s">
        <v>176</v>
      </c>
      <c r="H308" s="201">
        <v>1</v>
      </c>
      <c r="I308" s="202"/>
      <c r="J308" s="203">
        <f>ROUND(I308*H308,2)</f>
        <v>0</v>
      </c>
      <c r="K308" s="199" t="s">
        <v>135</v>
      </c>
      <c r="L308" s="44"/>
      <c r="M308" s="204" t="s">
        <v>19</v>
      </c>
      <c r="N308" s="205" t="s">
        <v>43</v>
      </c>
      <c r="O308" s="84"/>
      <c r="P308" s="206">
        <f>O308*H308</f>
        <v>0</v>
      </c>
      <c r="Q308" s="206">
        <v>0.0028</v>
      </c>
      <c r="R308" s="206">
        <f>Q308*H308</f>
        <v>0.0028</v>
      </c>
      <c r="S308" s="206">
        <v>0</v>
      </c>
      <c r="T308" s="20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08" t="s">
        <v>223</v>
      </c>
      <c r="AT308" s="208" t="s">
        <v>131</v>
      </c>
      <c r="AU308" s="208" t="s">
        <v>79</v>
      </c>
      <c r="AY308" s="17" t="s">
        <v>129</v>
      </c>
      <c r="BE308" s="209">
        <f>IF(N308="základní",J308,0)</f>
        <v>0</v>
      </c>
      <c r="BF308" s="209">
        <f>IF(N308="snížená",J308,0)</f>
        <v>0</v>
      </c>
      <c r="BG308" s="209">
        <f>IF(N308="zákl. přenesená",J308,0)</f>
        <v>0</v>
      </c>
      <c r="BH308" s="209">
        <f>IF(N308="sníž. přenesená",J308,0)</f>
        <v>0</v>
      </c>
      <c r="BI308" s="209">
        <f>IF(N308="nulová",J308,0)</f>
        <v>0</v>
      </c>
      <c r="BJ308" s="17" t="s">
        <v>77</v>
      </c>
      <c r="BK308" s="209">
        <f>ROUND(I308*H308,2)</f>
        <v>0</v>
      </c>
      <c r="BL308" s="17" t="s">
        <v>223</v>
      </c>
      <c r="BM308" s="208" t="s">
        <v>573</v>
      </c>
    </row>
    <row r="309" s="2" customFormat="1">
      <c r="A309" s="38"/>
      <c r="B309" s="39"/>
      <c r="C309" s="40"/>
      <c r="D309" s="210" t="s">
        <v>138</v>
      </c>
      <c r="E309" s="40"/>
      <c r="F309" s="211" t="s">
        <v>574</v>
      </c>
      <c r="G309" s="40"/>
      <c r="H309" s="40"/>
      <c r="I309" s="212"/>
      <c r="J309" s="40"/>
      <c r="K309" s="40"/>
      <c r="L309" s="44"/>
      <c r="M309" s="213"/>
      <c r="N309" s="214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138</v>
      </c>
      <c r="AU309" s="17" t="s">
        <v>79</v>
      </c>
    </row>
    <row r="310" s="13" customFormat="1">
      <c r="A310" s="13"/>
      <c r="B310" s="215"/>
      <c r="C310" s="216"/>
      <c r="D310" s="217" t="s">
        <v>140</v>
      </c>
      <c r="E310" s="218" t="s">
        <v>19</v>
      </c>
      <c r="F310" s="219" t="s">
        <v>575</v>
      </c>
      <c r="G310" s="216"/>
      <c r="H310" s="220">
        <v>1</v>
      </c>
      <c r="I310" s="221"/>
      <c r="J310" s="216"/>
      <c r="K310" s="216"/>
      <c r="L310" s="222"/>
      <c r="M310" s="223"/>
      <c r="N310" s="224"/>
      <c r="O310" s="224"/>
      <c r="P310" s="224"/>
      <c r="Q310" s="224"/>
      <c r="R310" s="224"/>
      <c r="S310" s="224"/>
      <c r="T310" s="22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26" t="s">
        <v>140</v>
      </c>
      <c r="AU310" s="226" t="s">
        <v>79</v>
      </c>
      <c r="AV310" s="13" t="s">
        <v>79</v>
      </c>
      <c r="AW310" s="13" t="s">
        <v>33</v>
      </c>
      <c r="AX310" s="13" t="s">
        <v>77</v>
      </c>
      <c r="AY310" s="226" t="s">
        <v>129</v>
      </c>
    </row>
    <row r="311" s="2" customFormat="1" ht="14.4" customHeight="1">
      <c r="A311" s="38"/>
      <c r="B311" s="39"/>
      <c r="C311" s="238" t="s">
        <v>576</v>
      </c>
      <c r="D311" s="238" t="s">
        <v>396</v>
      </c>
      <c r="E311" s="239" t="s">
        <v>577</v>
      </c>
      <c r="F311" s="240" t="s">
        <v>578</v>
      </c>
      <c r="G311" s="241" t="s">
        <v>214</v>
      </c>
      <c r="H311" s="242">
        <v>1.1000000000000001</v>
      </c>
      <c r="I311" s="243"/>
      <c r="J311" s="244">
        <f>ROUND(I311*H311,2)</f>
        <v>0</v>
      </c>
      <c r="K311" s="240" t="s">
        <v>135</v>
      </c>
      <c r="L311" s="245"/>
      <c r="M311" s="246" t="s">
        <v>19</v>
      </c>
      <c r="N311" s="247" t="s">
        <v>43</v>
      </c>
      <c r="O311" s="84"/>
      <c r="P311" s="206">
        <f>O311*H311</f>
        <v>0</v>
      </c>
      <c r="Q311" s="206">
        <v>0.0018699999999999999</v>
      </c>
      <c r="R311" s="206">
        <f>Q311*H311</f>
        <v>0.0020570000000000002</v>
      </c>
      <c r="S311" s="206">
        <v>0</v>
      </c>
      <c r="T311" s="207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08" t="s">
        <v>324</v>
      </c>
      <c r="AT311" s="208" t="s">
        <v>396</v>
      </c>
      <c r="AU311" s="208" t="s">
        <v>79</v>
      </c>
      <c r="AY311" s="17" t="s">
        <v>129</v>
      </c>
      <c r="BE311" s="209">
        <f>IF(N311="základní",J311,0)</f>
        <v>0</v>
      </c>
      <c r="BF311" s="209">
        <f>IF(N311="snížená",J311,0)</f>
        <v>0</v>
      </c>
      <c r="BG311" s="209">
        <f>IF(N311="zákl. přenesená",J311,0)</f>
        <v>0</v>
      </c>
      <c r="BH311" s="209">
        <f>IF(N311="sníž. přenesená",J311,0)</f>
        <v>0</v>
      </c>
      <c r="BI311" s="209">
        <f>IF(N311="nulová",J311,0)</f>
        <v>0</v>
      </c>
      <c r="BJ311" s="17" t="s">
        <v>77</v>
      </c>
      <c r="BK311" s="209">
        <f>ROUND(I311*H311,2)</f>
        <v>0</v>
      </c>
      <c r="BL311" s="17" t="s">
        <v>223</v>
      </c>
      <c r="BM311" s="208" t="s">
        <v>579</v>
      </c>
    </row>
    <row r="312" s="13" customFormat="1">
      <c r="A312" s="13"/>
      <c r="B312" s="215"/>
      <c r="C312" s="216"/>
      <c r="D312" s="217" t="s">
        <v>140</v>
      </c>
      <c r="E312" s="216"/>
      <c r="F312" s="219" t="s">
        <v>580</v>
      </c>
      <c r="G312" s="216"/>
      <c r="H312" s="220">
        <v>1.1000000000000001</v>
      </c>
      <c r="I312" s="221"/>
      <c r="J312" s="216"/>
      <c r="K312" s="216"/>
      <c r="L312" s="222"/>
      <c r="M312" s="223"/>
      <c r="N312" s="224"/>
      <c r="O312" s="224"/>
      <c r="P312" s="224"/>
      <c r="Q312" s="224"/>
      <c r="R312" s="224"/>
      <c r="S312" s="224"/>
      <c r="T312" s="22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26" t="s">
        <v>140</v>
      </c>
      <c r="AU312" s="226" t="s">
        <v>79</v>
      </c>
      <c r="AV312" s="13" t="s">
        <v>79</v>
      </c>
      <c r="AW312" s="13" t="s">
        <v>4</v>
      </c>
      <c r="AX312" s="13" t="s">
        <v>77</v>
      </c>
      <c r="AY312" s="226" t="s">
        <v>129</v>
      </c>
    </row>
    <row r="313" s="2" customFormat="1" ht="14.4" customHeight="1">
      <c r="A313" s="38"/>
      <c r="B313" s="39"/>
      <c r="C313" s="197" t="s">
        <v>581</v>
      </c>
      <c r="D313" s="197" t="s">
        <v>131</v>
      </c>
      <c r="E313" s="198" t="s">
        <v>582</v>
      </c>
      <c r="F313" s="199" t="s">
        <v>583</v>
      </c>
      <c r="G313" s="200" t="s">
        <v>176</v>
      </c>
      <c r="H313" s="201">
        <v>1</v>
      </c>
      <c r="I313" s="202"/>
      <c r="J313" s="203">
        <f>ROUND(I313*H313,2)</f>
        <v>0</v>
      </c>
      <c r="K313" s="199" t="s">
        <v>135</v>
      </c>
      <c r="L313" s="44"/>
      <c r="M313" s="204" t="s">
        <v>19</v>
      </c>
      <c r="N313" s="205" t="s">
        <v>43</v>
      </c>
      <c r="O313" s="84"/>
      <c r="P313" s="206">
        <f>O313*H313</f>
        <v>0</v>
      </c>
      <c r="Q313" s="206">
        <v>0</v>
      </c>
      <c r="R313" s="206">
        <f>Q313*H313</f>
        <v>0</v>
      </c>
      <c r="S313" s="206">
        <v>0</v>
      </c>
      <c r="T313" s="207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08" t="s">
        <v>223</v>
      </c>
      <c r="AT313" s="208" t="s">
        <v>131</v>
      </c>
      <c r="AU313" s="208" t="s">
        <v>79</v>
      </c>
      <c r="AY313" s="17" t="s">
        <v>129</v>
      </c>
      <c r="BE313" s="209">
        <f>IF(N313="základní",J313,0)</f>
        <v>0</v>
      </c>
      <c r="BF313" s="209">
        <f>IF(N313="snížená",J313,0)</f>
        <v>0</v>
      </c>
      <c r="BG313" s="209">
        <f>IF(N313="zákl. přenesená",J313,0)</f>
        <v>0</v>
      </c>
      <c r="BH313" s="209">
        <f>IF(N313="sníž. přenesená",J313,0)</f>
        <v>0</v>
      </c>
      <c r="BI313" s="209">
        <f>IF(N313="nulová",J313,0)</f>
        <v>0</v>
      </c>
      <c r="BJ313" s="17" t="s">
        <v>77</v>
      </c>
      <c r="BK313" s="209">
        <f>ROUND(I313*H313,2)</f>
        <v>0</v>
      </c>
      <c r="BL313" s="17" t="s">
        <v>223</v>
      </c>
      <c r="BM313" s="208" t="s">
        <v>584</v>
      </c>
    </row>
    <row r="314" s="2" customFormat="1">
      <c r="A314" s="38"/>
      <c r="B314" s="39"/>
      <c r="C314" s="40"/>
      <c r="D314" s="210" t="s">
        <v>138</v>
      </c>
      <c r="E314" s="40"/>
      <c r="F314" s="211" t="s">
        <v>585</v>
      </c>
      <c r="G314" s="40"/>
      <c r="H314" s="40"/>
      <c r="I314" s="212"/>
      <c r="J314" s="40"/>
      <c r="K314" s="40"/>
      <c r="L314" s="44"/>
      <c r="M314" s="213"/>
      <c r="N314" s="214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138</v>
      </c>
      <c r="AU314" s="17" t="s">
        <v>79</v>
      </c>
    </row>
    <row r="315" s="2" customFormat="1" ht="22.2" customHeight="1">
      <c r="A315" s="38"/>
      <c r="B315" s="39"/>
      <c r="C315" s="197" t="s">
        <v>586</v>
      </c>
      <c r="D315" s="197" t="s">
        <v>131</v>
      </c>
      <c r="E315" s="198" t="s">
        <v>587</v>
      </c>
      <c r="F315" s="199" t="s">
        <v>588</v>
      </c>
      <c r="G315" s="200" t="s">
        <v>164</v>
      </c>
      <c r="H315" s="201">
        <v>0.0050000000000000001</v>
      </c>
      <c r="I315" s="202"/>
      <c r="J315" s="203">
        <f>ROUND(I315*H315,2)</f>
        <v>0</v>
      </c>
      <c r="K315" s="199" t="s">
        <v>135</v>
      </c>
      <c r="L315" s="44"/>
      <c r="M315" s="204" t="s">
        <v>19</v>
      </c>
      <c r="N315" s="205" t="s">
        <v>43</v>
      </c>
      <c r="O315" s="84"/>
      <c r="P315" s="206">
        <f>O315*H315</f>
        <v>0</v>
      </c>
      <c r="Q315" s="206">
        <v>0</v>
      </c>
      <c r="R315" s="206">
        <f>Q315*H315</f>
        <v>0</v>
      </c>
      <c r="S315" s="206">
        <v>0</v>
      </c>
      <c r="T315" s="20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08" t="s">
        <v>223</v>
      </c>
      <c r="AT315" s="208" t="s">
        <v>131</v>
      </c>
      <c r="AU315" s="208" t="s">
        <v>79</v>
      </c>
      <c r="AY315" s="17" t="s">
        <v>129</v>
      </c>
      <c r="BE315" s="209">
        <f>IF(N315="základní",J315,0)</f>
        <v>0</v>
      </c>
      <c r="BF315" s="209">
        <f>IF(N315="snížená",J315,0)</f>
        <v>0</v>
      </c>
      <c r="BG315" s="209">
        <f>IF(N315="zákl. přenesená",J315,0)</f>
        <v>0</v>
      </c>
      <c r="BH315" s="209">
        <f>IF(N315="sníž. přenesená",J315,0)</f>
        <v>0</v>
      </c>
      <c r="BI315" s="209">
        <f>IF(N315="nulová",J315,0)</f>
        <v>0</v>
      </c>
      <c r="BJ315" s="17" t="s">
        <v>77</v>
      </c>
      <c r="BK315" s="209">
        <f>ROUND(I315*H315,2)</f>
        <v>0</v>
      </c>
      <c r="BL315" s="17" t="s">
        <v>223</v>
      </c>
      <c r="BM315" s="208" t="s">
        <v>589</v>
      </c>
    </row>
    <row r="316" s="2" customFormat="1">
      <c r="A316" s="38"/>
      <c r="B316" s="39"/>
      <c r="C316" s="40"/>
      <c r="D316" s="210" t="s">
        <v>138</v>
      </c>
      <c r="E316" s="40"/>
      <c r="F316" s="211" t="s">
        <v>590</v>
      </c>
      <c r="G316" s="40"/>
      <c r="H316" s="40"/>
      <c r="I316" s="212"/>
      <c r="J316" s="40"/>
      <c r="K316" s="40"/>
      <c r="L316" s="44"/>
      <c r="M316" s="213"/>
      <c r="N316" s="214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138</v>
      </c>
      <c r="AU316" s="17" t="s">
        <v>79</v>
      </c>
    </row>
    <row r="317" s="12" customFormat="1" ht="22.8" customHeight="1">
      <c r="A317" s="12"/>
      <c r="B317" s="181"/>
      <c r="C317" s="182"/>
      <c r="D317" s="183" t="s">
        <v>71</v>
      </c>
      <c r="E317" s="195" t="s">
        <v>591</v>
      </c>
      <c r="F317" s="195" t="s">
        <v>592</v>
      </c>
      <c r="G317" s="182"/>
      <c r="H317" s="182"/>
      <c r="I317" s="185"/>
      <c r="J317" s="196">
        <f>BK317</f>
        <v>0</v>
      </c>
      <c r="K317" s="182"/>
      <c r="L317" s="187"/>
      <c r="M317" s="188"/>
      <c r="N317" s="189"/>
      <c r="O317" s="189"/>
      <c r="P317" s="190">
        <f>SUM(P318:P337)</f>
        <v>0</v>
      </c>
      <c r="Q317" s="189"/>
      <c r="R317" s="190">
        <f>SUM(R318:R337)</f>
        <v>0.084749300000000014</v>
      </c>
      <c r="S317" s="189"/>
      <c r="T317" s="191">
        <f>SUM(T318:T337)</f>
        <v>0.029999999999999999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192" t="s">
        <v>79</v>
      </c>
      <c r="AT317" s="193" t="s">
        <v>71</v>
      </c>
      <c r="AU317" s="193" t="s">
        <v>77</v>
      </c>
      <c r="AY317" s="192" t="s">
        <v>129</v>
      </c>
      <c r="BK317" s="194">
        <f>SUM(BK318:BK337)</f>
        <v>0</v>
      </c>
    </row>
    <row r="318" s="2" customFormat="1" ht="14.4" customHeight="1">
      <c r="A318" s="38"/>
      <c r="B318" s="39"/>
      <c r="C318" s="197" t="s">
        <v>593</v>
      </c>
      <c r="D318" s="197" t="s">
        <v>131</v>
      </c>
      <c r="E318" s="198" t="s">
        <v>594</v>
      </c>
      <c r="F318" s="199" t="s">
        <v>595</v>
      </c>
      <c r="G318" s="200" t="s">
        <v>176</v>
      </c>
      <c r="H318" s="201">
        <v>10.23</v>
      </c>
      <c r="I318" s="202"/>
      <c r="J318" s="203">
        <f>ROUND(I318*H318,2)</f>
        <v>0</v>
      </c>
      <c r="K318" s="199" t="s">
        <v>135</v>
      </c>
      <c r="L318" s="44"/>
      <c r="M318" s="204" t="s">
        <v>19</v>
      </c>
      <c r="N318" s="205" t="s">
        <v>43</v>
      </c>
      <c r="O318" s="84"/>
      <c r="P318" s="206">
        <f>O318*H318</f>
        <v>0</v>
      </c>
      <c r="Q318" s="206">
        <v>0.00020000000000000001</v>
      </c>
      <c r="R318" s="206">
        <f>Q318*H318</f>
        <v>0.0020460000000000001</v>
      </c>
      <c r="S318" s="206">
        <v>0</v>
      </c>
      <c r="T318" s="20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08" t="s">
        <v>223</v>
      </c>
      <c r="AT318" s="208" t="s">
        <v>131</v>
      </c>
      <c r="AU318" s="208" t="s">
        <v>79</v>
      </c>
      <c r="AY318" s="17" t="s">
        <v>129</v>
      </c>
      <c r="BE318" s="209">
        <f>IF(N318="základní",J318,0)</f>
        <v>0</v>
      </c>
      <c r="BF318" s="209">
        <f>IF(N318="snížená",J318,0)</f>
        <v>0</v>
      </c>
      <c r="BG318" s="209">
        <f>IF(N318="zákl. přenesená",J318,0)</f>
        <v>0</v>
      </c>
      <c r="BH318" s="209">
        <f>IF(N318="sníž. přenesená",J318,0)</f>
        <v>0</v>
      </c>
      <c r="BI318" s="209">
        <f>IF(N318="nulová",J318,0)</f>
        <v>0</v>
      </c>
      <c r="BJ318" s="17" t="s">
        <v>77</v>
      </c>
      <c r="BK318" s="209">
        <f>ROUND(I318*H318,2)</f>
        <v>0</v>
      </c>
      <c r="BL318" s="17" t="s">
        <v>223</v>
      </c>
      <c r="BM318" s="208" t="s">
        <v>596</v>
      </c>
    </row>
    <row r="319" s="2" customFormat="1">
      <c r="A319" s="38"/>
      <c r="B319" s="39"/>
      <c r="C319" s="40"/>
      <c r="D319" s="210" t="s">
        <v>138</v>
      </c>
      <c r="E319" s="40"/>
      <c r="F319" s="211" t="s">
        <v>597</v>
      </c>
      <c r="G319" s="40"/>
      <c r="H319" s="40"/>
      <c r="I319" s="212"/>
      <c r="J319" s="40"/>
      <c r="K319" s="40"/>
      <c r="L319" s="44"/>
      <c r="M319" s="213"/>
      <c r="N319" s="214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138</v>
      </c>
      <c r="AU319" s="17" t="s">
        <v>79</v>
      </c>
    </row>
    <row r="320" s="13" customFormat="1">
      <c r="A320" s="13"/>
      <c r="B320" s="215"/>
      <c r="C320" s="216"/>
      <c r="D320" s="217" t="s">
        <v>140</v>
      </c>
      <c r="E320" s="218" t="s">
        <v>19</v>
      </c>
      <c r="F320" s="219" t="s">
        <v>453</v>
      </c>
      <c r="G320" s="216"/>
      <c r="H320" s="220">
        <v>10.23</v>
      </c>
      <c r="I320" s="221"/>
      <c r="J320" s="216"/>
      <c r="K320" s="216"/>
      <c r="L320" s="222"/>
      <c r="M320" s="223"/>
      <c r="N320" s="224"/>
      <c r="O320" s="224"/>
      <c r="P320" s="224"/>
      <c r="Q320" s="224"/>
      <c r="R320" s="224"/>
      <c r="S320" s="224"/>
      <c r="T320" s="22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26" t="s">
        <v>140</v>
      </c>
      <c r="AU320" s="226" t="s">
        <v>79</v>
      </c>
      <c r="AV320" s="13" t="s">
        <v>79</v>
      </c>
      <c r="AW320" s="13" t="s">
        <v>33</v>
      </c>
      <c r="AX320" s="13" t="s">
        <v>77</v>
      </c>
      <c r="AY320" s="226" t="s">
        <v>129</v>
      </c>
    </row>
    <row r="321" s="2" customFormat="1" ht="14.4" customHeight="1">
      <c r="A321" s="38"/>
      <c r="B321" s="39"/>
      <c r="C321" s="197" t="s">
        <v>598</v>
      </c>
      <c r="D321" s="197" t="s">
        <v>131</v>
      </c>
      <c r="E321" s="198" t="s">
        <v>599</v>
      </c>
      <c r="F321" s="199" t="s">
        <v>600</v>
      </c>
      <c r="G321" s="200" t="s">
        <v>176</v>
      </c>
      <c r="H321" s="201">
        <v>10.23</v>
      </c>
      <c r="I321" s="202"/>
      <c r="J321" s="203">
        <f>ROUND(I321*H321,2)</f>
        <v>0</v>
      </c>
      <c r="K321" s="199" t="s">
        <v>135</v>
      </c>
      <c r="L321" s="44"/>
      <c r="M321" s="204" t="s">
        <v>19</v>
      </c>
      <c r="N321" s="205" t="s">
        <v>43</v>
      </c>
      <c r="O321" s="84"/>
      <c r="P321" s="206">
        <f>O321*H321</f>
        <v>0</v>
      </c>
      <c r="Q321" s="206">
        <v>0.0044999999999999997</v>
      </c>
      <c r="R321" s="206">
        <f>Q321*H321</f>
        <v>0.046035</v>
      </c>
      <c r="S321" s="206">
        <v>0</v>
      </c>
      <c r="T321" s="20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08" t="s">
        <v>223</v>
      </c>
      <c r="AT321" s="208" t="s">
        <v>131</v>
      </c>
      <c r="AU321" s="208" t="s">
        <v>79</v>
      </c>
      <c r="AY321" s="17" t="s">
        <v>129</v>
      </c>
      <c r="BE321" s="209">
        <f>IF(N321="základní",J321,0)</f>
        <v>0</v>
      </c>
      <c r="BF321" s="209">
        <f>IF(N321="snížená",J321,0)</f>
        <v>0</v>
      </c>
      <c r="BG321" s="209">
        <f>IF(N321="zákl. přenesená",J321,0)</f>
        <v>0</v>
      </c>
      <c r="BH321" s="209">
        <f>IF(N321="sníž. přenesená",J321,0)</f>
        <v>0</v>
      </c>
      <c r="BI321" s="209">
        <f>IF(N321="nulová",J321,0)</f>
        <v>0</v>
      </c>
      <c r="BJ321" s="17" t="s">
        <v>77</v>
      </c>
      <c r="BK321" s="209">
        <f>ROUND(I321*H321,2)</f>
        <v>0</v>
      </c>
      <c r="BL321" s="17" t="s">
        <v>223</v>
      </c>
      <c r="BM321" s="208" t="s">
        <v>601</v>
      </c>
    </row>
    <row r="322" s="2" customFormat="1">
      <c r="A322" s="38"/>
      <c r="B322" s="39"/>
      <c r="C322" s="40"/>
      <c r="D322" s="210" t="s">
        <v>138</v>
      </c>
      <c r="E322" s="40"/>
      <c r="F322" s="211" t="s">
        <v>602</v>
      </c>
      <c r="G322" s="40"/>
      <c r="H322" s="40"/>
      <c r="I322" s="212"/>
      <c r="J322" s="40"/>
      <c r="K322" s="40"/>
      <c r="L322" s="44"/>
      <c r="M322" s="213"/>
      <c r="N322" s="214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138</v>
      </c>
      <c r="AU322" s="17" t="s">
        <v>79</v>
      </c>
    </row>
    <row r="323" s="13" customFormat="1">
      <c r="A323" s="13"/>
      <c r="B323" s="215"/>
      <c r="C323" s="216"/>
      <c r="D323" s="217" t="s">
        <v>140</v>
      </c>
      <c r="E323" s="218" t="s">
        <v>19</v>
      </c>
      <c r="F323" s="219" t="s">
        <v>453</v>
      </c>
      <c r="G323" s="216"/>
      <c r="H323" s="220">
        <v>10.23</v>
      </c>
      <c r="I323" s="221"/>
      <c r="J323" s="216"/>
      <c r="K323" s="216"/>
      <c r="L323" s="222"/>
      <c r="M323" s="223"/>
      <c r="N323" s="224"/>
      <c r="O323" s="224"/>
      <c r="P323" s="224"/>
      <c r="Q323" s="224"/>
      <c r="R323" s="224"/>
      <c r="S323" s="224"/>
      <c r="T323" s="22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26" t="s">
        <v>140</v>
      </c>
      <c r="AU323" s="226" t="s">
        <v>79</v>
      </c>
      <c r="AV323" s="13" t="s">
        <v>79</v>
      </c>
      <c r="AW323" s="13" t="s">
        <v>33</v>
      </c>
      <c r="AX323" s="13" t="s">
        <v>77</v>
      </c>
      <c r="AY323" s="226" t="s">
        <v>129</v>
      </c>
    </row>
    <row r="324" s="2" customFormat="1" ht="14.4" customHeight="1">
      <c r="A324" s="38"/>
      <c r="B324" s="39"/>
      <c r="C324" s="197" t="s">
        <v>603</v>
      </c>
      <c r="D324" s="197" t="s">
        <v>131</v>
      </c>
      <c r="E324" s="198" t="s">
        <v>604</v>
      </c>
      <c r="F324" s="199" t="s">
        <v>605</v>
      </c>
      <c r="G324" s="200" t="s">
        <v>176</v>
      </c>
      <c r="H324" s="201">
        <v>12</v>
      </c>
      <c r="I324" s="202"/>
      <c r="J324" s="203">
        <f>ROUND(I324*H324,2)</f>
        <v>0</v>
      </c>
      <c r="K324" s="199" t="s">
        <v>135</v>
      </c>
      <c r="L324" s="44"/>
      <c r="M324" s="204" t="s">
        <v>19</v>
      </c>
      <c r="N324" s="205" t="s">
        <v>43</v>
      </c>
      <c r="O324" s="84"/>
      <c r="P324" s="206">
        <f>O324*H324</f>
        <v>0</v>
      </c>
      <c r="Q324" s="206">
        <v>0</v>
      </c>
      <c r="R324" s="206">
        <f>Q324*H324</f>
        <v>0</v>
      </c>
      <c r="S324" s="206">
        <v>0.0025000000000000001</v>
      </c>
      <c r="T324" s="207">
        <f>S324*H324</f>
        <v>0.029999999999999999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08" t="s">
        <v>223</v>
      </c>
      <c r="AT324" s="208" t="s">
        <v>131</v>
      </c>
      <c r="AU324" s="208" t="s">
        <v>79</v>
      </c>
      <c r="AY324" s="17" t="s">
        <v>129</v>
      </c>
      <c r="BE324" s="209">
        <f>IF(N324="základní",J324,0)</f>
        <v>0</v>
      </c>
      <c r="BF324" s="209">
        <f>IF(N324="snížená",J324,0)</f>
        <v>0</v>
      </c>
      <c r="BG324" s="209">
        <f>IF(N324="zákl. přenesená",J324,0)</f>
        <v>0</v>
      </c>
      <c r="BH324" s="209">
        <f>IF(N324="sníž. přenesená",J324,0)</f>
        <v>0</v>
      </c>
      <c r="BI324" s="209">
        <f>IF(N324="nulová",J324,0)</f>
        <v>0</v>
      </c>
      <c r="BJ324" s="17" t="s">
        <v>77</v>
      </c>
      <c r="BK324" s="209">
        <f>ROUND(I324*H324,2)</f>
        <v>0</v>
      </c>
      <c r="BL324" s="17" t="s">
        <v>223</v>
      </c>
      <c r="BM324" s="208" t="s">
        <v>606</v>
      </c>
    </row>
    <row r="325" s="2" customFormat="1">
      <c r="A325" s="38"/>
      <c r="B325" s="39"/>
      <c r="C325" s="40"/>
      <c r="D325" s="210" t="s">
        <v>138</v>
      </c>
      <c r="E325" s="40"/>
      <c r="F325" s="211" t="s">
        <v>607</v>
      </c>
      <c r="G325" s="40"/>
      <c r="H325" s="40"/>
      <c r="I325" s="212"/>
      <c r="J325" s="40"/>
      <c r="K325" s="40"/>
      <c r="L325" s="44"/>
      <c r="M325" s="213"/>
      <c r="N325" s="214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138</v>
      </c>
      <c r="AU325" s="17" t="s">
        <v>79</v>
      </c>
    </row>
    <row r="326" s="13" customFormat="1">
      <c r="A326" s="13"/>
      <c r="B326" s="215"/>
      <c r="C326" s="216"/>
      <c r="D326" s="217" t="s">
        <v>140</v>
      </c>
      <c r="E326" s="218" t="s">
        <v>19</v>
      </c>
      <c r="F326" s="219" t="s">
        <v>608</v>
      </c>
      <c r="G326" s="216"/>
      <c r="H326" s="220">
        <v>12</v>
      </c>
      <c r="I326" s="221"/>
      <c r="J326" s="216"/>
      <c r="K326" s="216"/>
      <c r="L326" s="222"/>
      <c r="M326" s="223"/>
      <c r="N326" s="224"/>
      <c r="O326" s="224"/>
      <c r="P326" s="224"/>
      <c r="Q326" s="224"/>
      <c r="R326" s="224"/>
      <c r="S326" s="224"/>
      <c r="T326" s="22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26" t="s">
        <v>140</v>
      </c>
      <c r="AU326" s="226" t="s">
        <v>79</v>
      </c>
      <c r="AV326" s="13" t="s">
        <v>79</v>
      </c>
      <c r="AW326" s="13" t="s">
        <v>33</v>
      </c>
      <c r="AX326" s="13" t="s">
        <v>77</v>
      </c>
      <c r="AY326" s="226" t="s">
        <v>129</v>
      </c>
    </row>
    <row r="327" s="2" customFormat="1" ht="14.4" customHeight="1">
      <c r="A327" s="38"/>
      <c r="B327" s="39"/>
      <c r="C327" s="197" t="s">
        <v>609</v>
      </c>
      <c r="D327" s="197" t="s">
        <v>131</v>
      </c>
      <c r="E327" s="198" t="s">
        <v>610</v>
      </c>
      <c r="F327" s="199" t="s">
        <v>611</v>
      </c>
      <c r="G327" s="200" t="s">
        <v>176</v>
      </c>
      <c r="H327" s="201">
        <v>10.23</v>
      </c>
      <c r="I327" s="202"/>
      <c r="J327" s="203">
        <f>ROUND(I327*H327,2)</f>
        <v>0</v>
      </c>
      <c r="K327" s="199" t="s">
        <v>135</v>
      </c>
      <c r="L327" s="44"/>
      <c r="M327" s="204" t="s">
        <v>19</v>
      </c>
      <c r="N327" s="205" t="s">
        <v>43</v>
      </c>
      <c r="O327" s="84"/>
      <c r="P327" s="206">
        <f>O327*H327</f>
        <v>0</v>
      </c>
      <c r="Q327" s="206">
        <v>0.00029999999999999997</v>
      </c>
      <c r="R327" s="206">
        <f>Q327*H327</f>
        <v>0.0030689999999999997</v>
      </c>
      <c r="S327" s="206">
        <v>0</v>
      </c>
      <c r="T327" s="207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08" t="s">
        <v>223</v>
      </c>
      <c r="AT327" s="208" t="s">
        <v>131</v>
      </c>
      <c r="AU327" s="208" t="s">
        <v>79</v>
      </c>
      <c r="AY327" s="17" t="s">
        <v>129</v>
      </c>
      <c r="BE327" s="209">
        <f>IF(N327="základní",J327,0)</f>
        <v>0</v>
      </c>
      <c r="BF327" s="209">
        <f>IF(N327="snížená",J327,0)</f>
        <v>0</v>
      </c>
      <c r="BG327" s="209">
        <f>IF(N327="zákl. přenesená",J327,0)</f>
        <v>0</v>
      </c>
      <c r="BH327" s="209">
        <f>IF(N327="sníž. přenesená",J327,0)</f>
        <v>0</v>
      </c>
      <c r="BI327" s="209">
        <f>IF(N327="nulová",J327,0)</f>
        <v>0</v>
      </c>
      <c r="BJ327" s="17" t="s">
        <v>77</v>
      </c>
      <c r="BK327" s="209">
        <f>ROUND(I327*H327,2)</f>
        <v>0</v>
      </c>
      <c r="BL327" s="17" t="s">
        <v>223</v>
      </c>
      <c r="BM327" s="208" t="s">
        <v>612</v>
      </c>
    </row>
    <row r="328" s="2" customFormat="1">
      <c r="A328" s="38"/>
      <c r="B328" s="39"/>
      <c r="C328" s="40"/>
      <c r="D328" s="210" t="s">
        <v>138</v>
      </c>
      <c r="E328" s="40"/>
      <c r="F328" s="211" t="s">
        <v>613</v>
      </c>
      <c r="G328" s="40"/>
      <c r="H328" s="40"/>
      <c r="I328" s="212"/>
      <c r="J328" s="40"/>
      <c r="K328" s="40"/>
      <c r="L328" s="44"/>
      <c r="M328" s="213"/>
      <c r="N328" s="214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138</v>
      </c>
      <c r="AU328" s="17" t="s">
        <v>79</v>
      </c>
    </row>
    <row r="329" s="2" customFormat="1" ht="22.2" customHeight="1">
      <c r="A329" s="38"/>
      <c r="B329" s="39"/>
      <c r="C329" s="238" t="s">
        <v>614</v>
      </c>
      <c r="D329" s="238" t="s">
        <v>396</v>
      </c>
      <c r="E329" s="239" t="s">
        <v>615</v>
      </c>
      <c r="F329" s="240" t="s">
        <v>616</v>
      </c>
      <c r="G329" s="241" t="s">
        <v>176</v>
      </c>
      <c r="H329" s="242">
        <v>11.253</v>
      </c>
      <c r="I329" s="243"/>
      <c r="J329" s="244">
        <f>ROUND(I329*H329,2)</f>
        <v>0</v>
      </c>
      <c r="K329" s="240" t="s">
        <v>135</v>
      </c>
      <c r="L329" s="245"/>
      <c r="M329" s="246" t="s">
        <v>19</v>
      </c>
      <c r="N329" s="247" t="s">
        <v>43</v>
      </c>
      <c r="O329" s="84"/>
      <c r="P329" s="206">
        <f>O329*H329</f>
        <v>0</v>
      </c>
      <c r="Q329" s="206">
        <v>0.0025000000000000001</v>
      </c>
      <c r="R329" s="206">
        <f>Q329*H329</f>
        <v>0.028132500000000001</v>
      </c>
      <c r="S329" s="206">
        <v>0</v>
      </c>
      <c r="T329" s="207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08" t="s">
        <v>324</v>
      </c>
      <c r="AT329" s="208" t="s">
        <v>396</v>
      </c>
      <c r="AU329" s="208" t="s">
        <v>79</v>
      </c>
      <c r="AY329" s="17" t="s">
        <v>129</v>
      </c>
      <c r="BE329" s="209">
        <f>IF(N329="základní",J329,0)</f>
        <v>0</v>
      </c>
      <c r="BF329" s="209">
        <f>IF(N329="snížená",J329,0)</f>
        <v>0</v>
      </c>
      <c r="BG329" s="209">
        <f>IF(N329="zákl. přenesená",J329,0)</f>
        <v>0</v>
      </c>
      <c r="BH329" s="209">
        <f>IF(N329="sníž. přenesená",J329,0)</f>
        <v>0</v>
      </c>
      <c r="BI329" s="209">
        <f>IF(N329="nulová",J329,0)</f>
        <v>0</v>
      </c>
      <c r="BJ329" s="17" t="s">
        <v>77</v>
      </c>
      <c r="BK329" s="209">
        <f>ROUND(I329*H329,2)</f>
        <v>0</v>
      </c>
      <c r="BL329" s="17" t="s">
        <v>223</v>
      </c>
      <c r="BM329" s="208" t="s">
        <v>617</v>
      </c>
    </row>
    <row r="330" s="13" customFormat="1">
      <c r="A330" s="13"/>
      <c r="B330" s="215"/>
      <c r="C330" s="216"/>
      <c r="D330" s="217" t="s">
        <v>140</v>
      </c>
      <c r="E330" s="216"/>
      <c r="F330" s="219" t="s">
        <v>618</v>
      </c>
      <c r="G330" s="216"/>
      <c r="H330" s="220">
        <v>11.253</v>
      </c>
      <c r="I330" s="221"/>
      <c r="J330" s="216"/>
      <c r="K330" s="216"/>
      <c r="L330" s="222"/>
      <c r="M330" s="223"/>
      <c r="N330" s="224"/>
      <c r="O330" s="224"/>
      <c r="P330" s="224"/>
      <c r="Q330" s="224"/>
      <c r="R330" s="224"/>
      <c r="S330" s="224"/>
      <c r="T330" s="22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6" t="s">
        <v>140</v>
      </c>
      <c r="AU330" s="226" t="s">
        <v>79</v>
      </c>
      <c r="AV330" s="13" t="s">
        <v>79</v>
      </c>
      <c r="AW330" s="13" t="s">
        <v>4</v>
      </c>
      <c r="AX330" s="13" t="s">
        <v>77</v>
      </c>
      <c r="AY330" s="226" t="s">
        <v>129</v>
      </c>
    </row>
    <row r="331" s="2" customFormat="1" ht="14.4" customHeight="1">
      <c r="A331" s="38"/>
      <c r="B331" s="39"/>
      <c r="C331" s="197" t="s">
        <v>619</v>
      </c>
      <c r="D331" s="197" t="s">
        <v>131</v>
      </c>
      <c r="E331" s="198" t="s">
        <v>620</v>
      </c>
      <c r="F331" s="199" t="s">
        <v>621</v>
      </c>
      <c r="G331" s="200" t="s">
        <v>333</v>
      </c>
      <c r="H331" s="201">
        <v>17.300000000000001</v>
      </c>
      <c r="I331" s="202"/>
      <c r="J331" s="203">
        <f>ROUND(I331*H331,2)</f>
        <v>0</v>
      </c>
      <c r="K331" s="199" t="s">
        <v>135</v>
      </c>
      <c r="L331" s="44"/>
      <c r="M331" s="204" t="s">
        <v>19</v>
      </c>
      <c r="N331" s="205" t="s">
        <v>43</v>
      </c>
      <c r="O331" s="84"/>
      <c r="P331" s="206">
        <f>O331*H331</f>
        <v>0</v>
      </c>
      <c r="Q331" s="206">
        <v>1.0000000000000001E-05</v>
      </c>
      <c r="R331" s="206">
        <f>Q331*H331</f>
        <v>0.00017300000000000003</v>
      </c>
      <c r="S331" s="206">
        <v>0</v>
      </c>
      <c r="T331" s="207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08" t="s">
        <v>223</v>
      </c>
      <c r="AT331" s="208" t="s">
        <v>131</v>
      </c>
      <c r="AU331" s="208" t="s">
        <v>79</v>
      </c>
      <c r="AY331" s="17" t="s">
        <v>129</v>
      </c>
      <c r="BE331" s="209">
        <f>IF(N331="základní",J331,0)</f>
        <v>0</v>
      </c>
      <c r="BF331" s="209">
        <f>IF(N331="snížená",J331,0)</f>
        <v>0</v>
      </c>
      <c r="BG331" s="209">
        <f>IF(N331="zákl. přenesená",J331,0)</f>
        <v>0</v>
      </c>
      <c r="BH331" s="209">
        <f>IF(N331="sníž. přenesená",J331,0)</f>
        <v>0</v>
      </c>
      <c r="BI331" s="209">
        <f>IF(N331="nulová",J331,0)</f>
        <v>0</v>
      </c>
      <c r="BJ331" s="17" t="s">
        <v>77</v>
      </c>
      <c r="BK331" s="209">
        <f>ROUND(I331*H331,2)</f>
        <v>0</v>
      </c>
      <c r="BL331" s="17" t="s">
        <v>223</v>
      </c>
      <c r="BM331" s="208" t="s">
        <v>622</v>
      </c>
    </row>
    <row r="332" s="2" customFormat="1">
      <c r="A332" s="38"/>
      <c r="B332" s="39"/>
      <c r="C332" s="40"/>
      <c r="D332" s="210" t="s">
        <v>138</v>
      </c>
      <c r="E332" s="40"/>
      <c r="F332" s="211" t="s">
        <v>623</v>
      </c>
      <c r="G332" s="40"/>
      <c r="H332" s="40"/>
      <c r="I332" s="212"/>
      <c r="J332" s="40"/>
      <c r="K332" s="40"/>
      <c r="L332" s="44"/>
      <c r="M332" s="213"/>
      <c r="N332" s="214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138</v>
      </c>
      <c r="AU332" s="17" t="s">
        <v>79</v>
      </c>
    </row>
    <row r="333" s="13" customFormat="1">
      <c r="A333" s="13"/>
      <c r="B333" s="215"/>
      <c r="C333" s="216"/>
      <c r="D333" s="217" t="s">
        <v>140</v>
      </c>
      <c r="E333" s="218" t="s">
        <v>19</v>
      </c>
      <c r="F333" s="219" t="s">
        <v>624</v>
      </c>
      <c r="G333" s="216"/>
      <c r="H333" s="220">
        <v>17.300000000000001</v>
      </c>
      <c r="I333" s="221"/>
      <c r="J333" s="216"/>
      <c r="K333" s="216"/>
      <c r="L333" s="222"/>
      <c r="M333" s="223"/>
      <c r="N333" s="224"/>
      <c r="O333" s="224"/>
      <c r="P333" s="224"/>
      <c r="Q333" s="224"/>
      <c r="R333" s="224"/>
      <c r="S333" s="224"/>
      <c r="T333" s="22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26" t="s">
        <v>140</v>
      </c>
      <c r="AU333" s="226" t="s">
        <v>79</v>
      </c>
      <c r="AV333" s="13" t="s">
        <v>79</v>
      </c>
      <c r="AW333" s="13" t="s">
        <v>33</v>
      </c>
      <c r="AX333" s="13" t="s">
        <v>77</v>
      </c>
      <c r="AY333" s="226" t="s">
        <v>129</v>
      </c>
    </row>
    <row r="334" s="2" customFormat="1" ht="14.4" customHeight="1">
      <c r="A334" s="38"/>
      <c r="B334" s="39"/>
      <c r="C334" s="238" t="s">
        <v>625</v>
      </c>
      <c r="D334" s="238" t="s">
        <v>396</v>
      </c>
      <c r="E334" s="239" t="s">
        <v>626</v>
      </c>
      <c r="F334" s="240" t="s">
        <v>627</v>
      </c>
      <c r="G334" s="241" t="s">
        <v>333</v>
      </c>
      <c r="H334" s="242">
        <v>17.646000000000001</v>
      </c>
      <c r="I334" s="243"/>
      <c r="J334" s="244">
        <f>ROUND(I334*H334,2)</f>
        <v>0</v>
      </c>
      <c r="K334" s="240" t="s">
        <v>135</v>
      </c>
      <c r="L334" s="245"/>
      <c r="M334" s="246" t="s">
        <v>19</v>
      </c>
      <c r="N334" s="247" t="s">
        <v>43</v>
      </c>
      <c r="O334" s="84"/>
      <c r="P334" s="206">
        <f>O334*H334</f>
        <v>0</v>
      </c>
      <c r="Q334" s="206">
        <v>0.00029999999999999997</v>
      </c>
      <c r="R334" s="206">
        <f>Q334*H334</f>
        <v>0.0052937999999999995</v>
      </c>
      <c r="S334" s="206">
        <v>0</v>
      </c>
      <c r="T334" s="20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08" t="s">
        <v>324</v>
      </c>
      <c r="AT334" s="208" t="s">
        <v>396</v>
      </c>
      <c r="AU334" s="208" t="s">
        <v>79</v>
      </c>
      <c r="AY334" s="17" t="s">
        <v>129</v>
      </c>
      <c r="BE334" s="209">
        <f>IF(N334="základní",J334,0)</f>
        <v>0</v>
      </c>
      <c r="BF334" s="209">
        <f>IF(N334="snížená",J334,0)</f>
        <v>0</v>
      </c>
      <c r="BG334" s="209">
        <f>IF(N334="zákl. přenesená",J334,0)</f>
        <v>0</v>
      </c>
      <c r="BH334" s="209">
        <f>IF(N334="sníž. přenesená",J334,0)</f>
        <v>0</v>
      </c>
      <c r="BI334" s="209">
        <f>IF(N334="nulová",J334,0)</f>
        <v>0</v>
      </c>
      <c r="BJ334" s="17" t="s">
        <v>77</v>
      </c>
      <c r="BK334" s="209">
        <f>ROUND(I334*H334,2)</f>
        <v>0</v>
      </c>
      <c r="BL334" s="17" t="s">
        <v>223</v>
      </c>
      <c r="BM334" s="208" t="s">
        <v>628</v>
      </c>
    </row>
    <row r="335" s="13" customFormat="1">
      <c r="A335" s="13"/>
      <c r="B335" s="215"/>
      <c r="C335" s="216"/>
      <c r="D335" s="217" t="s">
        <v>140</v>
      </c>
      <c r="E335" s="216"/>
      <c r="F335" s="219" t="s">
        <v>629</v>
      </c>
      <c r="G335" s="216"/>
      <c r="H335" s="220">
        <v>17.646000000000001</v>
      </c>
      <c r="I335" s="221"/>
      <c r="J335" s="216"/>
      <c r="K335" s="216"/>
      <c r="L335" s="222"/>
      <c r="M335" s="223"/>
      <c r="N335" s="224"/>
      <c r="O335" s="224"/>
      <c r="P335" s="224"/>
      <c r="Q335" s="224"/>
      <c r="R335" s="224"/>
      <c r="S335" s="224"/>
      <c r="T335" s="22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26" t="s">
        <v>140</v>
      </c>
      <c r="AU335" s="226" t="s">
        <v>79</v>
      </c>
      <c r="AV335" s="13" t="s">
        <v>79</v>
      </c>
      <c r="AW335" s="13" t="s">
        <v>4</v>
      </c>
      <c r="AX335" s="13" t="s">
        <v>77</v>
      </c>
      <c r="AY335" s="226" t="s">
        <v>129</v>
      </c>
    </row>
    <row r="336" s="2" customFormat="1" ht="22.2" customHeight="1">
      <c r="A336" s="38"/>
      <c r="B336" s="39"/>
      <c r="C336" s="197" t="s">
        <v>630</v>
      </c>
      <c r="D336" s="197" t="s">
        <v>131</v>
      </c>
      <c r="E336" s="198" t="s">
        <v>631</v>
      </c>
      <c r="F336" s="199" t="s">
        <v>632</v>
      </c>
      <c r="G336" s="200" t="s">
        <v>164</v>
      </c>
      <c r="H336" s="201">
        <v>0.085000000000000006</v>
      </c>
      <c r="I336" s="202"/>
      <c r="J336" s="203">
        <f>ROUND(I336*H336,2)</f>
        <v>0</v>
      </c>
      <c r="K336" s="199" t="s">
        <v>135</v>
      </c>
      <c r="L336" s="44"/>
      <c r="M336" s="204" t="s">
        <v>19</v>
      </c>
      <c r="N336" s="205" t="s">
        <v>43</v>
      </c>
      <c r="O336" s="84"/>
      <c r="P336" s="206">
        <f>O336*H336</f>
        <v>0</v>
      </c>
      <c r="Q336" s="206">
        <v>0</v>
      </c>
      <c r="R336" s="206">
        <f>Q336*H336</f>
        <v>0</v>
      </c>
      <c r="S336" s="206">
        <v>0</v>
      </c>
      <c r="T336" s="207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08" t="s">
        <v>223</v>
      </c>
      <c r="AT336" s="208" t="s">
        <v>131</v>
      </c>
      <c r="AU336" s="208" t="s">
        <v>79</v>
      </c>
      <c r="AY336" s="17" t="s">
        <v>129</v>
      </c>
      <c r="BE336" s="209">
        <f>IF(N336="základní",J336,0)</f>
        <v>0</v>
      </c>
      <c r="BF336" s="209">
        <f>IF(N336="snížená",J336,0)</f>
        <v>0</v>
      </c>
      <c r="BG336" s="209">
        <f>IF(N336="zákl. přenesená",J336,0)</f>
        <v>0</v>
      </c>
      <c r="BH336" s="209">
        <f>IF(N336="sníž. přenesená",J336,0)</f>
        <v>0</v>
      </c>
      <c r="BI336" s="209">
        <f>IF(N336="nulová",J336,0)</f>
        <v>0</v>
      </c>
      <c r="BJ336" s="17" t="s">
        <v>77</v>
      </c>
      <c r="BK336" s="209">
        <f>ROUND(I336*H336,2)</f>
        <v>0</v>
      </c>
      <c r="BL336" s="17" t="s">
        <v>223</v>
      </c>
      <c r="BM336" s="208" t="s">
        <v>633</v>
      </c>
    </row>
    <row r="337" s="2" customFormat="1">
      <c r="A337" s="38"/>
      <c r="B337" s="39"/>
      <c r="C337" s="40"/>
      <c r="D337" s="210" t="s">
        <v>138</v>
      </c>
      <c r="E337" s="40"/>
      <c r="F337" s="211" t="s">
        <v>634</v>
      </c>
      <c r="G337" s="40"/>
      <c r="H337" s="40"/>
      <c r="I337" s="212"/>
      <c r="J337" s="40"/>
      <c r="K337" s="40"/>
      <c r="L337" s="44"/>
      <c r="M337" s="213"/>
      <c r="N337" s="214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138</v>
      </c>
      <c r="AU337" s="17" t="s">
        <v>79</v>
      </c>
    </row>
    <row r="338" s="12" customFormat="1" ht="22.8" customHeight="1">
      <c r="A338" s="12"/>
      <c r="B338" s="181"/>
      <c r="C338" s="182"/>
      <c r="D338" s="183" t="s">
        <v>71</v>
      </c>
      <c r="E338" s="195" t="s">
        <v>635</v>
      </c>
      <c r="F338" s="195" t="s">
        <v>636</v>
      </c>
      <c r="G338" s="182"/>
      <c r="H338" s="182"/>
      <c r="I338" s="185"/>
      <c r="J338" s="196">
        <f>BK338</f>
        <v>0</v>
      </c>
      <c r="K338" s="182"/>
      <c r="L338" s="187"/>
      <c r="M338" s="188"/>
      <c r="N338" s="189"/>
      <c r="O338" s="189"/>
      <c r="P338" s="190">
        <f>SUM(P339:P348)</f>
        <v>0</v>
      </c>
      <c r="Q338" s="189"/>
      <c r="R338" s="190">
        <f>SUM(R339:R348)</f>
        <v>0.3415802</v>
      </c>
      <c r="S338" s="189"/>
      <c r="T338" s="191">
        <f>SUM(T339:T348)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192" t="s">
        <v>79</v>
      </c>
      <c r="AT338" s="193" t="s">
        <v>71</v>
      </c>
      <c r="AU338" s="193" t="s">
        <v>77</v>
      </c>
      <c r="AY338" s="192" t="s">
        <v>129</v>
      </c>
      <c r="BK338" s="194">
        <f>SUM(BK339:BK348)</f>
        <v>0</v>
      </c>
    </row>
    <row r="339" s="2" customFormat="1" ht="14.4" customHeight="1">
      <c r="A339" s="38"/>
      <c r="B339" s="39"/>
      <c r="C339" s="197" t="s">
        <v>637</v>
      </c>
      <c r="D339" s="197" t="s">
        <v>131</v>
      </c>
      <c r="E339" s="198" t="s">
        <v>638</v>
      </c>
      <c r="F339" s="199" t="s">
        <v>639</v>
      </c>
      <c r="G339" s="200" t="s">
        <v>176</v>
      </c>
      <c r="H339" s="201">
        <v>16.629999999999999</v>
      </c>
      <c r="I339" s="202"/>
      <c r="J339" s="203">
        <f>ROUND(I339*H339,2)</f>
        <v>0</v>
      </c>
      <c r="K339" s="199" t="s">
        <v>135</v>
      </c>
      <c r="L339" s="44"/>
      <c r="M339" s="204" t="s">
        <v>19</v>
      </c>
      <c r="N339" s="205" t="s">
        <v>43</v>
      </c>
      <c r="O339" s="84"/>
      <c r="P339" s="206">
        <f>O339*H339</f>
        <v>0</v>
      </c>
      <c r="Q339" s="206">
        <v>0.00029999999999999997</v>
      </c>
      <c r="R339" s="206">
        <f>Q339*H339</f>
        <v>0.0049889999999999995</v>
      </c>
      <c r="S339" s="206">
        <v>0</v>
      </c>
      <c r="T339" s="207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08" t="s">
        <v>223</v>
      </c>
      <c r="AT339" s="208" t="s">
        <v>131</v>
      </c>
      <c r="AU339" s="208" t="s">
        <v>79</v>
      </c>
      <c r="AY339" s="17" t="s">
        <v>129</v>
      </c>
      <c r="BE339" s="209">
        <f>IF(N339="základní",J339,0)</f>
        <v>0</v>
      </c>
      <c r="BF339" s="209">
        <f>IF(N339="snížená",J339,0)</f>
        <v>0</v>
      </c>
      <c r="BG339" s="209">
        <f>IF(N339="zákl. přenesená",J339,0)</f>
        <v>0</v>
      </c>
      <c r="BH339" s="209">
        <f>IF(N339="sníž. přenesená",J339,0)</f>
        <v>0</v>
      </c>
      <c r="BI339" s="209">
        <f>IF(N339="nulová",J339,0)</f>
        <v>0</v>
      </c>
      <c r="BJ339" s="17" t="s">
        <v>77</v>
      </c>
      <c r="BK339" s="209">
        <f>ROUND(I339*H339,2)</f>
        <v>0</v>
      </c>
      <c r="BL339" s="17" t="s">
        <v>223</v>
      </c>
      <c r="BM339" s="208" t="s">
        <v>640</v>
      </c>
    </row>
    <row r="340" s="2" customFormat="1">
      <c r="A340" s="38"/>
      <c r="B340" s="39"/>
      <c r="C340" s="40"/>
      <c r="D340" s="210" t="s">
        <v>138</v>
      </c>
      <c r="E340" s="40"/>
      <c r="F340" s="211" t="s">
        <v>641</v>
      </c>
      <c r="G340" s="40"/>
      <c r="H340" s="40"/>
      <c r="I340" s="212"/>
      <c r="J340" s="40"/>
      <c r="K340" s="40"/>
      <c r="L340" s="44"/>
      <c r="M340" s="213"/>
      <c r="N340" s="214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138</v>
      </c>
      <c r="AU340" s="17" t="s">
        <v>79</v>
      </c>
    </row>
    <row r="341" s="13" customFormat="1">
      <c r="A341" s="13"/>
      <c r="B341" s="215"/>
      <c r="C341" s="216"/>
      <c r="D341" s="217" t="s">
        <v>140</v>
      </c>
      <c r="E341" s="218" t="s">
        <v>19</v>
      </c>
      <c r="F341" s="219" t="s">
        <v>642</v>
      </c>
      <c r="G341" s="216"/>
      <c r="H341" s="220">
        <v>16.629999999999999</v>
      </c>
      <c r="I341" s="221"/>
      <c r="J341" s="216"/>
      <c r="K341" s="216"/>
      <c r="L341" s="222"/>
      <c r="M341" s="223"/>
      <c r="N341" s="224"/>
      <c r="O341" s="224"/>
      <c r="P341" s="224"/>
      <c r="Q341" s="224"/>
      <c r="R341" s="224"/>
      <c r="S341" s="224"/>
      <c r="T341" s="22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26" t="s">
        <v>140</v>
      </c>
      <c r="AU341" s="226" t="s">
        <v>79</v>
      </c>
      <c r="AV341" s="13" t="s">
        <v>79</v>
      </c>
      <c r="AW341" s="13" t="s">
        <v>33</v>
      </c>
      <c r="AX341" s="13" t="s">
        <v>77</v>
      </c>
      <c r="AY341" s="226" t="s">
        <v>129</v>
      </c>
    </row>
    <row r="342" s="2" customFormat="1" ht="22.2" customHeight="1">
      <c r="A342" s="38"/>
      <c r="B342" s="39"/>
      <c r="C342" s="197" t="s">
        <v>643</v>
      </c>
      <c r="D342" s="197" t="s">
        <v>131</v>
      </c>
      <c r="E342" s="198" t="s">
        <v>644</v>
      </c>
      <c r="F342" s="199" t="s">
        <v>645</v>
      </c>
      <c r="G342" s="200" t="s">
        <v>176</v>
      </c>
      <c r="H342" s="201">
        <v>16.629999999999999</v>
      </c>
      <c r="I342" s="202"/>
      <c r="J342" s="203">
        <f>ROUND(I342*H342,2)</f>
        <v>0</v>
      </c>
      <c r="K342" s="199" t="s">
        <v>135</v>
      </c>
      <c r="L342" s="44"/>
      <c r="M342" s="204" t="s">
        <v>19</v>
      </c>
      <c r="N342" s="205" t="s">
        <v>43</v>
      </c>
      <c r="O342" s="84"/>
      <c r="P342" s="206">
        <f>O342*H342</f>
        <v>0</v>
      </c>
      <c r="Q342" s="206">
        <v>0.0060499999999999998</v>
      </c>
      <c r="R342" s="206">
        <f>Q342*H342</f>
        <v>0.10061149999999999</v>
      </c>
      <c r="S342" s="206">
        <v>0</v>
      </c>
      <c r="T342" s="207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08" t="s">
        <v>223</v>
      </c>
      <c r="AT342" s="208" t="s">
        <v>131</v>
      </c>
      <c r="AU342" s="208" t="s">
        <v>79</v>
      </c>
      <c r="AY342" s="17" t="s">
        <v>129</v>
      </c>
      <c r="BE342" s="209">
        <f>IF(N342="základní",J342,0)</f>
        <v>0</v>
      </c>
      <c r="BF342" s="209">
        <f>IF(N342="snížená",J342,0)</f>
        <v>0</v>
      </c>
      <c r="BG342" s="209">
        <f>IF(N342="zákl. přenesená",J342,0)</f>
        <v>0</v>
      </c>
      <c r="BH342" s="209">
        <f>IF(N342="sníž. přenesená",J342,0)</f>
        <v>0</v>
      </c>
      <c r="BI342" s="209">
        <f>IF(N342="nulová",J342,0)</f>
        <v>0</v>
      </c>
      <c r="BJ342" s="17" t="s">
        <v>77</v>
      </c>
      <c r="BK342" s="209">
        <f>ROUND(I342*H342,2)</f>
        <v>0</v>
      </c>
      <c r="BL342" s="17" t="s">
        <v>223</v>
      </c>
      <c r="BM342" s="208" t="s">
        <v>646</v>
      </c>
    </row>
    <row r="343" s="2" customFormat="1">
      <c r="A343" s="38"/>
      <c r="B343" s="39"/>
      <c r="C343" s="40"/>
      <c r="D343" s="210" t="s">
        <v>138</v>
      </c>
      <c r="E343" s="40"/>
      <c r="F343" s="211" t="s">
        <v>647</v>
      </c>
      <c r="G343" s="40"/>
      <c r="H343" s="40"/>
      <c r="I343" s="212"/>
      <c r="J343" s="40"/>
      <c r="K343" s="40"/>
      <c r="L343" s="44"/>
      <c r="M343" s="213"/>
      <c r="N343" s="214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138</v>
      </c>
      <c r="AU343" s="17" t="s">
        <v>79</v>
      </c>
    </row>
    <row r="344" s="13" customFormat="1">
      <c r="A344" s="13"/>
      <c r="B344" s="215"/>
      <c r="C344" s="216"/>
      <c r="D344" s="217" t="s">
        <v>140</v>
      </c>
      <c r="E344" s="218" t="s">
        <v>19</v>
      </c>
      <c r="F344" s="219" t="s">
        <v>648</v>
      </c>
      <c r="G344" s="216"/>
      <c r="H344" s="220">
        <v>16.629999999999999</v>
      </c>
      <c r="I344" s="221"/>
      <c r="J344" s="216"/>
      <c r="K344" s="216"/>
      <c r="L344" s="222"/>
      <c r="M344" s="223"/>
      <c r="N344" s="224"/>
      <c r="O344" s="224"/>
      <c r="P344" s="224"/>
      <c r="Q344" s="224"/>
      <c r="R344" s="224"/>
      <c r="S344" s="224"/>
      <c r="T344" s="22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26" t="s">
        <v>140</v>
      </c>
      <c r="AU344" s="226" t="s">
        <v>79</v>
      </c>
      <c r="AV344" s="13" t="s">
        <v>79</v>
      </c>
      <c r="AW344" s="13" t="s">
        <v>33</v>
      </c>
      <c r="AX344" s="13" t="s">
        <v>77</v>
      </c>
      <c r="AY344" s="226" t="s">
        <v>129</v>
      </c>
    </row>
    <row r="345" s="2" customFormat="1" ht="14.4" customHeight="1">
      <c r="A345" s="38"/>
      <c r="B345" s="39"/>
      <c r="C345" s="238" t="s">
        <v>649</v>
      </c>
      <c r="D345" s="238" t="s">
        <v>396</v>
      </c>
      <c r="E345" s="239" t="s">
        <v>650</v>
      </c>
      <c r="F345" s="240" t="s">
        <v>651</v>
      </c>
      <c r="G345" s="241" t="s">
        <v>176</v>
      </c>
      <c r="H345" s="242">
        <v>18.292999999999999</v>
      </c>
      <c r="I345" s="243"/>
      <c r="J345" s="244">
        <f>ROUND(I345*H345,2)</f>
        <v>0</v>
      </c>
      <c r="K345" s="240" t="s">
        <v>135</v>
      </c>
      <c r="L345" s="245"/>
      <c r="M345" s="246" t="s">
        <v>19</v>
      </c>
      <c r="N345" s="247" t="s">
        <v>43</v>
      </c>
      <c r="O345" s="84"/>
      <c r="P345" s="206">
        <f>O345*H345</f>
        <v>0</v>
      </c>
      <c r="Q345" s="206">
        <v>0.0129</v>
      </c>
      <c r="R345" s="206">
        <f>Q345*H345</f>
        <v>0.23597969999999999</v>
      </c>
      <c r="S345" s="206">
        <v>0</v>
      </c>
      <c r="T345" s="207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08" t="s">
        <v>324</v>
      </c>
      <c r="AT345" s="208" t="s">
        <v>396</v>
      </c>
      <c r="AU345" s="208" t="s">
        <v>79</v>
      </c>
      <c r="AY345" s="17" t="s">
        <v>129</v>
      </c>
      <c r="BE345" s="209">
        <f>IF(N345="základní",J345,0)</f>
        <v>0</v>
      </c>
      <c r="BF345" s="209">
        <f>IF(N345="snížená",J345,0)</f>
        <v>0</v>
      </c>
      <c r="BG345" s="209">
        <f>IF(N345="zákl. přenesená",J345,0)</f>
        <v>0</v>
      </c>
      <c r="BH345" s="209">
        <f>IF(N345="sníž. přenesená",J345,0)</f>
        <v>0</v>
      </c>
      <c r="BI345" s="209">
        <f>IF(N345="nulová",J345,0)</f>
        <v>0</v>
      </c>
      <c r="BJ345" s="17" t="s">
        <v>77</v>
      </c>
      <c r="BK345" s="209">
        <f>ROUND(I345*H345,2)</f>
        <v>0</v>
      </c>
      <c r="BL345" s="17" t="s">
        <v>223</v>
      </c>
      <c r="BM345" s="208" t="s">
        <v>652</v>
      </c>
    </row>
    <row r="346" s="13" customFormat="1">
      <c r="A346" s="13"/>
      <c r="B346" s="215"/>
      <c r="C346" s="216"/>
      <c r="D346" s="217" t="s">
        <v>140</v>
      </c>
      <c r="E346" s="216"/>
      <c r="F346" s="219" t="s">
        <v>653</v>
      </c>
      <c r="G346" s="216"/>
      <c r="H346" s="220">
        <v>18.292999999999999</v>
      </c>
      <c r="I346" s="221"/>
      <c r="J346" s="216"/>
      <c r="K346" s="216"/>
      <c r="L346" s="222"/>
      <c r="M346" s="223"/>
      <c r="N346" s="224"/>
      <c r="O346" s="224"/>
      <c r="P346" s="224"/>
      <c r="Q346" s="224"/>
      <c r="R346" s="224"/>
      <c r="S346" s="224"/>
      <c r="T346" s="22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26" t="s">
        <v>140</v>
      </c>
      <c r="AU346" s="226" t="s">
        <v>79</v>
      </c>
      <c r="AV346" s="13" t="s">
        <v>79</v>
      </c>
      <c r="AW346" s="13" t="s">
        <v>4</v>
      </c>
      <c r="AX346" s="13" t="s">
        <v>77</v>
      </c>
      <c r="AY346" s="226" t="s">
        <v>129</v>
      </c>
    </row>
    <row r="347" s="2" customFormat="1" ht="22.2" customHeight="1">
      <c r="A347" s="38"/>
      <c r="B347" s="39"/>
      <c r="C347" s="197" t="s">
        <v>654</v>
      </c>
      <c r="D347" s="197" t="s">
        <v>131</v>
      </c>
      <c r="E347" s="198" t="s">
        <v>655</v>
      </c>
      <c r="F347" s="199" t="s">
        <v>656</v>
      </c>
      <c r="G347" s="200" t="s">
        <v>164</v>
      </c>
      <c r="H347" s="201">
        <v>0.34200000000000003</v>
      </c>
      <c r="I347" s="202"/>
      <c r="J347" s="203">
        <f>ROUND(I347*H347,2)</f>
        <v>0</v>
      </c>
      <c r="K347" s="199" t="s">
        <v>135</v>
      </c>
      <c r="L347" s="44"/>
      <c r="M347" s="204" t="s">
        <v>19</v>
      </c>
      <c r="N347" s="205" t="s">
        <v>43</v>
      </c>
      <c r="O347" s="84"/>
      <c r="P347" s="206">
        <f>O347*H347</f>
        <v>0</v>
      </c>
      <c r="Q347" s="206">
        <v>0</v>
      </c>
      <c r="R347" s="206">
        <f>Q347*H347</f>
        <v>0</v>
      </c>
      <c r="S347" s="206">
        <v>0</v>
      </c>
      <c r="T347" s="207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08" t="s">
        <v>223</v>
      </c>
      <c r="AT347" s="208" t="s">
        <v>131</v>
      </c>
      <c r="AU347" s="208" t="s">
        <v>79</v>
      </c>
      <c r="AY347" s="17" t="s">
        <v>129</v>
      </c>
      <c r="BE347" s="209">
        <f>IF(N347="základní",J347,0)</f>
        <v>0</v>
      </c>
      <c r="BF347" s="209">
        <f>IF(N347="snížená",J347,0)</f>
        <v>0</v>
      </c>
      <c r="BG347" s="209">
        <f>IF(N347="zákl. přenesená",J347,0)</f>
        <v>0</v>
      </c>
      <c r="BH347" s="209">
        <f>IF(N347="sníž. přenesená",J347,0)</f>
        <v>0</v>
      </c>
      <c r="BI347" s="209">
        <f>IF(N347="nulová",J347,0)</f>
        <v>0</v>
      </c>
      <c r="BJ347" s="17" t="s">
        <v>77</v>
      </c>
      <c r="BK347" s="209">
        <f>ROUND(I347*H347,2)</f>
        <v>0</v>
      </c>
      <c r="BL347" s="17" t="s">
        <v>223</v>
      </c>
      <c r="BM347" s="208" t="s">
        <v>657</v>
      </c>
    </row>
    <row r="348" s="2" customFormat="1">
      <c r="A348" s="38"/>
      <c r="B348" s="39"/>
      <c r="C348" s="40"/>
      <c r="D348" s="210" t="s">
        <v>138</v>
      </c>
      <c r="E348" s="40"/>
      <c r="F348" s="211" t="s">
        <v>658</v>
      </c>
      <c r="G348" s="40"/>
      <c r="H348" s="40"/>
      <c r="I348" s="212"/>
      <c r="J348" s="40"/>
      <c r="K348" s="40"/>
      <c r="L348" s="44"/>
      <c r="M348" s="213"/>
      <c r="N348" s="214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138</v>
      </c>
      <c r="AU348" s="17" t="s">
        <v>79</v>
      </c>
    </row>
    <row r="349" s="12" customFormat="1" ht="22.8" customHeight="1">
      <c r="A349" s="12"/>
      <c r="B349" s="181"/>
      <c r="C349" s="182"/>
      <c r="D349" s="183" t="s">
        <v>71</v>
      </c>
      <c r="E349" s="195" t="s">
        <v>659</v>
      </c>
      <c r="F349" s="195" t="s">
        <v>660</v>
      </c>
      <c r="G349" s="182"/>
      <c r="H349" s="182"/>
      <c r="I349" s="185"/>
      <c r="J349" s="196">
        <f>BK349</f>
        <v>0</v>
      </c>
      <c r="K349" s="182"/>
      <c r="L349" s="187"/>
      <c r="M349" s="188"/>
      <c r="N349" s="189"/>
      <c r="O349" s="189"/>
      <c r="P349" s="190">
        <f>SUM(P350:P357)</f>
        <v>0</v>
      </c>
      <c r="Q349" s="189"/>
      <c r="R349" s="190">
        <f>SUM(R350:R357)</f>
        <v>0.0004416</v>
      </c>
      <c r="S349" s="189"/>
      <c r="T349" s="191">
        <f>SUM(T350:T357)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192" t="s">
        <v>79</v>
      </c>
      <c r="AT349" s="193" t="s">
        <v>71</v>
      </c>
      <c r="AU349" s="193" t="s">
        <v>77</v>
      </c>
      <c r="AY349" s="192" t="s">
        <v>129</v>
      </c>
      <c r="BK349" s="194">
        <f>SUM(BK350:BK357)</f>
        <v>0</v>
      </c>
    </row>
    <row r="350" s="2" customFormat="1" ht="19.8" customHeight="1">
      <c r="A350" s="38"/>
      <c r="B350" s="39"/>
      <c r="C350" s="197" t="s">
        <v>661</v>
      </c>
      <c r="D350" s="197" t="s">
        <v>131</v>
      </c>
      <c r="E350" s="198" t="s">
        <v>662</v>
      </c>
      <c r="F350" s="199" t="s">
        <v>663</v>
      </c>
      <c r="G350" s="200" t="s">
        <v>176</v>
      </c>
      <c r="H350" s="201">
        <v>0.95999999999999996</v>
      </c>
      <c r="I350" s="202"/>
      <c r="J350" s="203">
        <f>ROUND(I350*H350,2)</f>
        <v>0</v>
      </c>
      <c r="K350" s="199" t="s">
        <v>135</v>
      </c>
      <c r="L350" s="44"/>
      <c r="M350" s="204" t="s">
        <v>19</v>
      </c>
      <c r="N350" s="205" t="s">
        <v>43</v>
      </c>
      <c r="O350" s="84"/>
      <c r="P350" s="206">
        <f>O350*H350</f>
        <v>0</v>
      </c>
      <c r="Q350" s="206">
        <v>8.0000000000000007E-05</v>
      </c>
      <c r="R350" s="206">
        <f>Q350*H350</f>
        <v>7.680000000000001E-05</v>
      </c>
      <c r="S350" s="206">
        <v>0</v>
      </c>
      <c r="T350" s="207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08" t="s">
        <v>223</v>
      </c>
      <c r="AT350" s="208" t="s">
        <v>131</v>
      </c>
      <c r="AU350" s="208" t="s">
        <v>79</v>
      </c>
      <c r="AY350" s="17" t="s">
        <v>129</v>
      </c>
      <c r="BE350" s="209">
        <f>IF(N350="základní",J350,0)</f>
        <v>0</v>
      </c>
      <c r="BF350" s="209">
        <f>IF(N350="snížená",J350,0)</f>
        <v>0</v>
      </c>
      <c r="BG350" s="209">
        <f>IF(N350="zákl. přenesená",J350,0)</f>
        <v>0</v>
      </c>
      <c r="BH350" s="209">
        <f>IF(N350="sníž. přenesená",J350,0)</f>
        <v>0</v>
      </c>
      <c r="BI350" s="209">
        <f>IF(N350="nulová",J350,0)</f>
        <v>0</v>
      </c>
      <c r="BJ350" s="17" t="s">
        <v>77</v>
      </c>
      <c r="BK350" s="209">
        <f>ROUND(I350*H350,2)</f>
        <v>0</v>
      </c>
      <c r="BL350" s="17" t="s">
        <v>223</v>
      </c>
      <c r="BM350" s="208" t="s">
        <v>664</v>
      </c>
    </row>
    <row r="351" s="2" customFormat="1">
      <c r="A351" s="38"/>
      <c r="B351" s="39"/>
      <c r="C351" s="40"/>
      <c r="D351" s="210" t="s">
        <v>138</v>
      </c>
      <c r="E351" s="40"/>
      <c r="F351" s="211" t="s">
        <v>665</v>
      </c>
      <c r="G351" s="40"/>
      <c r="H351" s="40"/>
      <c r="I351" s="212"/>
      <c r="J351" s="40"/>
      <c r="K351" s="40"/>
      <c r="L351" s="44"/>
      <c r="M351" s="213"/>
      <c r="N351" s="214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138</v>
      </c>
      <c r="AU351" s="17" t="s">
        <v>79</v>
      </c>
    </row>
    <row r="352" s="13" customFormat="1">
      <c r="A352" s="13"/>
      <c r="B352" s="215"/>
      <c r="C352" s="216"/>
      <c r="D352" s="217" t="s">
        <v>140</v>
      </c>
      <c r="E352" s="218" t="s">
        <v>19</v>
      </c>
      <c r="F352" s="219" t="s">
        <v>666</v>
      </c>
      <c r="G352" s="216"/>
      <c r="H352" s="220">
        <v>0.95999999999999996</v>
      </c>
      <c r="I352" s="221"/>
      <c r="J352" s="216"/>
      <c r="K352" s="216"/>
      <c r="L352" s="222"/>
      <c r="M352" s="223"/>
      <c r="N352" s="224"/>
      <c r="O352" s="224"/>
      <c r="P352" s="224"/>
      <c r="Q352" s="224"/>
      <c r="R352" s="224"/>
      <c r="S352" s="224"/>
      <c r="T352" s="22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26" t="s">
        <v>140</v>
      </c>
      <c r="AU352" s="226" t="s">
        <v>79</v>
      </c>
      <c r="AV352" s="13" t="s">
        <v>79</v>
      </c>
      <c r="AW352" s="13" t="s">
        <v>33</v>
      </c>
      <c r="AX352" s="13" t="s">
        <v>77</v>
      </c>
      <c r="AY352" s="226" t="s">
        <v>129</v>
      </c>
    </row>
    <row r="353" s="2" customFormat="1" ht="14.4" customHeight="1">
      <c r="A353" s="38"/>
      <c r="B353" s="39"/>
      <c r="C353" s="197" t="s">
        <v>667</v>
      </c>
      <c r="D353" s="197" t="s">
        <v>131</v>
      </c>
      <c r="E353" s="198" t="s">
        <v>668</v>
      </c>
      <c r="F353" s="199" t="s">
        <v>669</v>
      </c>
      <c r="G353" s="200" t="s">
        <v>176</v>
      </c>
      <c r="H353" s="201">
        <v>0.95999999999999996</v>
      </c>
      <c r="I353" s="202"/>
      <c r="J353" s="203">
        <f>ROUND(I353*H353,2)</f>
        <v>0</v>
      </c>
      <c r="K353" s="199" t="s">
        <v>135</v>
      </c>
      <c r="L353" s="44"/>
      <c r="M353" s="204" t="s">
        <v>19</v>
      </c>
      <c r="N353" s="205" t="s">
        <v>43</v>
      </c>
      <c r="O353" s="84"/>
      <c r="P353" s="206">
        <f>O353*H353</f>
        <v>0</v>
      </c>
      <c r="Q353" s="206">
        <v>0.00013999999999999999</v>
      </c>
      <c r="R353" s="206">
        <f>Q353*H353</f>
        <v>0.00013439999999999999</v>
      </c>
      <c r="S353" s="206">
        <v>0</v>
      </c>
      <c r="T353" s="207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08" t="s">
        <v>223</v>
      </c>
      <c r="AT353" s="208" t="s">
        <v>131</v>
      </c>
      <c r="AU353" s="208" t="s">
        <v>79</v>
      </c>
      <c r="AY353" s="17" t="s">
        <v>129</v>
      </c>
      <c r="BE353" s="209">
        <f>IF(N353="základní",J353,0)</f>
        <v>0</v>
      </c>
      <c r="BF353" s="209">
        <f>IF(N353="snížená",J353,0)</f>
        <v>0</v>
      </c>
      <c r="BG353" s="209">
        <f>IF(N353="zákl. přenesená",J353,0)</f>
        <v>0</v>
      </c>
      <c r="BH353" s="209">
        <f>IF(N353="sníž. přenesená",J353,0)</f>
        <v>0</v>
      </c>
      <c r="BI353" s="209">
        <f>IF(N353="nulová",J353,0)</f>
        <v>0</v>
      </c>
      <c r="BJ353" s="17" t="s">
        <v>77</v>
      </c>
      <c r="BK353" s="209">
        <f>ROUND(I353*H353,2)</f>
        <v>0</v>
      </c>
      <c r="BL353" s="17" t="s">
        <v>223</v>
      </c>
      <c r="BM353" s="208" t="s">
        <v>670</v>
      </c>
    </row>
    <row r="354" s="2" customFormat="1">
      <c r="A354" s="38"/>
      <c r="B354" s="39"/>
      <c r="C354" s="40"/>
      <c r="D354" s="210" t="s">
        <v>138</v>
      </c>
      <c r="E354" s="40"/>
      <c r="F354" s="211" t="s">
        <v>671</v>
      </c>
      <c r="G354" s="40"/>
      <c r="H354" s="40"/>
      <c r="I354" s="212"/>
      <c r="J354" s="40"/>
      <c r="K354" s="40"/>
      <c r="L354" s="44"/>
      <c r="M354" s="213"/>
      <c r="N354" s="214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138</v>
      </c>
      <c r="AU354" s="17" t="s">
        <v>79</v>
      </c>
    </row>
    <row r="355" s="2" customFormat="1" ht="14.4" customHeight="1">
      <c r="A355" s="38"/>
      <c r="B355" s="39"/>
      <c r="C355" s="197" t="s">
        <v>672</v>
      </c>
      <c r="D355" s="197" t="s">
        <v>131</v>
      </c>
      <c r="E355" s="198" t="s">
        <v>673</v>
      </c>
      <c r="F355" s="199" t="s">
        <v>674</v>
      </c>
      <c r="G355" s="200" t="s">
        <v>176</v>
      </c>
      <c r="H355" s="201">
        <v>1.9199999999999999</v>
      </c>
      <c r="I355" s="202"/>
      <c r="J355" s="203">
        <f>ROUND(I355*H355,2)</f>
        <v>0</v>
      </c>
      <c r="K355" s="199" t="s">
        <v>135</v>
      </c>
      <c r="L355" s="44"/>
      <c r="M355" s="204" t="s">
        <v>19</v>
      </c>
      <c r="N355" s="205" t="s">
        <v>43</v>
      </c>
      <c r="O355" s="84"/>
      <c r="P355" s="206">
        <f>O355*H355</f>
        <v>0</v>
      </c>
      <c r="Q355" s="206">
        <v>0.00012</v>
      </c>
      <c r="R355" s="206">
        <f>Q355*H355</f>
        <v>0.00023039999999999999</v>
      </c>
      <c r="S355" s="206">
        <v>0</v>
      </c>
      <c r="T355" s="207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08" t="s">
        <v>223</v>
      </c>
      <c r="AT355" s="208" t="s">
        <v>131</v>
      </c>
      <c r="AU355" s="208" t="s">
        <v>79</v>
      </c>
      <c r="AY355" s="17" t="s">
        <v>129</v>
      </c>
      <c r="BE355" s="209">
        <f>IF(N355="základní",J355,0)</f>
        <v>0</v>
      </c>
      <c r="BF355" s="209">
        <f>IF(N355="snížená",J355,0)</f>
        <v>0</v>
      </c>
      <c r="BG355" s="209">
        <f>IF(N355="zákl. přenesená",J355,0)</f>
        <v>0</v>
      </c>
      <c r="BH355" s="209">
        <f>IF(N355="sníž. přenesená",J355,0)</f>
        <v>0</v>
      </c>
      <c r="BI355" s="209">
        <f>IF(N355="nulová",J355,0)</f>
        <v>0</v>
      </c>
      <c r="BJ355" s="17" t="s">
        <v>77</v>
      </c>
      <c r="BK355" s="209">
        <f>ROUND(I355*H355,2)</f>
        <v>0</v>
      </c>
      <c r="BL355" s="17" t="s">
        <v>223</v>
      </c>
      <c r="BM355" s="208" t="s">
        <v>675</v>
      </c>
    </row>
    <row r="356" s="2" customFormat="1">
      <c r="A356" s="38"/>
      <c r="B356" s="39"/>
      <c r="C356" s="40"/>
      <c r="D356" s="210" t="s">
        <v>138</v>
      </c>
      <c r="E356" s="40"/>
      <c r="F356" s="211" t="s">
        <v>676</v>
      </c>
      <c r="G356" s="40"/>
      <c r="H356" s="40"/>
      <c r="I356" s="212"/>
      <c r="J356" s="40"/>
      <c r="K356" s="40"/>
      <c r="L356" s="44"/>
      <c r="M356" s="213"/>
      <c r="N356" s="214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138</v>
      </c>
      <c r="AU356" s="17" t="s">
        <v>79</v>
      </c>
    </row>
    <row r="357" s="13" customFormat="1">
      <c r="A357" s="13"/>
      <c r="B357" s="215"/>
      <c r="C357" s="216"/>
      <c r="D357" s="217" t="s">
        <v>140</v>
      </c>
      <c r="E357" s="218" t="s">
        <v>19</v>
      </c>
      <c r="F357" s="219" t="s">
        <v>677</v>
      </c>
      <c r="G357" s="216"/>
      <c r="H357" s="220">
        <v>1.9199999999999999</v>
      </c>
      <c r="I357" s="221"/>
      <c r="J357" s="216"/>
      <c r="K357" s="216"/>
      <c r="L357" s="222"/>
      <c r="M357" s="223"/>
      <c r="N357" s="224"/>
      <c r="O357" s="224"/>
      <c r="P357" s="224"/>
      <c r="Q357" s="224"/>
      <c r="R357" s="224"/>
      <c r="S357" s="224"/>
      <c r="T357" s="22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26" t="s">
        <v>140</v>
      </c>
      <c r="AU357" s="226" t="s">
        <v>79</v>
      </c>
      <c r="AV357" s="13" t="s">
        <v>79</v>
      </c>
      <c r="AW357" s="13" t="s">
        <v>33</v>
      </c>
      <c r="AX357" s="13" t="s">
        <v>77</v>
      </c>
      <c r="AY357" s="226" t="s">
        <v>129</v>
      </c>
    </row>
    <row r="358" s="12" customFormat="1" ht="22.8" customHeight="1">
      <c r="A358" s="12"/>
      <c r="B358" s="181"/>
      <c r="C358" s="182"/>
      <c r="D358" s="183" t="s">
        <v>71</v>
      </c>
      <c r="E358" s="195" t="s">
        <v>678</v>
      </c>
      <c r="F358" s="195" t="s">
        <v>679</v>
      </c>
      <c r="G358" s="182"/>
      <c r="H358" s="182"/>
      <c r="I358" s="185"/>
      <c r="J358" s="196">
        <f>BK358</f>
        <v>0</v>
      </c>
      <c r="K358" s="182"/>
      <c r="L358" s="187"/>
      <c r="M358" s="188"/>
      <c r="N358" s="189"/>
      <c r="O358" s="189"/>
      <c r="P358" s="190">
        <f>SUM(P359:P382)</f>
        <v>0</v>
      </c>
      <c r="Q358" s="189"/>
      <c r="R358" s="190">
        <f>SUM(R359:R382)</f>
        <v>0.98227361000000002</v>
      </c>
      <c r="S358" s="189"/>
      <c r="T358" s="191">
        <f>SUM(T359:T382)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192" t="s">
        <v>79</v>
      </c>
      <c r="AT358" s="193" t="s">
        <v>71</v>
      </c>
      <c r="AU358" s="193" t="s">
        <v>77</v>
      </c>
      <c r="AY358" s="192" t="s">
        <v>129</v>
      </c>
      <c r="BK358" s="194">
        <f>SUM(BK359:BK382)</f>
        <v>0</v>
      </c>
    </row>
    <row r="359" s="2" customFormat="1" ht="14.4" customHeight="1">
      <c r="A359" s="38"/>
      <c r="B359" s="39"/>
      <c r="C359" s="197" t="s">
        <v>680</v>
      </c>
      <c r="D359" s="197" t="s">
        <v>131</v>
      </c>
      <c r="E359" s="198" t="s">
        <v>681</v>
      </c>
      <c r="F359" s="199" t="s">
        <v>682</v>
      </c>
      <c r="G359" s="200" t="s">
        <v>176</v>
      </c>
      <c r="H359" s="201">
        <v>267.11599999999999</v>
      </c>
      <c r="I359" s="202"/>
      <c r="J359" s="203">
        <f>ROUND(I359*H359,2)</f>
        <v>0</v>
      </c>
      <c r="K359" s="199" t="s">
        <v>135</v>
      </c>
      <c r="L359" s="44"/>
      <c r="M359" s="204" t="s">
        <v>19</v>
      </c>
      <c r="N359" s="205" t="s">
        <v>43</v>
      </c>
      <c r="O359" s="84"/>
      <c r="P359" s="206">
        <f>O359*H359</f>
        <v>0</v>
      </c>
      <c r="Q359" s="206">
        <v>0.00020000000000000001</v>
      </c>
      <c r="R359" s="206">
        <f>Q359*H359</f>
        <v>0.053423199999999997</v>
      </c>
      <c r="S359" s="206">
        <v>0</v>
      </c>
      <c r="T359" s="207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08" t="s">
        <v>223</v>
      </c>
      <c r="AT359" s="208" t="s">
        <v>131</v>
      </c>
      <c r="AU359" s="208" t="s">
        <v>79</v>
      </c>
      <c r="AY359" s="17" t="s">
        <v>129</v>
      </c>
      <c r="BE359" s="209">
        <f>IF(N359="základní",J359,0)</f>
        <v>0</v>
      </c>
      <c r="BF359" s="209">
        <f>IF(N359="snížená",J359,0)</f>
        <v>0</v>
      </c>
      <c r="BG359" s="209">
        <f>IF(N359="zákl. přenesená",J359,0)</f>
        <v>0</v>
      </c>
      <c r="BH359" s="209">
        <f>IF(N359="sníž. přenesená",J359,0)</f>
        <v>0</v>
      </c>
      <c r="BI359" s="209">
        <f>IF(N359="nulová",J359,0)</f>
        <v>0</v>
      </c>
      <c r="BJ359" s="17" t="s">
        <v>77</v>
      </c>
      <c r="BK359" s="209">
        <f>ROUND(I359*H359,2)</f>
        <v>0</v>
      </c>
      <c r="BL359" s="17" t="s">
        <v>223</v>
      </c>
      <c r="BM359" s="208" t="s">
        <v>683</v>
      </c>
    </row>
    <row r="360" s="2" customFormat="1">
      <c r="A360" s="38"/>
      <c r="B360" s="39"/>
      <c r="C360" s="40"/>
      <c r="D360" s="210" t="s">
        <v>138</v>
      </c>
      <c r="E360" s="40"/>
      <c r="F360" s="211" t="s">
        <v>684</v>
      </c>
      <c r="G360" s="40"/>
      <c r="H360" s="40"/>
      <c r="I360" s="212"/>
      <c r="J360" s="40"/>
      <c r="K360" s="40"/>
      <c r="L360" s="44"/>
      <c r="M360" s="213"/>
      <c r="N360" s="214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138</v>
      </c>
      <c r="AU360" s="17" t="s">
        <v>79</v>
      </c>
    </row>
    <row r="361" s="13" customFormat="1">
      <c r="A361" s="13"/>
      <c r="B361" s="215"/>
      <c r="C361" s="216"/>
      <c r="D361" s="217" t="s">
        <v>140</v>
      </c>
      <c r="E361" s="218" t="s">
        <v>19</v>
      </c>
      <c r="F361" s="219" t="s">
        <v>685</v>
      </c>
      <c r="G361" s="216"/>
      <c r="H361" s="220">
        <v>10.85</v>
      </c>
      <c r="I361" s="221"/>
      <c r="J361" s="216"/>
      <c r="K361" s="216"/>
      <c r="L361" s="222"/>
      <c r="M361" s="223"/>
      <c r="N361" s="224"/>
      <c r="O361" s="224"/>
      <c r="P361" s="224"/>
      <c r="Q361" s="224"/>
      <c r="R361" s="224"/>
      <c r="S361" s="224"/>
      <c r="T361" s="22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26" t="s">
        <v>140</v>
      </c>
      <c r="AU361" s="226" t="s">
        <v>79</v>
      </c>
      <c r="AV361" s="13" t="s">
        <v>79</v>
      </c>
      <c r="AW361" s="13" t="s">
        <v>33</v>
      </c>
      <c r="AX361" s="13" t="s">
        <v>72</v>
      </c>
      <c r="AY361" s="226" t="s">
        <v>129</v>
      </c>
    </row>
    <row r="362" s="13" customFormat="1">
      <c r="A362" s="13"/>
      <c r="B362" s="215"/>
      <c r="C362" s="216"/>
      <c r="D362" s="217" t="s">
        <v>140</v>
      </c>
      <c r="E362" s="218" t="s">
        <v>19</v>
      </c>
      <c r="F362" s="219" t="s">
        <v>686</v>
      </c>
      <c r="G362" s="216"/>
      <c r="H362" s="220">
        <v>75.140000000000001</v>
      </c>
      <c r="I362" s="221"/>
      <c r="J362" s="216"/>
      <c r="K362" s="216"/>
      <c r="L362" s="222"/>
      <c r="M362" s="223"/>
      <c r="N362" s="224"/>
      <c r="O362" s="224"/>
      <c r="P362" s="224"/>
      <c r="Q362" s="224"/>
      <c r="R362" s="224"/>
      <c r="S362" s="224"/>
      <c r="T362" s="22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26" t="s">
        <v>140</v>
      </c>
      <c r="AU362" s="226" t="s">
        <v>79</v>
      </c>
      <c r="AV362" s="13" t="s">
        <v>79</v>
      </c>
      <c r="AW362" s="13" t="s">
        <v>33</v>
      </c>
      <c r="AX362" s="13" t="s">
        <v>72</v>
      </c>
      <c r="AY362" s="226" t="s">
        <v>129</v>
      </c>
    </row>
    <row r="363" s="13" customFormat="1">
      <c r="A363" s="13"/>
      <c r="B363" s="215"/>
      <c r="C363" s="216"/>
      <c r="D363" s="217" t="s">
        <v>140</v>
      </c>
      <c r="E363" s="218" t="s">
        <v>19</v>
      </c>
      <c r="F363" s="219" t="s">
        <v>687</v>
      </c>
      <c r="G363" s="216"/>
      <c r="H363" s="220">
        <v>19.399999999999999</v>
      </c>
      <c r="I363" s="221"/>
      <c r="J363" s="216"/>
      <c r="K363" s="216"/>
      <c r="L363" s="222"/>
      <c r="M363" s="223"/>
      <c r="N363" s="224"/>
      <c r="O363" s="224"/>
      <c r="P363" s="224"/>
      <c r="Q363" s="224"/>
      <c r="R363" s="224"/>
      <c r="S363" s="224"/>
      <c r="T363" s="22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26" t="s">
        <v>140</v>
      </c>
      <c r="AU363" s="226" t="s">
        <v>79</v>
      </c>
      <c r="AV363" s="13" t="s">
        <v>79</v>
      </c>
      <c r="AW363" s="13" t="s">
        <v>33</v>
      </c>
      <c r="AX363" s="13" t="s">
        <v>72</v>
      </c>
      <c r="AY363" s="226" t="s">
        <v>129</v>
      </c>
    </row>
    <row r="364" s="13" customFormat="1">
      <c r="A364" s="13"/>
      <c r="B364" s="215"/>
      <c r="C364" s="216"/>
      <c r="D364" s="217" t="s">
        <v>140</v>
      </c>
      <c r="E364" s="218" t="s">
        <v>19</v>
      </c>
      <c r="F364" s="219" t="s">
        <v>688</v>
      </c>
      <c r="G364" s="216"/>
      <c r="H364" s="220">
        <v>23.960000000000001</v>
      </c>
      <c r="I364" s="221"/>
      <c r="J364" s="216"/>
      <c r="K364" s="216"/>
      <c r="L364" s="222"/>
      <c r="M364" s="223"/>
      <c r="N364" s="224"/>
      <c r="O364" s="224"/>
      <c r="P364" s="224"/>
      <c r="Q364" s="224"/>
      <c r="R364" s="224"/>
      <c r="S364" s="224"/>
      <c r="T364" s="22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26" t="s">
        <v>140</v>
      </c>
      <c r="AU364" s="226" t="s">
        <v>79</v>
      </c>
      <c r="AV364" s="13" t="s">
        <v>79</v>
      </c>
      <c r="AW364" s="13" t="s">
        <v>33</v>
      </c>
      <c r="AX364" s="13" t="s">
        <v>72</v>
      </c>
      <c r="AY364" s="226" t="s">
        <v>129</v>
      </c>
    </row>
    <row r="365" s="13" customFormat="1">
      <c r="A365" s="13"/>
      <c r="B365" s="215"/>
      <c r="C365" s="216"/>
      <c r="D365" s="217" t="s">
        <v>140</v>
      </c>
      <c r="E365" s="218" t="s">
        <v>19</v>
      </c>
      <c r="F365" s="219" t="s">
        <v>689</v>
      </c>
      <c r="G365" s="216"/>
      <c r="H365" s="220">
        <v>62.982999999999997</v>
      </c>
      <c r="I365" s="221"/>
      <c r="J365" s="216"/>
      <c r="K365" s="216"/>
      <c r="L365" s="222"/>
      <c r="M365" s="223"/>
      <c r="N365" s="224"/>
      <c r="O365" s="224"/>
      <c r="P365" s="224"/>
      <c r="Q365" s="224"/>
      <c r="R365" s="224"/>
      <c r="S365" s="224"/>
      <c r="T365" s="22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26" t="s">
        <v>140</v>
      </c>
      <c r="AU365" s="226" t="s">
        <v>79</v>
      </c>
      <c r="AV365" s="13" t="s">
        <v>79</v>
      </c>
      <c r="AW365" s="13" t="s">
        <v>33</v>
      </c>
      <c r="AX365" s="13" t="s">
        <v>72</v>
      </c>
      <c r="AY365" s="226" t="s">
        <v>129</v>
      </c>
    </row>
    <row r="366" s="13" customFormat="1">
      <c r="A366" s="13"/>
      <c r="B366" s="215"/>
      <c r="C366" s="216"/>
      <c r="D366" s="217" t="s">
        <v>140</v>
      </c>
      <c r="E366" s="218" t="s">
        <v>19</v>
      </c>
      <c r="F366" s="219" t="s">
        <v>690</v>
      </c>
      <c r="G366" s="216"/>
      <c r="H366" s="220">
        <v>74.783000000000001</v>
      </c>
      <c r="I366" s="221"/>
      <c r="J366" s="216"/>
      <c r="K366" s="216"/>
      <c r="L366" s="222"/>
      <c r="M366" s="223"/>
      <c r="N366" s="224"/>
      <c r="O366" s="224"/>
      <c r="P366" s="224"/>
      <c r="Q366" s="224"/>
      <c r="R366" s="224"/>
      <c r="S366" s="224"/>
      <c r="T366" s="22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26" t="s">
        <v>140</v>
      </c>
      <c r="AU366" s="226" t="s">
        <v>79</v>
      </c>
      <c r="AV366" s="13" t="s">
        <v>79</v>
      </c>
      <c r="AW366" s="13" t="s">
        <v>33</v>
      </c>
      <c r="AX366" s="13" t="s">
        <v>72</v>
      </c>
      <c r="AY366" s="226" t="s">
        <v>129</v>
      </c>
    </row>
    <row r="367" s="14" customFormat="1">
      <c r="A367" s="14"/>
      <c r="B367" s="227"/>
      <c r="C367" s="228"/>
      <c r="D367" s="217" t="s">
        <v>140</v>
      </c>
      <c r="E367" s="229" t="s">
        <v>19</v>
      </c>
      <c r="F367" s="230" t="s">
        <v>244</v>
      </c>
      <c r="G367" s="228"/>
      <c r="H367" s="231">
        <v>267.11599999999999</v>
      </c>
      <c r="I367" s="232"/>
      <c r="J367" s="228"/>
      <c r="K367" s="228"/>
      <c r="L367" s="233"/>
      <c r="M367" s="234"/>
      <c r="N367" s="235"/>
      <c r="O367" s="235"/>
      <c r="P367" s="235"/>
      <c r="Q367" s="235"/>
      <c r="R367" s="235"/>
      <c r="S367" s="235"/>
      <c r="T367" s="23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37" t="s">
        <v>140</v>
      </c>
      <c r="AU367" s="237" t="s">
        <v>79</v>
      </c>
      <c r="AV367" s="14" t="s">
        <v>136</v>
      </c>
      <c r="AW367" s="14" t="s">
        <v>33</v>
      </c>
      <c r="AX367" s="14" t="s">
        <v>77</v>
      </c>
      <c r="AY367" s="237" t="s">
        <v>129</v>
      </c>
    </row>
    <row r="368" s="2" customFormat="1" ht="22.2" customHeight="1">
      <c r="A368" s="38"/>
      <c r="B368" s="39"/>
      <c r="C368" s="197" t="s">
        <v>691</v>
      </c>
      <c r="D368" s="197" t="s">
        <v>131</v>
      </c>
      <c r="E368" s="198" t="s">
        <v>692</v>
      </c>
      <c r="F368" s="199" t="s">
        <v>693</v>
      </c>
      <c r="G368" s="200" t="s">
        <v>176</v>
      </c>
      <c r="H368" s="201">
        <v>165.89099999999999</v>
      </c>
      <c r="I368" s="202"/>
      <c r="J368" s="203">
        <f>ROUND(I368*H368,2)</f>
        <v>0</v>
      </c>
      <c r="K368" s="199" t="s">
        <v>135</v>
      </c>
      <c r="L368" s="44"/>
      <c r="M368" s="204" t="s">
        <v>19</v>
      </c>
      <c r="N368" s="205" t="s">
        <v>43</v>
      </c>
      <c r="O368" s="84"/>
      <c r="P368" s="206">
        <f>O368*H368</f>
        <v>0</v>
      </c>
      <c r="Q368" s="206">
        <v>0.00025999999999999998</v>
      </c>
      <c r="R368" s="206">
        <f>Q368*H368</f>
        <v>0.043131659999999995</v>
      </c>
      <c r="S368" s="206">
        <v>0</v>
      </c>
      <c r="T368" s="207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08" t="s">
        <v>223</v>
      </c>
      <c r="AT368" s="208" t="s">
        <v>131</v>
      </c>
      <c r="AU368" s="208" t="s">
        <v>79</v>
      </c>
      <c r="AY368" s="17" t="s">
        <v>129</v>
      </c>
      <c r="BE368" s="209">
        <f>IF(N368="základní",J368,0)</f>
        <v>0</v>
      </c>
      <c r="BF368" s="209">
        <f>IF(N368="snížená",J368,0)</f>
        <v>0</v>
      </c>
      <c r="BG368" s="209">
        <f>IF(N368="zákl. přenesená",J368,0)</f>
        <v>0</v>
      </c>
      <c r="BH368" s="209">
        <f>IF(N368="sníž. přenesená",J368,0)</f>
        <v>0</v>
      </c>
      <c r="BI368" s="209">
        <f>IF(N368="nulová",J368,0)</f>
        <v>0</v>
      </c>
      <c r="BJ368" s="17" t="s">
        <v>77</v>
      </c>
      <c r="BK368" s="209">
        <f>ROUND(I368*H368,2)</f>
        <v>0</v>
      </c>
      <c r="BL368" s="17" t="s">
        <v>223</v>
      </c>
      <c r="BM368" s="208" t="s">
        <v>694</v>
      </c>
    </row>
    <row r="369" s="2" customFormat="1">
      <c r="A369" s="38"/>
      <c r="B369" s="39"/>
      <c r="C369" s="40"/>
      <c r="D369" s="210" t="s">
        <v>138</v>
      </c>
      <c r="E369" s="40"/>
      <c r="F369" s="211" t="s">
        <v>695</v>
      </c>
      <c r="G369" s="40"/>
      <c r="H369" s="40"/>
      <c r="I369" s="212"/>
      <c r="J369" s="40"/>
      <c r="K369" s="40"/>
      <c r="L369" s="44"/>
      <c r="M369" s="213"/>
      <c r="N369" s="214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138</v>
      </c>
      <c r="AU369" s="17" t="s">
        <v>79</v>
      </c>
    </row>
    <row r="370" s="13" customFormat="1">
      <c r="A370" s="13"/>
      <c r="B370" s="215"/>
      <c r="C370" s="216"/>
      <c r="D370" s="217" t="s">
        <v>140</v>
      </c>
      <c r="E370" s="218" t="s">
        <v>19</v>
      </c>
      <c r="F370" s="219" t="s">
        <v>685</v>
      </c>
      <c r="G370" s="216"/>
      <c r="H370" s="220">
        <v>10.85</v>
      </c>
      <c r="I370" s="221"/>
      <c r="J370" s="216"/>
      <c r="K370" s="216"/>
      <c r="L370" s="222"/>
      <c r="M370" s="223"/>
      <c r="N370" s="224"/>
      <c r="O370" s="224"/>
      <c r="P370" s="224"/>
      <c r="Q370" s="224"/>
      <c r="R370" s="224"/>
      <c r="S370" s="224"/>
      <c r="T370" s="22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6" t="s">
        <v>140</v>
      </c>
      <c r="AU370" s="226" t="s">
        <v>79</v>
      </c>
      <c r="AV370" s="13" t="s">
        <v>79</v>
      </c>
      <c r="AW370" s="13" t="s">
        <v>33</v>
      </c>
      <c r="AX370" s="13" t="s">
        <v>72</v>
      </c>
      <c r="AY370" s="226" t="s">
        <v>129</v>
      </c>
    </row>
    <row r="371" s="13" customFormat="1">
      <c r="A371" s="13"/>
      <c r="B371" s="215"/>
      <c r="C371" s="216"/>
      <c r="D371" s="217" t="s">
        <v>140</v>
      </c>
      <c r="E371" s="218" t="s">
        <v>19</v>
      </c>
      <c r="F371" s="219" t="s">
        <v>696</v>
      </c>
      <c r="G371" s="216"/>
      <c r="H371" s="220">
        <v>48.634999999999998</v>
      </c>
      <c r="I371" s="221"/>
      <c r="J371" s="216"/>
      <c r="K371" s="216"/>
      <c r="L371" s="222"/>
      <c r="M371" s="223"/>
      <c r="N371" s="224"/>
      <c r="O371" s="224"/>
      <c r="P371" s="224"/>
      <c r="Q371" s="224"/>
      <c r="R371" s="224"/>
      <c r="S371" s="224"/>
      <c r="T371" s="22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26" t="s">
        <v>140</v>
      </c>
      <c r="AU371" s="226" t="s">
        <v>79</v>
      </c>
      <c r="AV371" s="13" t="s">
        <v>79</v>
      </c>
      <c r="AW371" s="13" t="s">
        <v>33</v>
      </c>
      <c r="AX371" s="13" t="s">
        <v>72</v>
      </c>
      <c r="AY371" s="226" t="s">
        <v>129</v>
      </c>
    </row>
    <row r="372" s="13" customFormat="1">
      <c r="A372" s="13"/>
      <c r="B372" s="215"/>
      <c r="C372" s="216"/>
      <c r="D372" s="217" t="s">
        <v>140</v>
      </c>
      <c r="E372" s="218" t="s">
        <v>19</v>
      </c>
      <c r="F372" s="219" t="s">
        <v>687</v>
      </c>
      <c r="G372" s="216"/>
      <c r="H372" s="220">
        <v>19.399999999999999</v>
      </c>
      <c r="I372" s="221"/>
      <c r="J372" s="216"/>
      <c r="K372" s="216"/>
      <c r="L372" s="222"/>
      <c r="M372" s="223"/>
      <c r="N372" s="224"/>
      <c r="O372" s="224"/>
      <c r="P372" s="224"/>
      <c r="Q372" s="224"/>
      <c r="R372" s="224"/>
      <c r="S372" s="224"/>
      <c r="T372" s="22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26" t="s">
        <v>140</v>
      </c>
      <c r="AU372" s="226" t="s">
        <v>79</v>
      </c>
      <c r="AV372" s="13" t="s">
        <v>79</v>
      </c>
      <c r="AW372" s="13" t="s">
        <v>33</v>
      </c>
      <c r="AX372" s="13" t="s">
        <v>72</v>
      </c>
      <c r="AY372" s="226" t="s">
        <v>129</v>
      </c>
    </row>
    <row r="373" s="13" customFormat="1">
      <c r="A373" s="13"/>
      <c r="B373" s="215"/>
      <c r="C373" s="216"/>
      <c r="D373" s="217" t="s">
        <v>140</v>
      </c>
      <c r="E373" s="218" t="s">
        <v>19</v>
      </c>
      <c r="F373" s="219" t="s">
        <v>688</v>
      </c>
      <c r="G373" s="216"/>
      <c r="H373" s="220">
        <v>23.960000000000001</v>
      </c>
      <c r="I373" s="221"/>
      <c r="J373" s="216"/>
      <c r="K373" s="216"/>
      <c r="L373" s="222"/>
      <c r="M373" s="223"/>
      <c r="N373" s="224"/>
      <c r="O373" s="224"/>
      <c r="P373" s="224"/>
      <c r="Q373" s="224"/>
      <c r="R373" s="224"/>
      <c r="S373" s="224"/>
      <c r="T373" s="22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26" t="s">
        <v>140</v>
      </c>
      <c r="AU373" s="226" t="s">
        <v>79</v>
      </c>
      <c r="AV373" s="13" t="s">
        <v>79</v>
      </c>
      <c r="AW373" s="13" t="s">
        <v>33</v>
      </c>
      <c r="AX373" s="13" t="s">
        <v>72</v>
      </c>
      <c r="AY373" s="226" t="s">
        <v>129</v>
      </c>
    </row>
    <row r="374" s="13" customFormat="1">
      <c r="A374" s="13"/>
      <c r="B374" s="215"/>
      <c r="C374" s="216"/>
      <c r="D374" s="217" t="s">
        <v>140</v>
      </c>
      <c r="E374" s="218" t="s">
        <v>19</v>
      </c>
      <c r="F374" s="219" t="s">
        <v>697</v>
      </c>
      <c r="G374" s="216"/>
      <c r="H374" s="220">
        <v>28.823</v>
      </c>
      <c r="I374" s="221"/>
      <c r="J374" s="216"/>
      <c r="K374" s="216"/>
      <c r="L374" s="222"/>
      <c r="M374" s="223"/>
      <c r="N374" s="224"/>
      <c r="O374" s="224"/>
      <c r="P374" s="224"/>
      <c r="Q374" s="224"/>
      <c r="R374" s="224"/>
      <c r="S374" s="224"/>
      <c r="T374" s="22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26" t="s">
        <v>140</v>
      </c>
      <c r="AU374" s="226" t="s">
        <v>79</v>
      </c>
      <c r="AV374" s="13" t="s">
        <v>79</v>
      </c>
      <c r="AW374" s="13" t="s">
        <v>33</v>
      </c>
      <c r="AX374" s="13" t="s">
        <v>72</v>
      </c>
      <c r="AY374" s="226" t="s">
        <v>129</v>
      </c>
    </row>
    <row r="375" s="13" customFormat="1">
      <c r="A375" s="13"/>
      <c r="B375" s="215"/>
      <c r="C375" s="216"/>
      <c r="D375" s="217" t="s">
        <v>140</v>
      </c>
      <c r="E375" s="218" t="s">
        <v>19</v>
      </c>
      <c r="F375" s="219" t="s">
        <v>698</v>
      </c>
      <c r="G375" s="216"/>
      <c r="H375" s="220">
        <v>34.222999999999999</v>
      </c>
      <c r="I375" s="221"/>
      <c r="J375" s="216"/>
      <c r="K375" s="216"/>
      <c r="L375" s="222"/>
      <c r="M375" s="223"/>
      <c r="N375" s="224"/>
      <c r="O375" s="224"/>
      <c r="P375" s="224"/>
      <c r="Q375" s="224"/>
      <c r="R375" s="224"/>
      <c r="S375" s="224"/>
      <c r="T375" s="22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26" t="s">
        <v>140</v>
      </c>
      <c r="AU375" s="226" t="s">
        <v>79</v>
      </c>
      <c r="AV375" s="13" t="s">
        <v>79</v>
      </c>
      <c r="AW375" s="13" t="s">
        <v>33</v>
      </c>
      <c r="AX375" s="13" t="s">
        <v>72</v>
      </c>
      <c r="AY375" s="226" t="s">
        <v>129</v>
      </c>
    </row>
    <row r="376" s="14" customFormat="1">
      <c r="A376" s="14"/>
      <c r="B376" s="227"/>
      <c r="C376" s="228"/>
      <c r="D376" s="217" t="s">
        <v>140</v>
      </c>
      <c r="E376" s="229" t="s">
        <v>19</v>
      </c>
      <c r="F376" s="230" t="s">
        <v>244</v>
      </c>
      <c r="G376" s="228"/>
      <c r="H376" s="231">
        <v>165.89100000000002</v>
      </c>
      <c r="I376" s="232"/>
      <c r="J376" s="228"/>
      <c r="K376" s="228"/>
      <c r="L376" s="233"/>
      <c r="M376" s="234"/>
      <c r="N376" s="235"/>
      <c r="O376" s="235"/>
      <c r="P376" s="235"/>
      <c r="Q376" s="235"/>
      <c r="R376" s="235"/>
      <c r="S376" s="235"/>
      <c r="T376" s="236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37" t="s">
        <v>140</v>
      </c>
      <c r="AU376" s="237" t="s">
        <v>79</v>
      </c>
      <c r="AV376" s="14" t="s">
        <v>136</v>
      </c>
      <c r="AW376" s="14" t="s">
        <v>33</v>
      </c>
      <c r="AX376" s="14" t="s">
        <v>77</v>
      </c>
      <c r="AY376" s="237" t="s">
        <v>129</v>
      </c>
    </row>
    <row r="377" s="2" customFormat="1" ht="14.4" customHeight="1">
      <c r="A377" s="38"/>
      <c r="B377" s="39"/>
      <c r="C377" s="197" t="s">
        <v>699</v>
      </c>
      <c r="D377" s="197" t="s">
        <v>131</v>
      </c>
      <c r="E377" s="198" t="s">
        <v>700</v>
      </c>
      <c r="F377" s="199" t="s">
        <v>701</v>
      </c>
      <c r="G377" s="200" t="s">
        <v>176</v>
      </c>
      <c r="H377" s="201">
        <v>101.22499999999999</v>
      </c>
      <c r="I377" s="202"/>
      <c r="J377" s="203">
        <f>ROUND(I377*H377,2)</f>
        <v>0</v>
      </c>
      <c r="K377" s="199" t="s">
        <v>135</v>
      </c>
      <c r="L377" s="44"/>
      <c r="M377" s="204" t="s">
        <v>19</v>
      </c>
      <c r="N377" s="205" t="s">
        <v>43</v>
      </c>
      <c r="O377" s="84"/>
      <c r="P377" s="206">
        <f>O377*H377</f>
        <v>0</v>
      </c>
      <c r="Q377" s="206">
        <v>0.0087500000000000008</v>
      </c>
      <c r="R377" s="206">
        <f>Q377*H377</f>
        <v>0.88571875</v>
      </c>
      <c r="S377" s="206">
        <v>0</v>
      </c>
      <c r="T377" s="207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08" t="s">
        <v>223</v>
      </c>
      <c r="AT377" s="208" t="s">
        <v>131</v>
      </c>
      <c r="AU377" s="208" t="s">
        <v>79</v>
      </c>
      <c r="AY377" s="17" t="s">
        <v>129</v>
      </c>
      <c r="BE377" s="209">
        <f>IF(N377="základní",J377,0)</f>
        <v>0</v>
      </c>
      <c r="BF377" s="209">
        <f>IF(N377="snížená",J377,0)</f>
        <v>0</v>
      </c>
      <c r="BG377" s="209">
        <f>IF(N377="zákl. přenesená",J377,0)</f>
        <v>0</v>
      </c>
      <c r="BH377" s="209">
        <f>IF(N377="sníž. přenesená",J377,0)</f>
        <v>0</v>
      </c>
      <c r="BI377" s="209">
        <f>IF(N377="nulová",J377,0)</f>
        <v>0</v>
      </c>
      <c r="BJ377" s="17" t="s">
        <v>77</v>
      </c>
      <c r="BK377" s="209">
        <f>ROUND(I377*H377,2)</f>
        <v>0</v>
      </c>
      <c r="BL377" s="17" t="s">
        <v>223</v>
      </c>
      <c r="BM377" s="208" t="s">
        <v>702</v>
      </c>
    </row>
    <row r="378" s="2" customFormat="1">
      <c r="A378" s="38"/>
      <c r="B378" s="39"/>
      <c r="C378" s="40"/>
      <c r="D378" s="210" t="s">
        <v>138</v>
      </c>
      <c r="E378" s="40"/>
      <c r="F378" s="211" t="s">
        <v>703</v>
      </c>
      <c r="G378" s="40"/>
      <c r="H378" s="40"/>
      <c r="I378" s="212"/>
      <c r="J378" s="40"/>
      <c r="K378" s="40"/>
      <c r="L378" s="44"/>
      <c r="M378" s="213"/>
      <c r="N378" s="214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138</v>
      </c>
      <c r="AU378" s="17" t="s">
        <v>79</v>
      </c>
    </row>
    <row r="379" s="13" customFormat="1">
      <c r="A379" s="13"/>
      <c r="B379" s="215"/>
      <c r="C379" s="216"/>
      <c r="D379" s="217" t="s">
        <v>140</v>
      </c>
      <c r="E379" s="218" t="s">
        <v>19</v>
      </c>
      <c r="F379" s="219" t="s">
        <v>704</v>
      </c>
      <c r="G379" s="216"/>
      <c r="H379" s="220">
        <v>26.504999999999999</v>
      </c>
      <c r="I379" s="221"/>
      <c r="J379" s="216"/>
      <c r="K379" s="216"/>
      <c r="L379" s="222"/>
      <c r="M379" s="223"/>
      <c r="N379" s="224"/>
      <c r="O379" s="224"/>
      <c r="P379" s="224"/>
      <c r="Q379" s="224"/>
      <c r="R379" s="224"/>
      <c r="S379" s="224"/>
      <c r="T379" s="22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26" t="s">
        <v>140</v>
      </c>
      <c r="AU379" s="226" t="s">
        <v>79</v>
      </c>
      <c r="AV379" s="13" t="s">
        <v>79</v>
      </c>
      <c r="AW379" s="13" t="s">
        <v>33</v>
      </c>
      <c r="AX379" s="13" t="s">
        <v>72</v>
      </c>
      <c r="AY379" s="226" t="s">
        <v>129</v>
      </c>
    </row>
    <row r="380" s="13" customFormat="1">
      <c r="A380" s="13"/>
      <c r="B380" s="215"/>
      <c r="C380" s="216"/>
      <c r="D380" s="217" t="s">
        <v>140</v>
      </c>
      <c r="E380" s="218" t="s">
        <v>19</v>
      </c>
      <c r="F380" s="219" t="s">
        <v>705</v>
      </c>
      <c r="G380" s="216"/>
      <c r="H380" s="220">
        <v>34.159999999999997</v>
      </c>
      <c r="I380" s="221"/>
      <c r="J380" s="216"/>
      <c r="K380" s="216"/>
      <c r="L380" s="222"/>
      <c r="M380" s="223"/>
      <c r="N380" s="224"/>
      <c r="O380" s="224"/>
      <c r="P380" s="224"/>
      <c r="Q380" s="224"/>
      <c r="R380" s="224"/>
      <c r="S380" s="224"/>
      <c r="T380" s="22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26" t="s">
        <v>140</v>
      </c>
      <c r="AU380" s="226" t="s">
        <v>79</v>
      </c>
      <c r="AV380" s="13" t="s">
        <v>79</v>
      </c>
      <c r="AW380" s="13" t="s">
        <v>33</v>
      </c>
      <c r="AX380" s="13" t="s">
        <v>72</v>
      </c>
      <c r="AY380" s="226" t="s">
        <v>129</v>
      </c>
    </row>
    <row r="381" s="13" customFormat="1">
      <c r="A381" s="13"/>
      <c r="B381" s="215"/>
      <c r="C381" s="216"/>
      <c r="D381" s="217" t="s">
        <v>140</v>
      </c>
      <c r="E381" s="218" t="s">
        <v>19</v>
      </c>
      <c r="F381" s="219" t="s">
        <v>706</v>
      </c>
      <c r="G381" s="216"/>
      <c r="H381" s="220">
        <v>40.560000000000002</v>
      </c>
      <c r="I381" s="221"/>
      <c r="J381" s="216"/>
      <c r="K381" s="216"/>
      <c r="L381" s="222"/>
      <c r="M381" s="223"/>
      <c r="N381" s="224"/>
      <c r="O381" s="224"/>
      <c r="P381" s="224"/>
      <c r="Q381" s="224"/>
      <c r="R381" s="224"/>
      <c r="S381" s="224"/>
      <c r="T381" s="22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26" t="s">
        <v>140</v>
      </c>
      <c r="AU381" s="226" t="s">
        <v>79</v>
      </c>
      <c r="AV381" s="13" t="s">
        <v>79</v>
      </c>
      <c r="AW381" s="13" t="s">
        <v>33</v>
      </c>
      <c r="AX381" s="13" t="s">
        <v>72</v>
      </c>
      <c r="AY381" s="226" t="s">
        <v>129</v>
      </c>
    </row>
    <row r="382" s="14" customFormat="1">
      <c r="A382" s="14"/>
      <c r="B382" s="227"/>
      <c r="C382" s="228"/>
      <c r="D382" s="217" t="s">
        <v>140</v>
      </c>
      <c r="E382" s="229" t="s">
        <v>19</v>
      </c>
      <c r="F382" s="230" t="s">
        <v>244</v>
      </c>
      <c r="G382" s="228"/>
      <c r="H382" s="231">
        <v>101.22499999999999</v>
      </c>
      <c r="I382" s="232"/>
      <c r="J382" s="228"/>
      <c r="K382" s="228"/>
      <c r="L382" s="233"/>
      <c r="M382" s="234"/>
      <c r="N382" s="235"/>
      <c r="O382" s="235"/>
      <c r="P382" s="235"/>
      <c r="Q382" s="235"/>
      <c r="R382" s="235"/>
      <c r="S382" s="235"/>
      <c r="T382" s="23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37" t="s">
        <v>140</v>
      </c>
      <c r="AU382" s="237" t="s">
        <v>79</v>
      </c>
      <c r="AV382" s="14" t="s">
        <v>136</v>
      </c>
      <c r="AW382" s="14" t="s">
        <v>33</v>
      </c>
      <c r="AX382" s="14" t="s">
        <v>77</v>
      </c>
      <c r="AY382" s="237" t="s">
        <v>129</v>
      </c>
    </row>
    <row r="383" s="12" customFormat="1" ht="25.92" customHeight="1">
      <c r="A383" s="12"/>
      <c r="B383" s="181"/>
      <c r="C383" s="182"/>
      <c r="D383" s="183" t="s">
        <v>71</v>
      </c>
      <c r="E383" s="184" t="s">
        <v>396</v>
      </c>
      <c r="F383" s="184" t="s">
        <v>707</v>
      </c>
      <c r="G383" s="182"/>
      <c r="H383" s="182"/>
      <c r="I383" s="185"/>
      <c r="J383" s="186">
        <f>BK383</f>
        <v>0</v>
      </c>
      <c r="K383" s="182"/>
      <c r="L383" s="187"/>
      <c r="M383" s="188"/>
      <c r="N383" s="189"/>
      <c r="O383" s="189"/>
      <c r="P383" s="190">
        <f>P384</f>
        <v>0</v>
      </c>
      <c r="Q383" s="189"/>
      <c r="R383" s="190">
        <f>R384</f>
        <v>0</v>
      </c>
      <c r="S383" s="189"/>
      <c r="T383" s="191">
        <f>T384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192" t="s">
        <v>146</v>
      </c>
      <c r="AT383" s="193" t="s">
        <v>71</v>
      </c>
      <c r="AU383" s="193" t="s">
        <v>72</v>
      </c>
      <c r="AY383" s="192" t="s">
        <v>129</v>
      </c>
      <c r="BK383" s="194">
        <f>BK384</f>
        <v>0</v>
      </c>
    </row>
    <row r="384" s="12" customFormat="1" ht="22.8" customHeight="1">
      <c r="A384" s="12"/>
      <c r="B384" s="181"/>
      <c r="C384" s="182"/>
      <c r="D384" s="183" t="s">
        <v>71</v>
      </c>
      <c r="E384" s="195" t="s">
        <v>708</v>
      </c>
      <c r="F384" s="195" t="s">
        <v>709</v>
      </c>
      <c r="G384" s="182"/>
      <c r="H384" s="182"/>
      <c r="I384" s="185"/>
      <c r="J384" s="196">
        <f>BK384</f>
        <v>0</v>
      </c>
      <c r="K384" s="182"/>
      <c r="L384" s="187"/>
      <c r="M384" s="188"/>
      <c r="N384" s="189"/>
      <c r="O384" s="189"/>
      <c r="P384" s="190">
        <f>SUM(P385:P386)</f>
        <v>0</v>
      </c>
      <c r="Q384" s="189"/>
      <c r="R384" s="190">
        <f>SUM(R385:R386)</f>
        <v>0</v>
      </c>
      <c r="S384" s="189"/>
      <c r="T384" s="191">
        <f>SUM(T385:T386)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192" t="s">
        <v>146</v>
      </c>
      <c r="AT384" s="193" t="s">
        <v>71</v>
      </c>
      <c r="AU384" s="193" t="s">
        <v>77</v>
      </c>
      <c r="AY384" s="192" t="s">
        <v>129</v>
      </c>
      <c r="BK384" s="194">
        <f>SUM(BK385:BK386)</f>
        <v>0</v>
      </c>
    </row>
    <row r="385" s="2" customFormat="1" ht="14.4" customHeight="1">
      <c r="A385" s="38"/>
      <c r="B385" s="39"/>
      <c r="C385" s="197" t="s">
        <v>710</v>
      </c>
      <c r="D385" s="197" t="s">
        <v>131</v>
      </c>
      <c r="E385" s="198" t="s">
        <v>711</v>
      </c>
      <c r="F385" s="199" t="s">
        <v>712</v>
      </c>
      <c r="G385" s="200" t="s">
        <v>422</v>
      </c>
      <c r="H385" s="201">
        <v>1</v>
      </c>
      <c r="I385" s="202"/>
      <c r="J385" s="203">
        <f>ROUND(I385*H385,2)</f>
        <v>0</v>
      </c>
      <c r="K385" s="199" t="s">
        <v>19</v>
      </c>
      <c r="L385" s="44"/>
      <c r="M385" s="204" t="s">
        <v>19</v>
      </c>
      <c r="N385" s="205" t="s">
        <v>43</v>
      </c>
      <c r="O385" s="84"/>
      <c r="P385" s="206">
        <f>O385*H385</f>
        <v>0</v>
      </c>
      <c r="Q385" s="206">
        <v>0</v>
      </c>
      <c r="R385" s="206">
        <f>Q385*H385</f>
        <v>0</v>
      </c>
      <c r="S385" s="206">
        <v>0</v>
      </c>
      <c r="T385" s="207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08" t="s">
        <v>509</v>
      </c>
      <c r="AT385" s="208" t="s">
        <v>131</v>
      </c>
      <c r="AU385" s="208" t="s">
        <v>79</v>
      </c>
      <c r="AY385" s="17" t="s">
        <v>129</v>
      </c>
      <c r="BE385" s="209">
        <f>IF(N385="základní",J385,0)</f>
        <v>0</v>
      </c>
      <c r="BF385" s="209">
        <f>IF(N385="snížená",J385,0)</f>
        <v>0</v>
      </c>
      <c r="BG385" s="209">
        <f>IF(N385="zákl. přenesená",J385,0)</f>
        <v>0</v>
      </c>
      <c r="BH385" s="209">
        <f>IF(N385="sníž. přenesená",J385,0)</f>
        <v>0</v>
      </c>
      <c r="BI385" s="209">
        <f>IF(N385="nulová",J385,0)</f>
        <v>0</v>
      </c>
      <c r="BJ385" s="17" t="s">
        <v>77</v>
      </c>
      <c r="BK385" s="209">
        <f>ROUND(I385*H385,2)</f>
        <v>0</v>
      </c>
      <c r="BL385" s="17" t="s">
        <v>509</v>
      </c>
      <c r="BM385" s="208" t="s">
        <v>713</v>
      </c>
    </row>
    <row r="386" s="2" customFormat="1" ht="14.4" customHeight="1">
      <c r="A386" s="38"/>
      <c r="B386" s="39"/>
      <c r="C386" s="197" t="s">
        <v>714</v>
      </c>
      <c r="D386" s="197" t="s">
        <v>131</v>
      </c>
      <c r="E386" s="198" t="s">
        <v>715</v>
      </c>
      <c r="F386" s="199" t="s">
        <v>716</v>
      </c>
      <c r="G386" s="200" t="s">
        <v>422</v>
      </c>
      <c r="H386" s="201">
        <v>1</v>
      </c>
      <c r="I386" s="202"/>
      <c r="J386" s="203">
        <f>ROUND(I386*H386,2)</f>
        <v>0</v>
      </c>
      <c r="K386" s="199" t="s">
        <v>19</v>
      </c>
      <c r="L386" s="44"/>
      <c r="M386" s="204" t="s">
        <v>19</v>
      </c>
      <c r="N386" s="205" t="s">
        <v>43</v>
      </c>
      <c r="O386" s="84"/>
      <c r="P386" s="206">
        <f>O386*H386</f>
        <v>0</v>
      </c>
      <c r="Q386" s="206">
        <v>0</v>
      </c>
      <c r="R386" s="206">
        <f>Q386*H386</f>
        <v>0</v>
      </c>
      <c r="S386" s="206">
        <v>0</v>
      </c>
      <c r="T386" s="207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08" t="s">
        <v>509</v>
      </c>
      <c r="AT386" s="208" t="s">
        <v>131</v>
      </c>
      <c r="AU386" s="208" t="s">
        <v>79</v>
      </c>
      <c r="AY386" s="17" t="s">
        <v>129</v>
      </c>
      <c r="BE386" s="209">
        <f>IF(N386="základní",J386,0)</f>
        <v>0</v>
      </c>
      <c r="BF386" s="209">
        <f>IF(N386="snížená",J386,0)</f>
        <v>0</v>
      </c>
      <c r="BG386" s="209">
        <f>IF(N386="zákl. přenesená",J386,0)</f>
        <v>0</v>
      </c>
      <c r="BH386" s="209">
        <f>IF(N386="sníž. přenesená",J386,0)</f>
        <v>0</v>
      </c>
      <c r="BI386" s="209">
        <f>IF(N386="nulová",J386,0)</f>
        <v>0</v>
      </c>
      <c r="BJ386" s="17" t="s">
        <v>77</v>
      </c>
      <c r="BK386" s="209">
        <f>ROUND(I386*H386,2)</f>
        <v>0</v>
      </c>
      <c r="BL386" s="17" t="s">
        <v>509</v>
      </c>
      <c r="BM386" s="208" t="s">
        <v>717</v>
      </c>
    </row>
    <row r="387" s="12" customFormat="1" ht="25.92" customHeight="1">
      <c r="A387" s="12"/>
      <c r="B387" s="181"/>
      <c r="C387" s="182"/>
      <c r="D387" s="183" t="s">
        <v>71</v>
      </c>
      <c r="E387" s="184" t="s">
        <v>718</v>
      </c>
      <c r="F387" s="184" t="s">
        <v>719</v>
      </c>
      <c r="G387" s="182"/>
      <c r="H387" s="182"/>
      <c r="I387" s="185"/>
      <c r="J387" s="186">
        <f>BK387</f>
        <v>0</v>
      </c>
      <c r="K387" s="182"/>
      <c r="L387" s="187"/>
      <c r="M387" s="188"/>
      <c r="N387" s="189"/>
      <c r="O387" s="189"/>
      <c r="P387" s="190">
        <f>SUM(P388:P398)</f>
        <v>0</v>
      </c>
      <c r="Q387" s="189"/>
      <c r="R387" s="190">
        <f>SUM(R388:R398)</f>
        <v>0</v>
      </c>
      <c r="S387" s="189"/>
      <c r="T387" s="191">
        <f>SUM(T388:T398)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192" t="s">
        <v>136</v>
      </c>
      <c r="AT387" s="193" t="s">
        <v>71</v>
      </c>
      <c r="AU387" s="193" t="s">
        <v>72</v>
      </c>
      <c r="AY387" s="192" t="s">
        <v>129</v>
      </c>
      <c r="BK387" s="194">
        <f>SUM(BK388:BK398)</f>
        <v>0</v>
      </c>
    </row>
    <row r="388" s="2" customFormat="1" ht="22.2" customHeight="1">
      <c r="A388" s="38"/>
      <c r="B388" s="39"/>
      <c r="C388" s="238" t="s">
        <v>720</v>
      </c>
      <c r="D388" s="238" t="s">
        <v>396</v>
      </c>
      <c r="E388" s="239" t="s">
        <v>721</v>
      </c>
      <c r="F388" s="240" t="s">
        <v>722</v>
      </c>
      <c r="G388" s="241" t="s">
        <v>214</v>
      </c>
      <c r="H388" s="242">
        <v>1</v>
      </c>
      <c r="I388" s="243"/>
      <c r="J388" s="244">
        <f>ROUND(I388*H388,2)</f>
        <v>0</v>
      </c>
      <c r="K388" s="240" t="s">
        <v>19</v>
      </c>
      <c r="L388" s="245"/>
      <c r="M388" s="246" t="s">
        <v>19</v>
      </c>
      <c r="N388" s="247" t="s">
        <v>43</v>
      </c>
      <c r="O388" s="84"/>
      <c r="P388" s="206">
        <f>O388*H388</f>
        <v>0</v>
      </c>
      <c r="Q388" s="206">
        <v>0</v>
      </c>
      <c r="R388" s="206">
        <f>Q388*H388</f>
        <v>0</v>
      </c>
      <c r="S388" s="206">
        <v>0</v>
      </c>
      <c r="T388" s="207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08" t="s">
        <v>723</v>
      </c>
      <c r="AT388" s="208" t="s">
        <v>396</v>
      </c>
      <c r="AU388" s="208" t="s">
        <v>77</v>
      </c>
      <c r="AY388" s="17" t="s">
        <v>129</v>
      </c>
      <c r="BE388" s="209">
        <f>IF(N388="základní",J388,0)</f>
        <v>0</v>
      </c>
      <c r="BF388" s="209">
        <f>IF(N388="snížená",J388,0)</f>
        <v>0</v>
      </c>
      <c r="BG388" s="209">
        <f>IF(N388="zákl. přenesená",J388,0)</f>
        <v>0</v>
      </c>
      <c r="BH388" s="209">
        <f>IF(N388="sníž. přenesená",J388,0)</f>
        <v>0</v>
      </c>
      <c r="BI388" s="209">
        <f>IF(N388="nulová",J388,0)</f>
        <v>0</v>
      </c>
      <c r="BJ388" s="17" t="s">
        <v>77</v>
      </c>
      <c r="BK388" s="209">
        <f>ROUND(I388*H388,2)</f>
        <v>0</v>
      </c>
      <c r="BL388" s="17" t="s">
        <v>723</v>
      </c>
      <c r="BM388" s="208" t="s">
        <v>724</v>
      </c>
    </row>
    <row r="389" s="2" customFormat="1" ht="14.4" customHeight="1">
      <c r="A389" s="38"/>
      <c r="B389" s="39"/>
      <c r="C389" s="238" t="s">
        <v>725</v>
      </c>
      <c r="D389" s="238" t="s">
        <v>396</v>
      </c>
      <c r="E389" s="239" t="s">
        <v>726</v>
      </c>
      <c r="F389" s="240" t="s">
        <v>727</v>
      </c>
      <c r="G389" s="241" t="s">
        <v>214</v>
      </c>
      <c r="H389" s="242">
        <v>1</v>
      </c>
      <c r="I389" s="243"/>
      <c r="J389" s="244">
        <f>ROUND(I389*H389,2)</f>
        <v>0</v>
      </c>
      <c r="K389" s="240" t="s">
        <v>19</v>
      </c>
      <c r="L389" s="245"/>
      <c r="M389" s="246" t="s">
        <v>19</v>
      </c>
      <c r="N389" s="247" t="s">
        <v>43</v>
      </c>
      <c r="O389" s="84"/>
      <c r="P389" s="206">
        <f>O389*H389</f>
        <v>0</v>
      </c>
      <c r="Q389" s="206">
        <v>0</v>
      </c>
      <c r="R389" s="206">
        <f>Q389*H389</f>
        <v>0</v>
      </c>
      <c r="S389" s="206">
        <v>0</v>
      </c>
      <c r="T389" s="207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08" t="s">
        <v>723</v>
      </c>
      <c r="AT389" s="208" t="s">
        <v>396</v>
      </c>
      <c r="AU389" s="208" t="s">
        <v>77</v>
      </c>
      <c r="AY389" s="17" t="s">
        <v>129</v>
      </c>
      <c r="BE389" s="209">
        <f>IF(N389="základní",J389,0)</f>
        <v>0</v>
      </c>
      <c r="BF389" s="209">
        <f>IF(N389="snížená",J389,0)</f>
        <v>0</v>
      </c>
      <c r="BG389" s="209">
        <f>IF(N389="zákl. přenesená",J389,0)</f>
        <v>0</v>
      </c>
      <c r="BH389" s="209">
        <f>IF(N389="sníž. přenesená",J389,0)</f>
        <v>0</v>
      </c>
      <c r="BI389" s="209">
        <f>IF(N389="nulová",J389,0)</f>
        <v>0</v>
      </c>
      <c r="BJ389" s="17" t="s">
        <v>77</v>
      </c>
      <c r="BK389" s="209">
        <f>ROUND(I389*H389,2)</f>
        <v>0</v>
      </c>
      <c r="BL389" s="17" t="s">
        <v>723</v>
      </c>
      <c r="BM389" s="208" t="s">
        <v>728</v>
      </c>
    </row>
    <row r="390" s="2" customFormat="1" ht="14.4" customHeight="1">
      <c r="A390" s="38"/>
      <c r="B390" s="39"/>
      <c r="C390" s="238" t="s">
        <v>729</v>
      </c>
      <c r="D390" s="238" t="s">
        <v>396</v>
      </c>
      <c r="E390" s="239" t="s">
        <v>730</v>
      </c>
      <c r="F390" s="240" t="s">
        <v>731</v>
      </c>
      <c r="G390" s="241" t="s">
        <v>214</v>
      </c>
      <c r="H390" s="242">
        <v>1</v>
      </c>
      <c r="I390" s="243"/>
      <c r="J390" s="244">
        <f>ROUND(I390*H390,2)</f>
        <v>0</v>
      </c>
      <c r="K390" s="240" t="s">
        <v>19</v>
      </c>
      <c r="L390" s="245"/>
      <c r="M390" s="246" t="s">
        <v>19</v>
      </c>
      <c r="N390" s="247" t="s">
        <v>43</v>
      </c>
      <c r="O390" s="84"/>
      <c r="P390" s="206">
        <f>O390*H390</f>
        <v>0</v>
      </c>
      <c r="Q390" s="206">
        <v>0</v>
      </c>
      <c r="R390" s="206">
        <f>Q390*H390</f>
        <v>0</v>
      </c>
      <c r="S390" s="206">
        <v>0</v>
      </c>
      <c r="T390" s="207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08" t="s">
        <v>723</v>
      </c>
      <c r="AT390" s="208" t="s">
        <v>396</v>
      </c>
      <c r="AU390" s="208" t="s">
        <v>77</v>
      </c>
      <c r="AY390" s="17" t="s">
        <v>129</v>
      </c>
      <c r="BE390" s="209">
        <f>IF(N390="základní",J390,0)</f>
        <v>0</v>
      </c>
      <c r="BF390" s="209">
        <f>IF(N390="snížená",J390,0)</f>
        <v>0</v>
      </c>
      <c r="BG390" s="209">
        <f>IF(N390="zákl. přenesená",J390,0)</f>
        <v>0</v>
      </c>
      <c r="BH390" s="209">
        <f>IF(N390="sníž. přenesená",J390,0)</f>
        <v>0</v>
      </c>
      <c r="BI390" s="209">
        <f>IF(N390="nulová",J390,0)</f>
        <v>0</v>
      </c>
      <c r="BJ390" s="17" t="s">
        <v>77</v>
      </c>
      <c r="BK390" s="209">
        <f>ROUND(I390*H390,2)</f>
        <v>0</v>
      </c>
      <c r="BL390" s="17" t="s">
        <v>723</v>
      </c>
      <c r="BM390" s="208" t="s">
        <v>732</v>
      </c>
    </row>
    <row r="391" s="2" customFormat="1" ht="14.4" customHeight="1">
      <c r="A391" s="38"/>
      <c r="B391" s="39"/>
      <c r="C391" s="238" t="s">
        <v>733</v>
      </c>
      <c r="D391" s="238" t="s">
        <v>396</v>
      </c>
      <c r="E391" s="239" t="s">
        <v>734</v>
      </c>
      <c r="F391" s="240" t="s">
        <v>735</v>
      </c>
      <c r="G391" s="241" t="s">
        <v>214</v>
      </c>
      <c r="H391" s="242">
        <v>1</v>
      </c>
      <c r="I391" s="243"/>
      <c r="J391" s="244">
        <f>ROUND(I391*H391,2)</f>
        <v>0</v>
      </c>
      <c r="K391" s="240" t="s">
        <v>19</v>
      </c>
      <c r="L391" s="245"/>
      <c r="M391" s="246" t="s">
        <v>19</v>
      </c>
      <c r="N391" s="247" t="s">
        <v>43</v>
      </c>
      <c r="O391" s="84"/>
      <c r="P391" s="206">
        <f>O391*H391</f>
        <v>0</v>
      </c>
      <c r="Q391" s="206">
        <v>0</v>
      </c>
      <c r="R391" s="206">
        <f>Q391*H391</f>
        <v>0</v>
      </c>
      <c r="S391" s="206">
        <v>0</v>
      </c>
      <c r="T391" s="207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08" t="s">
        <v>723</v>
      </c>
      <c r="AT391" s="208" t="s">
        <v>396</v>
      </c>
      <c r="AU391" s="208" t="s">
        <v>77</v>
      </c>
      <c r="AY391" s="17" t="s">
        <v>129</v>
      </c>
      <c r="BE391" s="209">
        <f>IF(N391="základní",J391,0)</f>
        <v>0</v>
      </c>
      <c r="BF391" s="209">
        <f>IF(N391="snížená",J391,0)</f>
        <v>0</v>
      </c>
      <c r="BG391" s="209">
        <f>IF(N391="zákl. přenesená",J391,0)</f>
        <v>0</v>
      </c>
      <c r="BH391" s="209">
        <f>IF(N391="sníž. přenesená",J391,0)</f>
        <v>0</v>
      </c>
      <c r="BI391" s="209">
        <f>IF(N391="nulová",J391,0)</f>
        <v>0</v>
      </c>
      <c r="BJ391" s="17" t="s">
        <v>77</v>
      </c>
      <c r="BK391" s="209">
        <f>ROUND(I391*H391,2)</f>
        <v>0</v>
      </c>
      <c r="BL391" s="17" t="s">
        <v>723</v>
      </c>
      <c r="BM391" s="208" t="s">
        <v>736</v>
      </c>
    </row>
    <row r="392" s="2" customFormat="1" ht="30" customHeight="1">
      <c r="A392" s="38"/>
      <c r="B392" s="39"/>
      <c r="C392" s="238" t="s">
        <v>737</v>
      </c>
      <c r="D392" s="238" t="s">
        <v>396</v>
      </c>
      <c r="E392" s="239" t="s">
        <v>738</v>
      </c>
      <c r="F392" s="240" t="s">
        <v>739</v>
      </c>
      <c r="G392" s="241" t="s">
        <v>214</v>
      </c>
      <c r="H392" s="242">
        <v>1</v>
      </c>
      <c r="I392" s="243"/>
      <c r="J392" s="244">
        <f>ROUND(I392*H392,2)</f>
        <v>0</v>
      </c>
      <c r="K392" s="240" t="s">
        <v>19</v>
      </c>
      <c r="L392" s="245"/>
      <c r="M392" s="246" t="s">
        <v>19</v>
      </c>
      <c r="N392" s="247" t="s">
        <v>43</v>
      </c>
      <c r="O392" s="84"/>
      <c r="P392" s="206">
        <f>O392*H392</f>
        <v>0</v>
      </c>
      <c r="Q392" s="206">
        <v>0</v>
      </c>
      <c r="R392" s="206">
        <f>Q392*H392</f>
        <v>0</v>
      </c>
      <c r="S392" s="206">
        <v>0</v>
      </c>
      <c r="T392" s="207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08" t="s">
        <v>723</v>
      </c>
      <c r="AT392" s="208" t="s">
        <v>396</v>
      </c>
      <c r="AU392" s="208" t="s">
        <v>77</v>
      </c>
      <c r="AY392" s="17" t="s">
        <v>129</v>
      </c>
      <c r="BE392" s="209">
        <f>IF(N392="základní",J392,0)</f>
        <v>0</v>
      </c>
      <c r="BF392" s="209">
        <f>IF(N392="snížená",J392,0)</f>
        <v>0</v>
      </c>
      <c r="BG392" s="209">
        <f>IF(N392="zákl. přenesená",J392,0)</f>
        <v>0</v>
      </c>
      <c r="BH392" s="209">
        <f>IF(N392="sníž. přenesená",J392,0)</f>
        <v>0</v>
      </c>
      <c r="BI392" s="209">
        <f>IF(N392="nulová",J392,0)</f>
        <v>0</v>
      </c>
      <c r="BJ392" s="17" t="s">
        <v>77</v>
      </c>
      <c r="BK392" s="209">
        <f>ROUND(I392*H392,2)</f>
        <v>0</v>
      </c>
      <c r="BL392" s="17" t="s">
        <v>723</v>
      </c>
      <c r="BM392" s="208" t="s">
        <v>740</v>
      </c>
    </row>
    <row r="393" s="2" customFormat="1" ht="14.4" customHeight="1">
      <c r="A393" s="38"/>
      <c r="B393" s="39"/>
      <c r="C393" s="238" t="s">
        <v>741</v>
      </c>
      <c r="D393" s="238" t="s">
        <v>396</v>
      </c>
      <c r="E393" s="239" t="s">
        <v>742</v>
      </c>
      <c r="F393" s="240" t="s">
        <v>743</v>
      </c>
      <c r="G393" s="241" t="s">
        <v>214</v>
      </c>
      <c r="H393" s="242">
        <v>1</v>
      </c>
      <c r="I393" s="243"/>
      <c r="J393" s="244">
        <f>ROUND(I393*H393,2)</f>
        <v>0</v>
      </c>
      <c r="K393" s="240" t="s">
        <v>19</v>
      </c>
      <c r="L393" s="245"/>
      <c r="M393" s="246" t="s">
        <v>19</v>
      </c>
      <c r="N393" s="247" t="s">
        <v>43</v>
      </c>
      <c r="O393" s="84"/>
      <c r="P393" s="206">
        <f>O393*H393</f>
        <v>0</v>
      </c>
      <c r="Q393" s="206">
        <v>0</v>
      </c>
      <c r="R393" s="206">
        <f>Q393*H393</f>
        <v>0</v>
      </c>
      <c r="S393" s="206">
        <v>0</v>
      </c>
      <c r="T393" s="207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08" t="s">
        <v>723</v>
      </c>
      <c r="AT393" s="208" t="s">
        <v>396</v>
      </c>
      <c r="AU393" s="208" t="s">
        <v>77</v>
      </c>
      <c r="AY393" s="17" t="s">
        <v>129</v>
      </c>
      <c r="BE393" s="209">
        <f>IF(N393="základní",J393,0)</f>
        <v>0</v>
      </c>
      <c r="BF393" s="209">
        <f>IF(N393="snížená",J393,0)</f>
        <v>0</v>
      </c>
      <c r="BG393" s="209">
        <f>IF(N393="zákl. přenesená",J393,0)</f>
        <v>0</v>
      </c>
      <c r="BH393" s="209">
        <f>IF(N393="sníž. přenesená",J393,0)</f>
        <v>0</v>
      </c>
      <c r="BI393" s="209">
        <f>IF(N393="nulová",J393,0)</f>
        <v>0</v>
      </c>
      <c r="BJ393" s="17" t="s">
        <v>77</v>
      </c>
      <c r="BK393" s="209">
        <f>ROUND(I393*H393,2)</f>
        <v>0</v>
      </c>
      <c r="BL393" s="17" t="s">
        <v>723</v>
      </c>
      <c r="BM393" s="208" t="s">
        <v>744</v>
      </c>
    </row>
    <row r="394" s="2" customFormat="1" ht="14.4" customHeight="1">
      <c r="A394" s="38"/>
      <c r="B394" s="39"/>
      <c r="C394" s="238" t="s">
        <v>745</v>
      </c>
      <c r="D394" s="238" t="s">
        <v>396</v>
      </c>
      <c r="E394" s="239" t="s">
        <v>746</v>
      </c>
      <c r="F394" s="240" t="s">
        <v>747</v>
      </c>
      <c r="G394" s="241" t="s">
        <v>214</v>
      </c>
      <c r="H394" s="242">
        <v>1</v>
      </c>
      <c r="I394" s="243"/>
      <c r="J394" s="244">
        <f>ROUND(I394*H394,2)</f>
        <v>0</v>
      </c>
      <c r="K394" s="240" t="s">
        <v>19</v>
      </c>
      <c r="L394" s="245"/>
      <c r="M394" s="246" t="s">
        <v>19</v>
      </c>
      <c r="N394" s="247" t="s">
        <v>43</v>
      </c>
      <c r="O394" s="84"/>
      <c r="P394" s="206">
        <f>O394*H394</f>
        <v>0</v>
      </c>
      <c r="Q394" s="206">
        <v>0</v>
      </c>
      <c r="R394" s="206">
        <f>Q394*H394</f>
        <v>0</v>
      </c>
      <c r="S394" s="206">
        <v>0</v>
      </c>
      <c r="T394" s="207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08" t="s">
        <v>723</v>
      </c>
      <c r="AT394" s="208" t="s">
        <v>396</v>
      </c>
      <c r="AU394" s="208" t="s">
        <v>77</v>
      </c>
      <c r="AY394" s="17" t="s">
        <v>129</v>
      </c>
      <c r="BE394" s="209">
        <f>IF(N394="základní",J394,0)</f>
        <v>0</v>
      </c>
      <c r="BF394" s="209">
        <f>IF(N394="snížená",J394,0)</f>
        <v>0</v>
      </c>
      <c r="BG394" s="209">
        <f>IF(N394="zákl. přenesená",J394,0)</f>
        <v>0</v>
      </c>
      <c r="BH394" s="209">
        <f>IF(N394="sníž. přenesená",J394,0)</f>
        <v>0</v>
      </c>
      <c r="BI394" s="209">
        <f>IF(N394="nulová",J394,0)</f>
        <v>0</v>
      </c>
      <c r="BJ394" s="17" t="s">
        <v>77</v>
      </c>
      <c r="BK394" s="209">
        <f>ROUND(I394*H394,2)</f>
        <v>0</v>
      </c>
      <c r="BL394" s="17" t="s">
        <v>723</v>
      </c>
      <c r="BM394" s="208" t="s">
        <v>748</v>
      </c>
    </row>
    <row r="395" s="2" customFormat="1" ht="22.2" customHeight="1">
      <c r="A395" s="38"/>
      <c r="B395" s="39"/>
      <c r="C395" s="238" t="s">
        <v>749</v>
      </c>
      <c r="D395" s="238" t="s">
        <v>396</v>
      </c>
      <c r="E395" s="239" t="s">
        <v>750</v>
      </c>
      <c r="F395" s="240" t="s">
        <v>751</v>
      </c>
      <c r="G395" s="241" t="s">
        <v>214</v>
      </c>
      <c r="H395" s="242">
        <v>1</v>
      </c>
      <c r="I395" s="243"/>
      <c r="J395" s="244">
        <f>ROUND(I395*H395,2)</f>
        <v>0</v>
      </c>
      <c r="K395" s="240" t="s">
        <v>19</v>
      </c>
      <c r="L395" s="245"/>
      <c r="M395" s="246" t="s">
        <v>19</v>
      </c>
      <c r="N395" s="247" t="s">
        <v>43</v>
      </c>
      <c r="O395" s="84"/>
      <c r="P395" s="206">
        <f>O395*H395</f>
        <v>0</v>
      </c>
      <c r="Q395" s="206">
        <v>0</v>
      </c>
      <c r="R395" s="206">
        <f>Q395*H395</f>
        <v>0</v>
      </c>
      <c r="S395" s="206">
        <v>0</v>
      </c>
      <c r="T395" s="207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08" t="s">
        <v>723</v>
      </c>
      <c r="AT395" s="208" t="s">
        <v>396</v>
      </c>
      <c r="AU395" s="208" t="s">
        <v>77</v>
      </c>
      <c r="AY395" s="17" t="s">
        <v>129</v>
      </c>
      <c r="BE395" s="209">
        <f>IF(N395="základní",J395,0)</f>
        <v>0</v>
      </c>
      <c r="BF395" s="209">
        <f>IF(N395="snížená",J395,0)</f>
        <v>0</v>
      </c>
      <c r="BG395" s="209">
        <f>IF(N395="zákl. přenesená",J395,0)</f>
        <v>0</v>
      </c>
      <c r="BH395" s="209">
        <f>IF(N395="sníž. přenesená",J395,0)</f>
        <v>0</v>
      </c>
      <c r="BI395" s="209">
        <f>IF(N395="nulová",J395,0)</f>
        <v>0</v>
      </c>
      <c r="BJ395" s="17" t="s">
        <v>77</v>
      </c>
      <c r="BK395" s="209">
        <f>ROUND(I395*H395,2)</f>
        <v>0</v>
      </c>
      <c r="BL395" s="17" t="s">
        <v>723</v>
      </c>
      <c r="BM395" s="208" t="s">
        <v>752</v>
      </c>
    </row>
    <row r="396" s="2" customFormat="1" ht="14.4" customHeight="1">
      <c r="A396" s="38"/>
      <c r="B396" s="39"/>
      <c r="C396" s="238" t="s">
        <v>753</v>
      </c>
      <c r="D396" s="238" t="s">
        <v>396</v>
      </c>
      <c r="E396" s="239" t="s">
        <v>754</v>
      </c>
      <c r="F396" s="240" t="s">
        <v>755</v>
      </c>
      <c r="G396" s="241" t="s">
        <v>214</v>
      </c>
      <c r="H396" s="242">
        <v>1</v>
      </c>
      <c r="I396" s="243"/>
      <c r="J396" s="244">
        <f>ROUND(I396*H396,2)</f>
        <v>0</v>
      </c>
      <c r="K396" s="240" t="s">
        <v>19</v>
      </c>
      <c r="L396" s="245"/>
      <c r="M396" s="246" t="s">
        <v>19</v>
      </c>
      <c r="N396" s="247" t="s">
        <v>43</v>
      </c>
      <c r="O396" s="84"/>
      <c r="P396" s="206">
        <f>O396*H396</f>
        <v>0</v>
      </c>
      <c r="Q396" s="206">
        <v>0</v>
      </c>
      <c r="R396" s="206">
        <f>Q396*H396</f>
        <v>0</v>
      </c>
      <c r="S396" s="206">
        <v>0</v>
      </c>
      <c r="T396" s="207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08" t="s">
        <v>723</v>
      </c>
      <c r="AT396" s="208" t="s">
        <v>396</v>
      </c>
      <c r="AU396" s="208" t="s">
        <v>77</v>
      </c>
      <c r="AY396" s="17" t="s">
        <v>129</v>
      </c>
      <c r="BE396" s="209">
        <f>IF(N396="základní",J396,0)</f>
        <v>0</v>
      </c>
      <c r="BF396" s="209">
        <f>IF(N396="snížená",J396,0)</f>
        <v>0</v>
      </c>
      <c r="BG396" s="209">
        <f>IF(N396="zákl. přenesená",J396,0)</f>
        <v>0</v>
      </c>
      <c r="BH396" s="209">
        <f>IF(N396="sníž. přenesená",J396,0)</f>
        <v>0</v>
      </c>
      <c r="BI396" s="209">
        <f>IF(N396="nulová",J396,0)</f>
        <v>0</v>
      </c>
      <c r="BJ396" s="17" t="s">
        <v>77</v>
      </c>
      <c r="BK396" s="209">
        <f>ROUND(I396*H396,2)</f>
        <v>0</v>
      </c>
      <c r="BL396" s="17" t="s">
        <v>723</v>
      </c>
      <c r="BM396" s="208" t="s">
        <v>756</v>
      </c>
    </row>
    <row r="397" s="2" customFormat="1" ht="14.4" customHeight="1">
      <c r="A397" s="38"/>
      <c r="B397" s="39"/>
      <c r="C397" s="238" t="s">
        <v>757</v>
      </c>
      <c r="D397" s="238" t="s">
        <v>396</v>
      </c>
      <c r="E397" s="239" t="s">
        <v>758</v>
      </c>
      <c r="F397" s="240" t="s">
        <v>759</v>
      </c>
      <c r="G397" s="241" t="s">
        <v>214</v>
      </c>
      <c r="H397" s="242">
        <v>1</v>
      </c>
      <c r="I397" s="243"/>
      <c r="J397" s="244">
        <f>ROUND(I397*H397,2)</f>
        <v>0</v>
      </c>
      <c r="K397" s="240" t="s">
        <v>19</v>
      </c>
      <c r="L397" s="245"/>
      <c r="M397" s="246" t="s">
        <v>19</v>
      </c>
      <c r="N397" s="247" t="s">
        <v>43</v>
      </c>
      <c r="O397" s="84"/>
      <c r="P397" s="206">
        <f>O397*H397</f>
        <v>0</v>
      </c>
      <c r="Q397" s="206">
        <v>0</v>
      </c>
      <c r="R397" s="206">
        <f>Q397*H397</f>
        <v>0</v>
      </c>
      <c r="S397" s="206">
        <v>0</v>
      </c>
      <c r="T397" s="207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08" t="s">
        <v>723</v>
      </c>
      <c r="AT397" s="208" t="s">
        <v>396</v>
      </c>
      <c r="AU397" s="208" t="s">
        <v>77</v>
      </c>
      <c r="AY397" s="17" t="s">
        <v>129</v>
      </c>
      <c r="BE397" s="209">
        <f>IF(N397="základní",J397,0)</f>
        <v>0</v>
      </c>
      <c r="BF397" s="209">
        <f>IF(N397="snížená",J397,0)</f>
        <v>0</v>
      </c>
      <c r="BG397" s="209">
        <f>IF(N397="zákl. přenesená",J397,0)</f>
        <v>0</v>
      </c>
      <c r="BH397" s="209">
        <f>IF(N397="sníž. přenesená",J397,0)</f>
        <v>0</v>
      </c>
      <c r="BI397" s="209">
        <f>IF(N397="nulová",J397,0)</f>
        <v>0</v>
      </c>
      <c r="BJ397" s="17" t="s">
        <v>77</v>
      </c>
      <c r="BK397" s="209">
        <f>ROUND(I397*H397,2)</f>
        <v>0</v>
      </c>
      <c r="BL397" s="17" t="s">
        <v>723</v>
      </c>
      <c r="BM397" s="208" t="s">
        <v>760</v>
      </c>
    </row>
    <row r="398" s="2" customFormat="1" ht="14.4" customHeight="1">
      <c r="A398" s="38"/>
      <c r="B398" s="39"/>
      <c r="C398" s="197" t="s">
        <v>761</v>
      </c>
      <c r="D398" s="197" t="s">
        <v>131</v>
      </c>
      <c r="E398" s="198" t="s">
        <v>762</v>
      </c>
      <c r="F398" s="199" t="s">
        <v>763</v>
      </c>
      <c r="G398" s="200" t="s">
        <v>764</v>
      </c>
      <c r="H398" s="201">
        <v>40</v>
      </c>
      <c r="I398" s="202"/>
      <c r="J398" s="203">
        <f>ROUND(I398*H398,2)</f>
        <v>0</v>
      </c>
      <c r="K398" s="199" t="s">
        <v>19</v>
      </c>
      <c r="L398" s="44"/>
      <c r="M398" s="204" t="s">
        <v>19</v>
      </c>
      <c r="N398" s="205" t="s">
        <v>43</v>
      </c>
      <c r="O398" s="84"/>
      <c r="P398" s="206">
        <f>O398*H398</f>
        <v>0</v>
      </c>
      <c r="Q398" s="206">
        <v>0</v>
      </c>
      <c r="R398" s="206">
        <f>Q398*H398</f>
        <v>0</v>
      </c>
      <c r="S398" s="206">
        <v>0</v>
      </c>
      <c r="T398" s="207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08" t="s">
        <v>723</v>
      </c>
      <c r="AT398" s="208" t="s">
        <v>131</v>
      </c>
      <c r="AU398" s="208" t="s">
        <v>77</v>
      </c>
      <c r="AY398" s="17" t="s">
        <v>129</v>
      </c>
      <c r="BE398" s="209">
        <f>IF(N398="základní",J398,0)</f>
        <v>0</v>
      </c>
      <c r="BF398" s="209">
        <f>IF(N398="snížená",J398,0)</f>
        <v>0</v>
      </c>
      <c r="BG398" s="209">
        <f>IF(N398="zákl. přenesená",J398,0)</f>
        <v>0</v>
      </c>
      <c r="BH398" s="209">
        <f>IF(N398="sníž. přenesená",J398,0)</f>
        <v>0</v>
      </c>
      <c r="BI398" s="209">
        <f>IF(N398="nulová",J398,0)</f>
        <v>0</v>
      </c>
      <c r="BJ398" s="17" t="s">
        <v>77</v>
      </c>
      <c r="BK398" s="209">
        <f>ROUND(I398*H398,2)</f>
        <v>0</v>
      </c>
      <c r="BL398" s="17" t="s">
        <v>723</v>
      </c>
      <c r="BM398" s="208" t="s">
        <v>765</v>
      </c>
    </row>
    <row r="399" s="12" customFormat="1" ht="25.92" customHeight="1">
      <c r="A399" s="12"/>
      <c r="B399" s="181"/>
      <c r="C399" s="182"/>
      <c r="D399" s="183" t="s">
        <v>71</v>
      </c>
      <c r="E399" s="184" t="s">
        <v>766</v>
      </c>
      <c r="F399" s="184" t="s">
        <v>767</v>
      </c>
      <c r="G399" s="182"/>
      <c r="H399" s="182"/>
      <c r="I399" s="185"/>
      <c r="J399" s="186">
        <f>BK399</f>
        <v>0</v>
      </c>
      <c r="K399" s="182"/>
      <c r="L399" s="187"/>
      <c r="M399" s="188"/>
      <c r="N399" s="189"/>
      <c r="O399" s="189"/>
      <c r="P399" s="190">
        <f>P400+P405+P408+P411</f>
        <v>0</v>
      </c>
      <c r="Q399" s="189"/>
      <c r="R399" s="190">
        <f>R400+R405+R408+R411</f>
        <v>0</v>
      </c>
      <c r="S399" s="189"/>
      <c r="T399" s="191">
        <f>T400+T405+T408+T411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192" t="s">
        <v>156</v>
      </c>
      <c r="AT399" s="193" t="s">
        <v>71</v>
      </c>
      <c r="AU399" s="193" t="s">
        <v>72</v>
      </c>
      <c r="AY399" s="192" t="s">
        <v>129</v>
      </c>
      <c r="BK399" s="194">
        <f>BK400+BK405+BK408+BK411</f>
        <v>0</v>
      </c>
    </row>
    <row r="400" s="12" customFormat="1" ht="22.8" customHeight="1">
      <c r="A400" s="12"/>
      <c r="B400" s="181"/>
      <c r="C400" s="182"/>
      <c r="D400" s="183" t="s">
        <v>71</v>
      </c>
      <c r="E400" s="195" t="s">
        <v>768</v>
      </c>
      <c r="F400" s="195" t="s">
        <v>769</v>
      </c>
      <c r="G400" s="182"/>
      <c r="H400" s="182"/>
      <c r="I400" s="185"/>
      <c r="J400" s="196">
        <f>BK400</f>
        <v>0</v>
      </c>
      <c r="K400" s="182"/>
      <c r="L400" s="187"/>
      <c r="M400" s="188"/>
      <c r="N400" s="189"/>
      <c r="O400" s="189"/>
      <c r="P400" s="190">
        <f>SUM(P401:P404)</f>
        <v>0</v>
      </c>
      <c r="Q400" s="189"/>
      <c r="R400" s="190">
        <f>SUM(R401:R404)</f>
        <v>0</v>
      </c>
      <c r="S400" s="189"/>
      <c r="T400" s="191">
        <f>SUM(T401:T404)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192" t="s">
        <v>156</v>
      </c>
      <c r="AT400" s="193" t="s">
        <v>71</v>
      </c>
      <c r="AU400" s="193" t="s">
        <v>77</v>
      </c>
      <c r="AY400" s="192" t="s">
        <v>129</v>
      </c>
      <c r="BK400" s="194">
        <f>SUM(BK401:BK404)</f>
        <v>0</v>
      </c>
    </row>
    <row r="401" s="2" customFormat="1" ht="14.4" customHeight="1">
      <c r="A401" s="38"/>
      <c r="B401" s="39"/>
      <c r="C401" s="197" t="s">
        <v>770</v>
      </c>
      <c r="D401" s="197" t="s">
        <v>131</v>
      </c>
      <c r="E401" s="198" t="s">
        <v>771</v>
      </c>
      <c r="F401" s="199" t="s">
        <v>772</v>
      </c>
      <c r="G401" s="200" t="s">
        <v>422</v>
      </c>
      <c r="H401" s="201">
        <v>1</v>
      </c>
      <c r="I401" s="202"/>
      <c r="J401" s="203">
        <f>ROUND(I401*H401,2)</f>
        <v>0</v>
      </c>
      <c r="K401" s="199" t="s">
        <v>135</v>
      </c>
      <c r="L401" s="44"/>
      <c r="M401" s="204" t="s">
        <v>19</v>
      </c>
      <c r="N401" s="205" t="s">
        <v>43</v>
      </c>
      <c r="O401" s="84"/>
      <c r="P401" s="206">
        <f>O401*H401</f>
        <v>0</v>
      </c>
      <c r="Q401" s="206">
        <v>0</v>
      </c>
      <c r="R401" s="206">
        <f>Q401*H401</f>
        <v>0</v>
      </c>
      <c r="S401" s="206">
        <v>0</v>
      </c>
      <c r="T401" s="207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08" t="s">
        <v>773</v>
      </c>
      <c r="AT401" s="208" t="s">
        <v>131</v>
      </c>
      <c r="AU401" s="208" t="s">
        <v>79</v>
      </c>
      <c r="AY401" s="17" t="s">
        <v>129</v>
      </c>
      <c r="BE401" s="209">
        <f>IF(N401="základní",J401,0)</f>
        <v>0</v>
      </c>
      <c r="BF401" s="209">
        <f>IF(N401="snížená",J401,0)</f>
        <v>0</v>
      </c>
      <c r="BG401" s="209">
        <f>IF(N401="zákl. přenesená",J401,0)</f>
        <v>0</v>
      </c>
      <c r="BH401" s="209">
        <f>IF(N401="sníž. přenesená",J401,0)</f>
        <v>0</v>
      </c>
      <c r="BI401" s="209">
        <f>IF(N401="nulová",J401,0)</f>
        <v>0</v>
      </c>
      <c r="BJ401" s="17" t="s">
        <v>77</v>
      </c>
      <c r="BK401" s="209">
        <f>ROUND(I401*H401,2)</f>
        <v>0</v>
      </c>
      <c r="BL401" s="17" t="s">
        <v>773</v>
      </c>
      <c r="BM401" s="208" t="s">
        <v>774</v>
      </c>
    </row>
    <row r="402" s="2" customFormat="1">
      <c r="A402" s="38"/>
      <c r="B402" s="39"/>
      <c r="C402" s="40"/>
      <c r="D402" s="210" t="s">
        <v>138</v>
      </c>
      <c r="E402" s="40"/>
      <c r="F402" s="211" t="s">
        <v>775</v>
      </c>
      <c r="G402" s="40"/>
      <c r="H402" s="40"/>
      <c r="I402" s="212"/>
      <c r="J402" s="40"/>
      <c r="K402" s="40"/>
      <c r="L402" s="44"/>
      <c r="M402" s="213"/>
      <c r="N402" s="214"/>
      <c r="O402" s="84"/>
      <c r="P402" s="84"/>
      <c r="Q402" s="84"/>
      <c r="R402" s="84"/>
      <c r="S402" s="84"/>
      <c r="T402" s="85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138</v>
      </c>
      <c r="AU402" s="17" t="s">
        <v>79</v>
      </c>
    </row>
    <row r="403" s="2" customFormat="1" ht="14.4" customHeight="1">
      <c r="A403" s="38"/>
      <c r="B403" s="39"/>
      <c r="C403" s="197" t="s">
        <v>776</v>
      </c>
      <c r="D403" s="197" t="s">
        <v>131</v>
      </c>
      <c r="E403" s="198" t="s">
        <v>777</v>
      </c>
      <c r="F403" s="199" t="s">
        <v>778</v>
      </c>
      <c r="G403" s="200" t="s">
        <v>422</v>
      </c>
      <c r="H403" s="201">
        <v>1</v>
      </c>
      <c r="I403" s="202"/>
      <c r="J403" s="203">
        <f>ROUND(I403*H403,2)</f>
        <v>0</v>
      </c>
      <c r="K403" s="199" t="s">
        <v>135</v>
      </c>
      <c r="L403" s="44"/>
      <c r="M403" s="204" t="s">
        <v>19</v>
      </c>
      <c r="N403" s="205" t="s">
        <v>43</v>
      </c>
      <c r="O403" s="84"/>
      <c r="P403" s="206">
        <f>O403*H403</f>
        <v>0</v>
      </c>
      <c r="Q403" s="206">
        <v>0</v>
      </c>
      <c r="R403" s="206">
        <f>Q403*H403</f>
        <v>0</v>
      </c>
      <c r="S403" s="206">
        <v>0</v>
      </c>
      <c r="T403" s="207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08" t="s">
        <v>773</v>
      </c>
      <c r="AT403" s="208" t="s">
        <v>131</v>
      </c>
      <c r="AU403" s="208" t="s">
        <v>79</v>
      </c>
      <c r="AY403" s="17" t="s">
        <v>129</v>
      </c>
      <c r="BE403" s="209">
        <f>IF(N403="základní",J403,0)</f>
        <v>0</v>
      </c>
      <c r="BF403" s="209">
        <f>IF(N403="snížená",J403,0)</f>
        <v>0</v>
      </c>
      <c r="BG403" s="209">
        <f>IF(N403="zákl. přenesená",J403,0)</f>
        <v>0</v>
      </c>
      <c r="BH403" s="209">
        <f>IF(N403="sníž. přenesená",J403,0)</f>
        <v>0</v>
      </c>
      <c r="BI403" s="209">
        <f>IF(N403="nulová",J403,0)</f>
        <v>0</v>
      </c>
      <c r="BJ403" s="17" t="s">
        <v>77</v>
      </c>
      <c r="BK403" s="209">
        <f>ROUND(I403*H403,2)</f>
        <v>0</v>
      </c>
      <c r="BL403" s="17" t="s">
        <v>773</v>
      </c>
      <c r="BM403" s="208" t="s">
        <v>779</v>
      </c>
    </row>
    <row r="404" s="2" customFormat="1">
      <c r="A404" s="38"/>
      <c r="B404" s="39"/>
      <c r="C404" s="40"/>
      <c r="D404" s="210" t="s">
        <v>138</v>
      </c>
      <c r="E404" s="40"/>
      <c r="F404" s="211" t="s">
        <v>780</v>
      </c>
      <c r="G404" s="40"/>
      <c r="H404" s="40"/>
      <c r="I404" s="212"/>
      <c r="J404" s="40"/>
      <c r="K404" s="40"/>
      <c r="L404" s="44"/>
      <c r="M404" s="213"/>
      <c r="N404" s="214"/>
      <c r="O404" s="84"/>
      <c r="P404" s="84"/>
      <c r="Q404" s="84"/>
      <c r="R404" s="84"/>
      <c r="S404" s="84"/>
      <c r="T404" s="85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138</v>
      </c>
      <c r="AU404" s="17" t="s">
        <v>79</v>
      </c>
    </row>
    <row r="405" s="12" customFormat="1" ht="22.8" customHeight="1">
      <c r="A405" s="12"/>
      <c r="B405" s="181"/>
      <c r="C405" s="182"/>
      <c r="D405" s="183" t="s">
        <v>71</v>
      </c>
      <c r="E405" s="195" t="s">
        <v>781</v>
      </c>
      <c r="F405" s="195" t="s">
        <v>782</v>
      </c>
      <c r="G405" s="182"/>
      <c r="H405" s="182"/>
      <c r="I405" s="185"/>
      <c r="J405" s="196">
        <f>BK405</f>
        <v>0</v>
      </c>
      <c r="K405" s="182"/>
      <c r="L405" s="187"/>
      <c r="M405" s="188"/>
      <c r="N405" s="189"/>
      <c r="O405" s="189"/>
      <c r="P405" s="190">
        <f>SUM(P406:P407)</f>
        <v>0</v>
      </c>
      <c r="Q405" s="189"/>
      <c r="R405" s="190">
        <f>SUM(R406:R407)</f>
        <v>0</v>
      </c>
      <c r="S405" s="189"/>
      <c r="T405" s="191">
        <f>SUM(T406:T407)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192" t="s">
        <v>156</v>
      </c>
      <c r="AT405" s="193" t="s">
        <v>71</v>
      </c>
      <c r="AU405" s="193" t="s">
        <v>77</v>
      </c>
      <c r="AY405" s="192" t="s">
        <v>129</v>
      </c>
      <c r="BK405" s="194">
        <f>SUM(BK406:BK407)</f>
        <v>0</v>
      </c>
    </row>
    <row r="406" s="2" customFormat="1" ht="14.4" customHeight="1">
      <c r="A406" s="38"/>
      <c r="B406" s="39"/>
      <c r="C406" s="197" t="s">
        <v>783</v>
      </c>
      <c r="D406" s="197" t="s">
        <v>131</v>
      </c>
      <c r="E406" s="198" t="s">
        <v>784</v>
      </c>
      <c r="F406" s="199" t="s">
        <v>782</v>
      </c>
      <c r="G406" s="200" t="s">
        <v>422</v>
      </c>
      <c r="H406" s="201">
        <v>1</v>
      </c>
      <c r="I406" s="202"/>
      <c r="J406" s="203">
        <f>ROUND(I406*H406,2)</f>
        <v>0</v>
      </c>
      <c r="K406" s="199" t="s">
        <v>135</v>
      </c>
      <c r="L406" s="44"/>
      <c r="M406" s="204" t="s">
        <v>19</v>
      </c>
      <c r="N406" s="205" t="s">
        <v>43</v>
      </c>
      <c r="O406" s="84"/>
      <c r="P406" s="206">
        <f>O406*H406</f>
        <v>0</v>
      </c>
      <c r="Q406" s="206">
        <v>0</v>
      </c>
      <c r="R406" s="206">
        <f>Q406*H406</f>
        <v>0</v>
      </c>
      <c r="S406" s="206">
        <v>0</v>
      </c>
      <c r="T406" s="207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08" t="s">
        <v>773</v>
      </c>
      <c r="AT406" s="208" t="s">
        <v>131</v>
      </c>
      <c r="AU406" s="208" t="s">
        <v>79</v>
      </c>
      <c r="AY406" s="17" t="s">
        <v>129</v>
      </c>
      <c r="BE406" s="209">
        <f>IF(N406="základní",J406,0)</f>
        <v>0</v>
      </c>
      <c r="BF406" s="209">
        <f>IF(N406="snížená",J406,0)</f>
        <v>0</v>
      </c>
      <c r="BG406" s="209">
        <f>IF(N406="zákl. přenesená",J406,0)</f>
        <v>0</v>
      </c>
      <c r="BH406" s="209">
        <f>IF(N406="sníž. přenesená",J406,0)</f>
        <v>0</v>
      </c>
      <c r="BI406" s="209">
        <f>IF(N406="nulová",J406,0)</f>
        <v>0</v>
      </c>
      <c r="BJ406" s="17" t="s">
        <v>77</v>
      </c>
      <c r="BK406" s="209">
        <f>ROUND(I406*H406,2)</f>
        <v>0</v>
      </c>
      <c r="BL406" s="17" t="s">
        <v>773</v>
      </c>
      <c r="BM406" s="208" t="s">
        <v>785</v>
      </c>
    </row>
    <row r="407" s="2" customFormat="1">
      <c r="A407" s="38"/>
      <c r="B407" s="39"/>
      <c r="C407" s="40"/>
      <c r="D407" s="210" t="s">
        <v>138</v>
      </c>
      <c r="E407" s="40"/>
      <c r="F407" s="211" t="s">
        <v>786</v>
      </c>
      <c r="G407" s="40"/>
      <c r="H407" s="40"/>
      <c r="I407" s="212"/>
      <c r="J407" s="40"/>
      <c r="K407" s="40"/>
      <c r="L407" s="44"/>
      <c r="M407" s="213"/>
      <c r="N407" s="214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138</v>
      </c>
      <c r="AU407" s="17" t="s">
        <v>79</v>
      </c>
    </row>
    <row r="408" s="12" customFormat="1" ht="22.8" customHeight="1">
      <c r="A408" s="12"/>
      <c r="B408" s="181"/>
      <c r="C408" s="182"/>
      <c r="D408" s="183" t="s">
        <v>71</v>
      </c>
      <c r="E408" s="195" t="s">
        <v>787</v>
      </c>
      <c r="F408" s="195" t="s">
        <v>788</v>
      </c>
      <c r="G408" s="182"/>
      <c r="H408" s="182"/>
      <c r="I408" s="185"/>
      <c r="J408" s="196">
        <f>BK408</f>
        <v>0</v>
      </c>
      <c r="K408" s="182"/>
      <c r="L408" s="187"/>
      <c r="M408" s="188"/>
      <c r="N408" s="189"/>
      <c r="O408" s="189"/>
      <c r="P408" s="190">
        <f>SUM(P409:P410)</f>
        <v>0</v>
      </c>
      <c r="Q408" s="189"/>
      <c r="R408" s="190">
        <f>SUM(R409:R410)</f>
        <v>0</v>
      </c>
      <c r="S408" s="189"/>
      <c r="T408" s="191">
        <f>SUM(T409:T410)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192" t="s">
        <v>156</v>
      </c>
      <c r="AT408" s="193" t="s">
        <v>71</v>
      </c>
      <c r="AU408" s="193" t="s">
        <v>77</v>
      </c>
      <c r="AY408" s="192" t="s">
        <v>129</v>
      </c>
      <c r="BK408" s="194">
        <f>SUM(BK409:BK410)</f>
        <v>0</v>
      </c>
    </row>
    <row r="409" s="2" customFormat="1" ht="14.4" customHeight="1">
      <c r="A409" s="38"/>
      <c r="B409" s="39"/>
      <c r="C409" s="197" t="s">
        <v>789</v>
      </c>
      <c r="D409" s="197" t="s">
        <v>131</v>
      </c>
      <c r="E409" s="198" t="s">
        <v>790</v>
      </c>
      <c r="F409" s="199" t="s">
        <v>791</v>
      </c>
      <c r="G409" s="200" t="s">
        <v>422</v>
      </c>
      <c r="H409" s="201">
        <v>1</v>
      </c>
      <c r="I409" s="202"/>
      <c r="J409" s="203">
        <f>ROUND(I409*H409,2)</f>
        <v>0</v>
      </c>
      <c r="K409" s="199" t="s">
        <v>135</v>
      </c>
      <c r="L409" s="44"/>
      <c r="M409" s="204" t="s">
        <v>19</v>
      </c>
      <c r="N409" s="205" t="s">
        <v>43</v>
      </c>
      <c r="O409" s="84"/>
      <c r="P409" s="206">
        <f>O409*H409</f>
        <v>0</v>
      </c>
      <c r="Q409" s="206">
        <v>0</v>
      </c>
      <c r="R409" s="206">
        <f>Q409*H409</f>
        <v>0</v>
      </c>
      <c r="S409" s="206">
        <v>0</v>
      </c>
      <c r="T409" s="207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08" t="s">
        <v>773</v>
      </c>
      <c r="AT409" s="208" t="s">
        <v>131</v>
      </c>
      <c r="AU409" s="208" t="s">
        <v>79</v>
      </c>
      <c r="AY409" s="17" t="s">
        <v>129</v>
      </c>
      <c r="BE409" s="209">
        <f>IF(N409="základní",J409,0)</f>
        <v>0</v>
      </c>
      <c r="BF409" s="209">
        <f>IF(N409="snížená",J409,0)</f>
        <v>0</v>
      </c>
      <c r="BG409" s="209">
        <f>IF(N409="zákl. přenesená",J409,0)</f>
        <v>0</v>
      </c>
      <c r="BH409" s="209">
        <f>IF(N409="sníž. přenesená",J409,0)</f>
        <v>0</v>
      </c>
      <c r="BI409" s="209">
        <f>IF(N409="nulová",J409,0)</f>
        <v>0</v>
      </c>
      <c r="BJ409" s="17" t="s">
        <v>77</v>
      </c>
      <c r="BK409" s="209">
        <f>ROUND(I409*H409,2)</f>
        <v>0</v>
      </c>
      <c r="BL409" s="17" t="s">
        <v>773</v>
      </c>
      <c r="BM409" s="208" t="s">
        <v>792</v>
      </c>
    </row>
    <row r="410" s="2" customFormat="1">
      <c r="A410" s="38"/>
      <c r="B410" s="39"/>
      <c r="C410" s="40"/>
      <c r="D410" s="210" t="s">
        <v>138</v>
      </c>
      <c r="E410" s="40"/>
      <c r="F410" s="211" t="s">
        <v>793</v>
      </c>
      <c r="G410" s="40"/>
      <c r="H410" s="40"/>
      <c r="I410" s="212"/>
      <c r="J410" s="40"/>
      <c r="K410" s="40"/>
      <c r="L410" s="44"/>
      <c r="M410" s="213"/>
      <c r="N410" s="214"/>
      <c r="O410" s="84"/>
      <c r="P410" s="84"/>
      <c r="Q410" s="84"/>
      <c r="R410" s="84"/>
      <c r="S410" s="84"/>
      <c r="T410" s="85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138</v>
      </c>
      <c r="AU410" s="17" t="s">
        <v>79</v>
      </c>
    </row>
    <row r="411" s="12" customFormat="1" ht="22.8" customHeight="1">
      <c r="A411" s="12"/>
      <c r="B411" s="181"/>
      <c r="C411" s="182"/>
      <c r="D411" s="183" t="s">
        <v>71</v>
      </c>
      <c r="E411" s="195" t="s">
        <v>794</v>
      </c>
      <c r="F411" s="195" t="s">
        <v>795</v>
      </c>
      <c r="G411" s="182"/>
      <c r="H411" s="182"/>
      <c r="I411" s="185"/>
      <c r="J411" s="196">
        <f>BK411</f>
        <v>0</v>
      </c>
      <c r="K411" s="182"/>
      <c r="L411" s="187"/>
      <c r="M411" s="188"/>
      <c r="N411" s="189"/>
      <c r="O411" s="189"/>
      <c r="P411" s="190">
        <f>SUM(P412:P413)</f>
        <v>0</v>
      </c>
      <c r="Q411" s="189"/>
      <c r="R411" s="190">
        <f>SUM(R412:R413)</f>
        <v>0</v>
      </c>
      <c r="S411" s="189"/>
      <c r="T411" s="191">
        <f>SUM(T412:T413)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192" t="s">
        <v>156</v>
      </c>
      <c r="AT411" s="193" t="s">
        <v>71</v>
      </c>
      <c r="AU411" s="193" t="s">
        <v>77</v>
      </c>
      <c r="AY411" s="192" t="s">
        <v>129</v>
      </c>
      <c r="BK411" s="194">
        <f>SUM(BK412:BK413)</f>
        <v>0</v>
      </c>
    </row>
    <row r="412" s="2" customFormat="1" ht="14.4" customHeight="1">
      <c r="A412" s="38"/>
      <c r="B412" s="39"/>
      <c r="C412" s="197" t="s">
        <v>796</v>
      </c>
      <c r="D412" s="197" t="s">
        <v>131</v>
      </c>
      <c r="E412" s="198" t="s">
        <v>797</v>
      </c>
      <c r="F412" s="199" t="s">
        <v>798</v>
      </c>
      <c r="G412" s="200" t="s">
        <v>422</v>
      </c>
      <c r="H412" s="201">
        <v>1</v>
      </c>
      <c r="I412" s="202"/>
      <c r="J412" s="203">
        <f>ROUND(I412*H412,2)</f>
        <v>0</v>
      </c>
      <c r="K412" s="199" t="s">
        <v>135</v>
      </c>
      <c r="L412" s="44"/>
      <c r="M412" s="204" t="s">
        <v>19</v>
      </c>
      <c r="N412" s="205" t="s">
        <v>43</v>
      </c>
      <c r="O412" s="84"/>
      <c r="P412" s="206">
        <f>O412*H412</f>
        <v>0</v>
      </c>
      <c r="Q412" s="206">
        <v>0</v>
      </c>
      <c r="R412" s="206">
        <f>Q412*H412</f>
        <v>0</v>
      </c>
      <c r="S412" s="206">
        <v>0</v>
      </c>
      <c r="T412" s="207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08" t="s">
        <v>773</v>
      </c>
      <c r="AT412" s="208" t="s">
        <v>131</v>
      </c>
      <c r="AU412" s="208" t="s">
        <v>79</v>
      </c>
      <c r="AY412" s="17" t="s">
        <v>129</v>
      </c>
      <c r="BE412" s="209">
        <f>IF(N412="základní",J412,0)</f>
        <v>0</v>
      </c>
      <c r="BF412" s="209">
        <f>IF(N412="snížená",J412,0)</f>
        <v>0</v>
      </c>
      <c r="BG412" s="209">
        <f>IF(N412="zákl. přenesená",J412,0)</f>
        <v>0</v>
      </c>
      <c r="BH412" s="209">
        <f>IF(N412="sníž. přenesená",J412,0)</f>
        <v>0</v>
      </c>
      <c r="BI412" s="209">
        <f>IF(N412="nulová",J412,0)</f>
        <v>0</v>
      </c>
      <c r="BJ412" s="17" t="s">
        <v>77</v>
      </c>
      <c r="BK412" s="209">
        <f>ROUND(I412*H412,2)</f>
        <v>0</v>
      </c>
      <c r="BL412" s="17" t="s">
        <v>773</v>
      </c>
      <c r="BM412" s="208" t="s">
        <v>799</v>
      </c>
    </row>
    <row r="413" s="2" customFormat="1">
      <c r="A413" s="38"/>
      <c r="B413" s="39"/>
      <c r="C413" s="40"/>
      <c r="D413" s="210" t="s">
        <v>138</v>
      </c>
      <c r="E413" s="40"/>
      <c r="F413" s="211" t="s">
        <v>800</v>
      </c>
      <c r="G413" s="40"/>
      <c r="H413" s="40"/>
      <c r="I413" s="212"/>
      <c r="J413" s="40"/>
      <c r="K413" s="40"/>
      <c r="L413" s="44"/>
      <c r="M413" s="249"/>
      <c r="N413" s="250"/>
      <c r="O413" s="251"/>
      <c r="P413" s="251"/>
      <c r="Q413" s="251"/>
      <c r="R413" s="251"/>
      <c r="S413" s="251"/>
      <c r="T413" s="252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138</v>
      </c>
      <c r="AU413" s="17" t="s">
        <v>79</v>
      </c>
    </row>
    <row r="414" s="2" customFormat="1" ht="6.96" customHeight="1">
      <c r="A414" s="38"/>
      <c r="B414" s="59"/>
      <c r="C414" s="60"/>
      <c r="D414" s="60"/>
      <c r="E414" s="60"/>
      <c r="F414" s="60"/>
      <c r="G414" s="60"/>
      <c r="H414" s="60"/>
      <c r="I414" s="60"/>
      <c r="J414" s="60"/>
      <c r="K414" s="60"/>
      <c r="L414" s="44"/>
      <c r="M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</row>
  </sheetData>
  <sheetProtection sheet="1" autoFilter="0" formatColumns="0" formatRows="0" objects="1" scenarios="1" spinCount="100000" saltValue="xKcB8xtlrOvrDmb4lh9P5yo4UaTE6CKnrGX6d8Q/3/+OV7Sdchiq51+ZM6CvOe6hHTnM6BkuKNyHZQ4NYzwg/A==" hashValue="KJKDaNDb9SLkLPJOQ8OLxjhioC8nFN9XNbXYI+TioqZX80lIo4IZBGDuJRKIxVkGtqRSr1eYrDjIKP3PrnsZ2g==" algorithmName="SHA-512" password="CC35"/>
  <autoFilter ref="C101:K413"/>
  <mergeCells count="6">
    <mergeCell ref="E7:H7"/>
    <mergeCell ref="E16:H16"/>
    <mergeCell ref="E25:H25"/>
    <mergeCell ref="E46:H46"/>
    <mergeCell ref="E94:H94"/>
    <mergeCell ref="L2:V2"/>
  </mergeCells>
  <hyperlinks>
    <hyperlink ref="F106" r:id="rId1" display="https://podminky.urs.cz/item/CS_URS_2022_02/139711111"/>
    <hyperlink ref="F109" r:id="rId2" display="https://podminky.urs.cz/item/CS_URS_2022_02/162251102"/>
    <hyperlink ref="F111" r:id="rId3" display="https://podminky.urs.cz/item/CS_URS_2022_02/162751117"/>
    <hyperlink ref="F113" r:id="rId4" display="https://podminky.urs.cz/item/CS_URS_2022_02/162751119"/>
    <hyperlink ref="F116" r:id="rId5" display="https://podminky.urs.cz/item/CS_URS_2022_02/167111101"/>
    <hyperlink ref="F118" r:id="rId6" display="https://podminky.urs.cz/item/CS_URS_2022_02/171201221"/>
    <hyperlink ref="F121" r:id="rId7" display="https://podminky.urs.cz/item/CS_URS_2022_02/171251201"/>
    <hyperlink ref="F123" r:id="rId8" display="https://podminky.urs.cz/item/CS_URS_2022_02/181911102"/>
    <hyperlink ref="F127" r:id="rId9" display="https://podminky.urs.cz/item/CS_URS_2022_02/275321411"/>
    <hyperlink ref="F130" r:id="rId10" display="https://podminky.urs.cz/item/CS_URS_2022_02/275351121"/>
    <hyperlink ref="F133" r:id="rId11" display="https://podminky.urs.cz/item/CS_URS_2022_02/275351122"/>
    <hyperlink ref="F135" r:id="rId12" display="https://podminky.urs.cz/item/CS_URS_2022_02/275362021"/>
    <hyperlink ref="F139" r:id="rId13" display="https://podminky.urs.cz/item/CS_URS_2022_02/311270331"/>
    <hyperlink ref="F142" r:id="rId14" display="https://podminky.urs.cz/item/CS_URS_2022_02/317142430"/>
    <hyperlink ref="F145" r:id="rId15" display="https://podminky.urs.cz/item/CS_URS_2022_02/317151162"/>
    <hyperlink ref="F148" r:id="rId16" display="https://podminky.urs.cz/item/CS_URS_2022_02/342272225"/>
    <hyperlink ref="F151" r:id="rId17" display="https://podminky.urs.cz/item/CS_URS_2022_02/342272235"/>
    <hyperlink ref="F155" r:id="rId18" display="https://podminky.urs.cz/item/CS_URS_2022_02/612142001"/>
    <hyperlink ref="F161" r:id="rId19" display="https://podminky.urs.cz/item/CS_URS_2022_02/612321121"/>
    <hyperlink ref="F164" r:id="rId20" display="https://podminky.urs.cz/item/CS_URS_2022_02/612321131"/>
    <hyperlink ref="F170" r:id="rId21" display="https://podminky.urs.cz/item/CS_URS_2022_02/619991001"/>
    <hyperlink ref="F173" r:id="rId22" display="https://podminky.urs.cz/item/CS_URS_2022_02/619991011"/>
    <hyperlink ref="F176" r:id="rId23" display="https://podminky.urs.cz/item/CS_URS_2022_02/631311125"/>
    <hyperlink ref="F179" r:id="rId24" display="https://podminky.urs.cz/item/CS_URS_2022_02/632450121"/>
    <hyperlink ref="F183" r:id="rId25" display="https://podminky.urs.cz/item/CS_URS_2022_02/949101111"/>
    <hyperlink ref="F188" r:id="rId26" display="https://podminky.urs.cz/item/CS_URS_2022_02/952901111"/>
    <hyperlink ref="F190" r:id="rId27" display="https://podminky.urs.cz/item/CS_URS_2022_02/965042121"/>
    <hyperlink ref="F193" r:id="rId28" display="https://podminky.urs.cz/item/CS_URS_2022_02/965042231"/>
    <hyperlink ref="F196" r:id="rId29" display="https://podminky.urs.cz/item/CS_URS_2022_02/965081223"/>
    <hyperlink ref="F199" r:id="rId30" display="https://podminky.urs.cz/item/CS_URS_2022_02/968072455"/>
    <hyperlink ref="F202" r:id="rId31" display="https://podminky.urs.cz/item/CS_URS_2022_02/971033621"/>
    <hyperlink ref="F207" r:id="rId32" display="https://podminky.urs.cz/item/CS_URS_2022_02/972054491"/>
    <hyperlink ref="F210" r:id="rId33" display="https://podminky.urs.cz/item/CS_URS_2022_02/977211112"/>
    <hyperlink ref="F213" r:id="rId34" display="https://podminky.urs.cz/item/CS_URS_2022_02/977311111"/>
    <hyperlink ref="F216" r:id="rId35" display="https://podminky.urs.cz/item/CS_URS_2022_02/977312112"/>
    <hyperlink ref="F219" r:id="rId36" display="https://podminky.urs.cz/item/CS_URS_2022_02/978059541"/>
    <hyperlink ref="F223" r:id="rId37" display="https://podminky.urs.cz/item/CS_URS_2022_02/997013152"/>
    <hyperlink ref="F225" r:id="rId38" display="https://podminky.urs.cz/item/CS_URS_2022_02/997013501"/>
    <hyperlink ref="F227" r:id="rId39" display="https://podminky.urs.cz/item/CS_URS_2022_02/997013509"/>
    <hyperlink ref="F230" r:id="rId40" display="https://podminky.urs.cz/item/CS_URS_2022_02/997013631"/>
    <hyperlink ref="F233" r:id="rId41" display="https://podminky.urs.cz/item/CS_URS_2022_02/998017001"/>
    <hyperlink ref="F237" r:id="rId42" display="https://podminky.urs.cz/item/CS_URS_2022_02/711111001"/>
    <hyperlink ref="F242" r:id="rId43" display="https://podminky.urs.cz/item/CS_URS_2022_02/711141559"/>
    <hyperlink ref="F247" r:id="rId44" display="https://podminky.urs.cz/item/CS_URS_2022_02/998711102"/>
    <hyperlink ref="F252" r:id="rId45" display="https://podminky.urs.cz/item/CS_URS_2022_02/725210821"/>
    <hyperlink ref="F255" r:id="rId46" display="https://podminky.urs.cz/item/CS_URS_2022_02/725820801"/>
    <hyperlink ref="F262" r:id="rId47" display="https://podminky.urs.cz/item/CS_URS_2022_02/763135101"/>
    <hyperlink ref="F267" r:id="rId48" display="https://podminky.urs.cz/item/CS_URS_2022_02/763171112"/>
    <hyperlink ref="F270" r:id="rId49" display="https://podminky.urs.cz/item/CS_URS_2022_02/763221121"/>
    <hyperlink ref="F275" r:id="rId50" display="https://podminky.urs.cz/item/CS_URS_2022_02/998763302"/>
    <hyperlink ref="F278" r:id="rId51" display="https://podminky.urs.cz/item/CS_URS_2022_02/766441811"/>
    <hyperlink ref="F283" r:id="rId52" display="https://podminky.urs.cz/item/CS_URS_2022_02/766660001"/>
    <hyperlink ref="F287" r:id="rId53" display="https://podminky.urs.cz/item/CS_URS_2022_02/766660728"/>
    <hyperlink ref="F290" r:id="rId54" display="https://podminky.urs.cz/item/CS_URS_2022_02/766660729"/>
    <hyperlink ref="F293" r:id="rId55" display="https://podminky.urs.cz/item/CS_URS_2022_02/766691914"/>
    <hyperlink ref="F296" r:id="rId56" display="https://podminky.urs.cz/item/CS_URS_2022_02/998766102"/>
    <hyperlink ref="F303" r:id="rId57" display="https://podminky.urs.cz/item/CS_URS_2022_02/998767202"/>
    <hyperlink ref="F306" r:id="rId58" display="https://podminky.urs.cz/item/CS_URS_2022_02/771121011"/>
    <hyperlink ref="F309" r:id="rId59" display="https://podminky.urs.cz/item/CS_URS_2022_02/771584123"/>
    <hyperlink ref="F314" r:id="rId60" display="https://podminky.urs.cz/item/CS_URS_2022_02/771589191"/>
    <hyperlink ref="F316" r:id="rId61" display="https://podminky.urs.cz/item/CS_URS_2022_02/998771102"/>
    <hyperlink ref="F319" r:id="rId62" display="https://podminky.urs.cz/item/CS_URS_2022_02/776121321"/>
    <hyperlink ref="F322" r:id="rId63" display="https://podminky.urs.cz/item/CS_URS_2022_02/776141121"/>
    <hyperlink ref="F325" r:id="rId64" display="https://podminky.urs.cz/item/CS_URS_2022_02/776201811"/>
    <hyperlink ref="F328" r:id="rId65" display="https://podminky.urs.cz/item/CS_URS_2022_02/776221111"/>
    <hyperlink ref="F332" r:id="rId66" display="https://podminky.urs.cz/item/CS_URS_2022_02/776411111"/>
    <hyperlink ref="F337" r:id="rId67" display="https://podminky.urs.cz/item/CS_URS_2022_02/998776102"/>
    <hyperlink ref="F340" r:id="rId68" display="https://podminky.urs.cz/item/CS_URS_2022_02/781121011"/>
    <hyperlink ref="F343" r:id="rId69" display="https://podminky.urs.cz/item/CS_URS_2022_02/781474113"/>
    <hyperlink ref="F348" r:id="rId70" display="https://podminky.urs.cz/item/CS_URS_2022_02/998781102"/>
    <hyperlink ref="F351" r:id="rId71" display="https://podminky.urs.cz/item/CS_URS_2022_02/783301311"/>
    <hyperlink ref="F354" r:id="rId72" display="https://podminky.urs.cz/item/CS_URS_2022_02/783314101"/>
    <hyperlink ref="F356" r:id="rId73" display="https://podminky.urs.cz/item/CS_URS_2022_02/783317101"/>
    <hyperlink ref="F360" r:id="rId74" display="https://podminky.urs.cz/item/CS_URS_2022_02/784181121"/>
    <hyperlink ref="F369" r:id="rId75" display="https://podminky.urs.cz/item/CS_URS_2022_02/784211101"/>
    <hyperlink ref="F378" r:id="rId76" display="https://podminky.urs.cz/item/CS_URS_2022_02/784660101"/>
    <hyperlink ref="F402" r:id="rId77" display="https://podminky.urs.cz/item/CS_URS_2022_02/011103000"/>
    <hyperlink ref="F404" r:id="rId78" display="https://podminky.urs.cz/item/CS_URS_2022_02/013254000"/>
    <hyperlink ref="F407" r:id="rId79" display="https://podminky.urs.cz/item/CS_URS_2022_02/030001000"/>
    <hyperlink ref="F410" r:id="rId80" display="https://podminky.urs.cz/item/CS_URS_2022_02/045002000"/>
    <hyperlink ref="F413" r:id="rId81" display="https://podminky.urs.cz/item/CS_URS_2022_02/094104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8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28125" style="253" customWidth="1"/>
    <col min="2" max="2" width="1.710938" style="253" customWidth="1"/>
    <col min="3" max="4" width="5.003906" style="253" customWidth="1"/>
    <col min="5" max="5" width="11.71094" style="253" customWidth="1"/>
    <col min="6" max="6" width="9.140625" style="253" customWidth="1"/>
    <col min="7" max="7" width="5.003906" style="253" customWidth="1"/>
    <col min="8" max="8" width="77.85156" style="253" customWidth="1"/>
    <col min="9" max="10" width="20.00391" style="253" customWidth="1"/>
    <col min="11" max="11" width="1.710938" style="253" customWidth="1"/>
  </cols>
  <sheetData>
    <row r="1" s="1" customFormat="1" ht="37.5" customHeight="1"/>
    <row r="2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="15" customFormat="1" ht="45" customHeight="1">
      <c r="B3" s="257"/>
      <c r="C3" s="258" t="s">
        <v>801</v>
      </c>
      <c r="D3" s="258"/>
      <c r="E3" s="258"/>
      <c r="F3" s="258"/>
      <c r="G3" s="258"/>
      <c r="H3" s="258"/>
      <c r="I3" s="258"/>
      <c r="J3" s="258"/>
      <c r="K3" s="259"/>
    </row>
    <row r="4" s="1" customFormat="1" ht="25.5" customHeight="1">
      <c r="B4" s="260"/>
      <c r="C4" s="261" t="s">
        <v>802</v>
      </c>
      <c r="D4" s="261"/>
      <c r="E4" s="261"/>
      <c r="F4" s="261"/>
      <c r="G4" s="261"/>
      <c r="H4" s="261"/>
      <c r="I4" s="261"/>
      <c r="J4" s="261"/>
      <c r="K4" s="262"/>
    </row>
    <row r="5" s="1" customFormat="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="1" customFormat="1" ht="15" customHeight="1">
      <c r="B6" s="260"/>
      <c r="C6" s="264" t="s">
        <v>803</v>
      </c>
      <c r="D6" s="264"/>
      <c r="E6" s="264"/>
      <c r="F6" s="264"/>
      <c r="G6" s="264"/>
      <c r="H6" s="264"/>
      <c r="I6" s="264"/>
      <c r="J6" s="264"/>
      <c r="K6" s="262"/>
    </row>
    <row r="7" s="1" customFormat="1" ht="15" customHeight="1">
      <c r="B7" s="265"/>
      <c r="C7" s="264" t="s">
        <v>804</v>
      </c>
      <c r="D7" s="264"/>
      <c r="E7" s="264"/>
      <c r="F7" s="264"/>
      <c r="G7" s="264"/>
      <c r="H7" s="264"/>
      <c r="I7" s="264"/>
      <c r="J7" s="264"/>
      <c r="K7" s="262"/>
    </row>
    <row r="8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="1" customFormat="1" ht="15" customHeight="1">
      <c r="B9" s="265"/>
      <c r="C9" s="264" t="s">
        <v>805</v>
      </c>
      <c r="D9" s="264"/>
      <c r="E9" s="264"/>
      <c r="F9" s="264"/>
      <c r="G9" s="264"/>
      <c r="H9" s="264"/>
      <c r="I9" s="264"/>
      <c r="J9" s="264"/>
      <c r="K9" s="262"/>
    </row>
    <row r="10" s="1" customFormat="1" ht="15" customHeight="1">
      <c r="B10" s="265"/>
      <c r="C10" s="264"/>
      <c r="D10" s="264" t="s">
        <v>806</v>
      </c>
      <c r="E10" s="264"/>
      <c r="F10" s="264"/>
      <c r="G10" s="264"/>
      <c r="H10" s="264"/>
      <c r="I10" s="264"/>
      <c r="J10" s="264"/>
      <c r="K10" s="262"/>
    </row>
    <row r="11" s="1" customFormat="1" ht="15" customHeight="1">
      <c r="B11" s="265"/>
      <c r="C11" s="266"/>
      <c r="D11" s="264" t="s">
        <v>807</v>
      </c>
      <c r="E11" s="264"/>
      <c r="F11" s="264"/>
      <c r="G11" s="264"/>
      <c r="H11" s="264"/>
      <c r="I11" s="264"/>
      <c r="J11" s="264"/>
      <c r="K11" s="262"/>
    </row>
    <row r="12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="1" customFormat="1" ht="15" customHeight="1">
      <c r="B13" s="265"/>
      <c r="C13" s="266"/>
      <c r="D13" s="267" t="s">
        <v>808</v>
      </c>
      <c r="E13" s="264"/>
      <c r="F13" s="264"/>
      <c r="G13" s="264"/>
      <c r="H13" s="264"/>
      <c r="I13" s="264"/>
      <c r="J13" s="264"/>
      <c r="K13" s="262"/>
    </row>
    <row r="14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="1" customFormat="1" ht="15" customHeight="1">
      <c r="B15" s="265"/>
      <c r="C15" s="266"/>
      <c r="D15" s="264" t="s">
        <v>809</v>
      </c>
      <c r="E15" s="264"/>
      <c r="F15" s="264"/>
      <c r="G15" s="264"/>
      <c r="H15" s="264"/>
      <c r="I15" s="264"/>
      <c r="J15" s="264"/>
      <c r="K15" s="262"/>
    </row>
    <row r="16" s="1" customFormat="1" ht="15" customHeight="1">
      <c r="B16" s="265"/>
      <c r="C16" s="266"/>
      <c r="D16" s="264" t="s">
        <v>810</v>
      </c>
      <c r="E16" s="264"/>
      <c r="F16" s="264"/>
      <c r="G16" s="264"/>
      <c r="H16" s="264"/>
      <c r="I16" s="264"/>
      <c r="J16" s="264"/>
      <c r="K16" s="262"/>
    </row>
    <row r="17" s="1" customFormat="1" ht="15" customHeight="1">
      <c r="B17" s="265"/>
      <c r="C17" s="266"/>
      <c r="D17" s="264" t="s">
        <v>811</v>
      </c>
      <c r="E17" s="264"/>
      <c r="F17" s="264"/>
      <c r="G17" s="264"/>
      <c r="H17" s="264"/>
      <c r="I17" s="264"/>
      <c r="J17" s="264"/>
      <c r="K17" s="262"/>
    </row>
    <row r="18" s="1" customFormat="1" ht="15" customHeight="1">
      <c r="B18" s="265"/>
      <c r="C18" s="266"/>
      <c r="D18" s="266"/>
      <c r="E18" s="268" t="s">
        <v>76</v>
      </c>
      <c r="F18" s="264" t="s">
        <v>812</v>
      </c>
      <c r="G18" s="264"/>
      <c r="H18" s="264"/>
      <c r="I18" s="264"/>
      <c r="J18" s="264"/>
      <c r="K18" s="262"/>
    </row>
    <row r="19" s="1" customFormat="1" ht="15" customHeight="1">
      <c r="B19" s="265"/>
      <c r="C19" s="266"/>
      <c r="D19" s="266"/>
      <c r="E19" s="268" t="s">
        <v>813</v>
      </c>
      <c r="F19" s="264" t="s">
        <v>814</v>
      </c>
      <c r="G19" s="264"/>
      <c r="H19" s="264"/>
      <c r="I19" s="264"/>
      <c r="J19" s="264"/>
      <c r="K19" s="262"/>
    </row>
    <row r="20" s="1" customFormat="1" ht="15" customHeight="1">
      <c r="B20" s="265"/>
      <c r="C20" s="266"/>
      <c r="D20" s="266"/>
      <c r="E20" s="268" t="s">
        <v>815</v>
      </c>
      <c r="F20" s="264" t="s">
        <v>816</v>
      </c>
      <c r="G20" s="264"/>
      <c r="H20" s="264"/>
      <c r="I20" s="264"/>
      <c r="J20" s="264"/>
      <c r="K20" s="262"/>
    </row>
    <row r="21" s="1" customFormat="1" ht="15" customHeight="1">
      <c r="B21" s="265"/>
      <c r="C21" s="266"/>
      <c r="D21" s="266"/>
      <c r="E21" s="268" t="s">
        <v>817</v>
      </c>
      <c r="F21" s="264" t="s">
        <v>818</v>
      </c>
      <c r="G21" s="264"/>
      <c r="H21" s="264"/>
      <c r="I21" s="264"/>
      <c r="J21" s="264"/>
      <c r="K21" s="262"/>
    </row>
    <row r="22" s="1" customFormat="1" ht="15" customHeight="1">
      <c r="B22" s="265"/>
      <c r="C22" s="266"/>
      <c r="D22" s="266"/>
      <c r="E22" s="268" t="s">
        <v>718</v>
      </c>
      <c r="F22" s="264" t="s">
        <v>819</v>
      </c>
      <c r="G22" s="264"/>
      <c r="H22" s="264"/>
      <c r="I22" s="264"/>
      <c r="J22" s="264"/>
      <c r="K22" s="262"/>
    </row>
    <row r="23" s="1" customFormat="1" ht="15" customHeight="1">
      <c r="B23" s="265"/>
      <c r="C23" s="266"/>
      <c r="D23" s="266"/>
      <c r="E23" s="268" t="s">
        <v>820</v>
      </c>
      <c r="F23" s="264" t="s">
        <v>821</v>
      </c>
      <c r="G23" s="264"/>
      <c r="H23" s="264"/>
      <c r="I23" s="264"/>
      <c r="J23" s="264"/>
      <c r="K23" s="262"/>
    </row>
    <row r="24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="1" customFormat="1" ht="15" customHeight="1">
      <c r="B25" s="265"/>
      <c r="C25" s="264" t="s">
        <v>822</v>
      </c>
      <c r="D25" s="264"/>
      <c r="E25" s="264"/>
      <c r="F25" s="264"/>
      <c r="G25" s="264"/>
      <c r="H25" s="264"/>
      <c r="I25" s="264"/>
      <c r="J25" s="264"/>
      <c r="K25" s="262"/>
    </row>
    <row r="26" s="1" customFormat="1" ht="15" customHeight="1">
      <c r="B26" s="265"/>
      <c r="C26" s="264" t="s">
        <v>823</v>
      </c>
      <c r="D26" s="264"/>
      <c r="E26" s="264"/>
      <c r="F26" s="264"/>
      <c r="G26" s="264"/>
      <c r="H26" s="264"/>
      <c r="I26" s="264"/>
      <c r="J26" s="264"/>
      <c r="K26" s="262"/>
    </row>
    <row r="27" s="1" customFormat="1" ht="15" customHeight="1">
      <c r="B27" s="265"/>
      <c r="C27" s="264"/>
      <c r="D27" s="264" t="s">
        <v>824</v>
      </c>
      <c r="E27" s="264"/>
      <c r="F27" s="264"/>
      <c r="G27" s="264"/>
      <c r="H27" s="264"/>
      <c r="I27" s="264"/>
      <c r="J27" s="264"/>
      <c r="K27" s="262"/>
    </row>
    <row r="28" s="1" customFormat="1" ht="15" customHeight="1">
      <c r="B28" s="265"/>
      <c r="C28" s="266"/>
      <c r="D28" s="264" t="s">
        <v>825</v>
      </c>
      <c r="E28" s="264"/>
      <c r="F28" s="264"/>
      <c r="G28" s="264"/>
      <c r="H28" s="264"/>
      <c r="I28" s="264"/>
      <c r="J28" s="264"/>
      <c r="K28" s="262"/>
    </row>
    <row r="29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="1" customFormat="1" ht="15" customHeight="1">
      <c r="B30" s="265"/>
      <c r="C30" s="266"/>
      <c r="D30" s="264" t="s">
        <v>826</v>
      </c>
      <c r="E30" s="264"/>
      <c r="F30" s="264"/>
      <c r="G30" s="264"/>
      <c r="H30" s="264"/>
      <c r="I30" s="264"/>
      <c r="J30" s="264"/>
      <c r="K30" s="262"/>
    </row>
    <row r="31" s="1" customFormat="1" ht="15" customHeight="1">
      <c r="B31" s="265"/>
      <c r="C31" s="266"/>
      <c r="D31" s="264" t="s">
        <v>827</v>
      </c>
      <c r="E31" s="264"/>
      <c r="F31" s="264"/>
      <c r="G31" s="264"/>
      <c r="H31" s="264"/>
      <c r="I31" s="264"/>
      <c r="J31" s="264"/>
      <c r="K31" s="262"/>
    </row>
    <row r="32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="1" customFormat="1" ht="15" customHeight="1">
      <c r="B33" s="265"/>
      <c r="C33" s="266"/>
      <c r="D33" s="264" t="s">
        <v>828</v>
      </c>
      <c r="E33" s="264"/>
      <c r="F33" s="264"/>
      <c r="G33" s="264"/>
      <c r="H33" s="264"/>
      <c r="I33" s="264"/>
      <c r="J33" s="264"/>
      <c r="K33" s="262"/>
    </row>
    <row r="34" s="1" customFormat="1" ht="15" customHeight="1">
      <c r="B34" s="265"/>
      <c r="C34" s="266"/>
      <c r="D34" s="264" t="s">
        <v>829</v>
      </c>
      <c r="E34" s="264"/>
      <c r="F34" s="264"/>
      <c r="G34" s="264"/>
      <c r="H34" s="264"/>
      <c r="I34" s="264"/>
      <c r="J34" s="264"/>
      <c r="K34" s="262"/>
    </row>
    <row r="35" s="1" customFormat="1" ht="15" customHeight="1">
      <c r="B35" s="265"/>
      <c r="C35" s="266"/>
      <c r="D35" s="264" t="s">
        <v>830</v>
      </c>
      <c r="E35" s="264"/>
      <c r="F35" s="264"/>
      <c r="G35" s="264"/>
      <c r="H35" s="264"/>
      <c r="I35" s="264"/>
      <c r="J35" s="264"/>
      <c r="K35" s="262"/>
    </row>
    <row r="36" s="1" customFormat="1" ht="15" customHeight="1">
      <c r="B36" s="265"/>
      <c r="C36" s="266"/>
      <c r="D36" s="264"/>
      <c r="E36" s="267" t="s">
        <v>115</v>
      </c>
      <c r="F36" s="264"/>
      <c r="G36" s="264" t="s">
        <v>831</v>
      </c>
      <c r="H36" s="264"/>
      <c r="I36" s="264"/>
      <c r="J36" s="264"/>
      <c r="K36" s="262"/>
    </row>
    <row r="37" s="1" customFormat="1" ht="30.75" customHeight="1">
      <c r="B37" s="265"/>
      <c r="C37" s="266"/>
      <c r="D37" s="264"/>
      <c r="E37" s="267" t="s">
        <v>832</v>
      </c>
      <c r="F37" s="264"/>
      <c r="G37" s="264" t="s">
        <v>833</v>
      </c>
      <c r="H37" s="264"/>
      <c r="I37" s="264"/>
      <c r="J37" s="264"/>
      <c r="K37" s="262"/>
    </row>
    <row r="38" s="1" customFormat="1" ht="15" customHeight="1">
      <c r="B38" s="265"/>
      <c r="C38" s="266"/>
      <c r="D38" s="264"/>
      <c r="E38" s="267" t="s">
        <v>53</v>
      </c>
      <c r="F38" s="264"/>
      <c r="G38" s="264" t="s">
        <v>834</v>
      </c>
      <c r="H38" s="264"/>
      <c r="I38" s="264"/>
      <c r="J38" s="264"/>
      <c r="K38" s="262"/>
    </row>
    <row r="39" s="1" customFormat="1" ht="15" customHeight="1">
      <c r="B39" s="265"/>
      <c r="C39" s="266"/>
      <c r="D39" s="264"/>
      <c r="E39" s="267" t="s">
        <v>54</v>
      </c>
      <c r="F39" s="264"/>
      <c r="G39" s="264" t="s">
        <v>835</v>
      </c>
      <c r="H39" s="264"/>
      <c r="I39" s="264"/>
      <c r="J39" s="264"/>
      <c r="K39" s="262"/>
    </row>
    <row r="40" s="1" customFormat="1" ht="15" customHeight="1">
      <c r="B40" s="265"/>
      <c r="C40" s="266"/>
      <c r="D40" s="264"/>
      <c r="E40" s="267" t="s">
        <v>116</v>
      </c>
      <c r="F40" s="264"/>
      <c r="G40" s="264" t="s">
        <v>836</v>
      </c>
      <c r="H40" s="264"/>
      <c r="I40" s="264"/>
      <c r="J40" s="264"/>
      <c r="K40" s="262"/>
    </row>
    <row r="41" s="1" customFormat="1" ht="15" customHeight="1">
      <c r="B41" s="265"/>
      <c r="C41" s="266"/>
      <c r="D41" s="264"/>
      <c r="E41" s="267" t="s">
        <v>117</v>
      </c>
      <c r="F41" s="264"/>
      <c r="G41" s="264" t="s">
        <v>837</v>
      </c>
      <c r="H41" s="264"/>
      <c r="I41" s="264"/>
      <c r="J41" s="264"/>
      <c r="K41" s="262"/>
    </row>
    <row r="42" s="1" customFormat="1" ht="15" customHeight="1">
      <c r="B42" s="265"/>
      <c r="C42" s="266"/>
      <c r="D42" s="264"/>
      <c r="E42" s="267" t="s">
        <v>838</v>
      </c>
      <c r="F42" s="264"/>
      <c r="G42" s="264" t="s">
        <v>839</v>
      </c>
      <c r="H42" s="264"/>
      <c r="I42" s="264"/>
      <c r="J42" s="264"/>
      <c r="K42" s="262"/>
    </row>
    <row r="43" s="1" customFormat="1" ht="15" customHeight="1">
      <c r="B43" s="265"/>
      <c r="C43" s="266"/>
      <c r="D43" s="264"/>
      <c r="E43" s="267"/>
      <c r="F43" s="264"/>
      <c r="G43" s="264" t="s">
        <v>840</v>
      </c>
      <c r="H43" s="264"/>
      <c r="I43" s="264"/>
      <c r="J43" s="264"/>
      <c r="K43" s="262"/>
    </row>
    <row r="44" s="1" customFormat="1" ht="15" customHeight="1">
      <c r="B44" s="265"/>
      <c r="C44" s="266"/>
      <c r="D44" s="264"/>
      <c r="E44" s="267" t="s">
        <v>841</v>
      </c>
      <c r="F44" s="264"/>
      <c r="G44" s="264" t="s">
        <v>842</v>
      </c>
      <c r="H44" s="264"/>
      <c r="I44" s="264"/>
      <c r="J44" s="264"/>
      <c r="K44" s="262"/>
    </row>
    <row r="45" s="1" customFormat="1" ht="15" customHeight="1">
      <c r="B45" s="265"/>
      <c r="C45" s="266"/>
      <c r="D45" s="264"/>
      <c r="E45" s="267" t="s">
        <v>119</v>
      </c>
      <c r="F45" s="264"/>
      <c r="G45" s="264" t="s">
        <v>843</v>
      </c>
      <c r="H45" s="264"/>
      <c r="I45" s="264"/>
      <c r="J45" s="264"/>
      <c r="K45" s="262"/>
    </row>
    <row r="46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="1" customFormat="1" ht="15" customHeight="1">
      <c r="B47" s="265"/>
      <c r="C47" s="266"/>
      <c r="D47" s="264" t="s">
        <v>844</v>
      </c>
      <c r="E47" s="264"/>
      <c r="F47" s="264"/>
      <c r="G47" s="264"/>
      <c r="H47" s="264"/>
      <c r="I47" s="264"/>
      <c r="J47" s="264"/>
      <c r="K47" s="262"/>
    </row>
    <row r="48" s="1" customFormat="1" ht="15" customHeight="1">
      <c r="B48" s="265"/>
      <c r="C48" s="266"/>
      <c r="D48" s="266"/>
      <c r="E48" s="264" t="s">
        <v>845</v>
      </c>
      <c r="F48" s="264"/>
      <c r="G48" s="264"/>
      <c r="H48" s="264"/>
      <c r="I48" s="264"/>
      <c r="J48" s="264"/>
      <c r="K48" s="262"/>
    </row>
    <row r="49" s="1" customFormat="1" ht="15" customHeight="1">
      <c r="B49" s="265"/>
      <c r="C49" s="266"/>
      <c r="D49" s="266"/>
      <c r="E49" s="264" t="s">
        <v>846</v>
      </c>
      <c r="F49" s="264"/>
      <c r="G49" s="264"/>
      <c r="H49" s="264"/>
      <c r="I49" s="264"/>
      <c r="J49" s="264"/>
      <c r="K49" s="262"/>
    </row>
    <row r="50" s="1" customFormat="1" ht="15" customHeight="1">
      <c r="B50" s="265"/>
      <c r="C50" s="266"/>
      <c r="D50" s="266"/>
      <c r="E50" s="264" t="s">
        <v>847</v>
      </c>
      <c r="F50" s="264"/>
      <c r="G50" s="264"/>
      <c r="H50" s="264"/>
      <c r="I50" s="264"/>
      <c r="J50" s="264"/>
      <c r="K50" s="262"/>
    </row>
    <row r="51" s="1" customFormat="1" ht="15" customHeight="1">
      <c r="B51" s="265"/>
      <c r="C51" s="266"/>
      <c r="D51" s="264" t="s">
        <v>848</v>
      </c>
      <c r="E51" s="264"/>
      <c r="F51" s="264"/>
      <c r="G51" s="264"/>
      <c r="H51" s="264"/>
      <c r="I51" s="264"/>
      <c r="J51" s="264"/>
      <c r="K51" s="262"/>
    </row>
    <row r="52" s="1" customFormat="1" ht="25.5" customHeight="1">
      <c r="B52" s="260"/>
      <c r="C52" s="261" t="s">
        <v>849</v>
      </c>
      <c r="D52" s="261"/>
      <c r="E52" s="261"/>
      <c r="F52" s="261"/>
      <c r="G52" s="261"/>
      <c r="H52" s="261"/>
      <c r="I52" s="261"/>
      <c r="J52" s="261"/>
      <c r="K52" s="262"/>
    </row>
    <row r="53" s="1" customFormat="1" ht="5.25" customHeight="1">
      <c r="B53" s="260"/>
      <c r="C53" s="263"/>
      <c r="D53" s="263"/>
      <c r="E53" s="263"/>
      <c r="F53" s="263"/>
      <c r="G53" s="263"/>
      <c r="H53" s="263"/>
      <c r="I53" s="263"/>
      <c r="J53" s="263"/>
      <c r="K53" s="262"/>
    </row>
    <row r="54" s="1" customFormat="1" ht="15" customHeight="1">
      <c r="B54" s="260"/>
      <c r="C54" s="264" t="s">
        <v>850</v>
      </c>
      <c r="D54" s="264"/>
      <c r="E54" s="264"/>
      <c r="F54" s="264"/>
      <c r="G54" s="264"/>
      <c r="H54" s="264"/>
      <c r="I54" s="264"/>
      <c r="J54" s="264"/>
      <c r="K54" s="262"/>
    </row>
    <row r="55" s="1" customFormat="1" ht="15" customHeight="1">
      <c r="B55" s="260"/>
      <c r="C55" s="264" t="s">
        <v>851</v>
      </c>
      <c r="D55" s="264"/>
      <c r="E55" s="264"/>
      <c r="F55" s="264"/>
      <c r="G55" s="264"/>
      <c r="H55" s="264"/>
      <c r="I55" s="264"/>
      <c r="J55" s="264"/>
      <c r="K55" s="262"/>
    </row>
    <row r="56" s="1" customFormat="1" ht="12.75" customHeight="1">
      <c r="B56" s="260"/>
      <c r="C56" s="264"/>
      <c r="D56" s="264"/>
      <c r="E56" s="264"/>
      <c r="F56" s="264"/>
      <c r="G56" s="264"/>
      <c r="H56" s="264"/>
      <c r="I56" s="264"/>
      <c r="J56" s="264"/>
      <c r="K56" s="262"/>
    </row>
    <row r="57" s="1" customFormat="1" ht="15" customHeight="1">
      <c r="B57" s="260"/>
      <c r="C57" s="264" t="s">
        <v>852</v>
      </c>
      <c r="D57" s="264"/>
      <c r="E57" s="264"/>
      <c r="F57" s="264"/>
      <c r="G57" s="264"/>
      <c r="H57" s="264"/>
      <c r="I57" s="264"/>
      <c r="J57" s="264"/>
      <c r="K57" s="262"/>
    </row>
    <row r="58" s="1" customFormat="1" ht="15" customHeight="1">
      <c r="B58" s="260"/>
      <c r="C58" s="266"/>
      <c r="D58" s="264" t="s">
        <v>853</v>
      </c>
      <c r="E58" s="264"/>
      <c r="F58" s="264"/>
      <c r="G58" s="264"/>
      <c r="H58" s="264"/>
      <c r="I58" s="264"/>
      <c r="J58" s="264"/>
      <c r="K58" s="262"/>
    </row>
    <row r="59" s="1" customFormat="1" ht="15" customHeight="1">
      <c r="B59" s="260"/>
      <c r="C59" s="266"/>
      <c r="D59" s="264" t="s">
        <v>854</v>
      </c>
      <c r="E59" s="264"/>
      <c r="F59" s="264"/>
      <c r="G59" s="264"/>
      <c r="H59" s="264"/>
      <c r="I59" s="264"/>
      <c r="J59" s="264"/>
      <c r="K59" s="262"/>
    </row>
    <row r="60" s="1" customFormat="1" ht="15" customHeight="1">
      <c r="B60" s="260"/>
      <c r="C60" s="266"/>
      <c r="D60" s="264" t="s">
        <v>855</v>
      </c>
      <c r="E60" s="264"/>
      <c r="F60" s="264"/>
      <c r="G60" s="264"/>
      <c r="H60" s="264"/>
      <c r="I60" s="264"/>
      <c r="J60" s="264"/>
      <c r="K60" s="262"/>
    </row>
    <row r="61" s="1" customFormat="1" ht="15" customHeight="1">
      <c r="B61" s="260"/>
      <c r="C61" s="266"/>
      <c r="D61" s="264" t="s">
        <v>856</v>
      </c>
      <c r="E61" s="264"/>
      <c r="F61" s="264"/>
      <c r="G61" s="264"/>
      <c r="H61" s="264"/>
      <c r="I61" s="264"/>
      <c r="J61" s="264"/>
      <c r="K61" s="262"/>
    </row>
    <row r="62" s="1" customFormat="1" ht="15" customHeight="1">
      <c r="B62" s="260"/>
      <c r="C62" s="266"/>
      <c r="D62" s="269" t="s">
        <v>857</v>
      </c>
      <c r="E62" s="269"/>
      <c r="F62" s="269"/>
      <c r="G62" s="269"/>
      <c r="H62" s="269"/>
      <c r="I62" s="269"/>
      <c r="J62" s="269"/>
      <c r="K62" s="262"/>
    </row>
    <row r="63" s="1" customFormat="1" ht="15" customHeight="1">
      <c r="B63" s="260"/>
      <c r="C63" s="266"/>
      <c r="D63" s="264" t="s">
        <v>858</v>
      </c>
      <c r="E63" s="264"/>
      <c r="F63" s="264"/>
      <c r="G63" s="264"/>
      <c r="H63" s="264"/>
      <c r="I63" s="264"/>
      <c r="J63" s="264"/>
      <c r="K63" s="262"/>
    </row>
    <row r="64" s="1" customFormat="1" ht="12.75" customHeight="1">
      <c r="B64" s="260"/>
      <c r="C64" s="266"/>
      <c r="D64" s="266"/>
      <c r="E64" s="270"/>
      <c r="F64" s="266"/>
      <c r="G64" s="266"/>
      <c r="H64" s="266"/>
      <c r="I64" s="266"/>
      <c r="J64" s="266"/>
      <c r="K64" s="262"/>
    </row>
    <row r="65" s="1" customFormat="1" ht="15" customHeight="1">
      <c r="B65" s="260"/>
      <c r="C65" s="266"/>
      <c r="D65" s="264" t="s">
        <v>859</v>
      </c>
      <c r="E65" s="264"/>
      <c r="F65" s="264"/>
      <c r="G65" s="264"/>
      <c r="H65" s="264"/>
      <c r="I65" s="264"/>
      <c r="J65" s="264"/>
      <c r="K65" s="262"/>
    </row>
    <row r="66" s="1" customFormat="1" ht="15" customHeight="1">
      <c r="B66" s="260"/>
      <c r="C66" s="266"/>
      <c r="D66" s="269" t="s">
        <v>860</v>
      </c>
      <c r="E66" s="269"/>
      <c r="F66" s="269"/>
      <c r="G66" s="269"/>
      <c r="H66" s="269"/>
      <c r="I66" s="269"/>
      <c r="J66" s="269"/>
      <c r="K66" s="262"/>
    </row>
    <row r="67" s="1" customFormat="1" ht="15" customHeight="1">
      <c r="B67" s="260"/>
      <c r="C67" s="266"/>
      <c r="D67" s="264" t="s">
        <v>861</v>
      </c>
      <c r="E67" s="264"/>
      <c r="F67" s="264"/>
      <c r="G67" s="264"/>
      <c r="H67" s="264"/>
      <c r="I67" s="264"/>
      <c r="J67" s="264"/>
      <c r="K67" s="262"/>
    </row>
    <row r="68" s="1" customFormat="1" ht="15" customHeight="1">
      <c r="B68" s="260"/>
      <c r="C68" s="266"/>
      <c r="D68" s="264" t="s">
        <v>862</v>
      </c>
      <c r="E68" s="264"/>
      <c r="F68" s="264"/>
      <c r="G68" s="264"/>
      <c r="H68" s="264"/>
      <c r="I68" s="264"/>
      <c r="J68" s="264"/>
      <c r="K68" s="262"/>
    </row>
    <row r="69" s="1" customFormat="1" ht="15" customHeight="1">
      <c r="B69" s="260"/>
      <c r="C69" s="266"/>
      <c r="D69" s="264" t="s">
        <v>863</v>
      </c>
      <c r="E69" s="264"/>
      <c r="F69" s="264"/>
      <c r="G69" s="264"/>
      <c r="H69" s="264"/>
      <c r="I69" s="264"/>
      <c r="J69" s="264"/>
      <c r="K69" s="262"/>
    </row>
    <row r="70" s="1" customFormat="1" ht="15" customHeight="1">
      <c r="B70" s="260"/>
      <c r="C70" s="266"/>
      <c r="D70" s="264" t="s">
        <v>864</v>
      </c>
      <c r="E70" s="264"/>
      <c r="F70" s="264"/>
      <c r="G70" s="264"/>
      <c r="H70" s="264"/>
      <c r="I70" s="264"/>
      <c r="J70" s="264"/>
      <c r="K70" s="262"/>
    </row>
    <row r="7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="1" customFormat="1" ht="45" customHeight="1">
      <c r="B75" s="279"/>
      <c r="C75" s="280" t="s">
        <v>865</v>
      </c>
      <c r="D75" s="280"/>
      <c r="E75" s="280"/>
      <c r="F75" s="280"/>
      <c r="G75" s="280"/>
      <c r="H75" s="280"/>
      <c r="I75" s="280"/>
      <c r="J75" s="280"/>
      <c r="K75" s="281"/>
    </row>
    <row r="76" s="1" customFormat="1" ht="17.25" customHeight="1">
      <c r="B76" s="279"/>
      <c r="C76" s="282" t="s">
        <v>866</v>
      </c>
      <c r="D76" s="282"/>
      <c r="E76" s="282"/>
      <c r="F76" s="282" t="s">
        <v>867</v>
      </c>
      <c r="G76" s="283"/>
      <c r="H76" s="282" t="s">
        <v>54</v>
      </c>
      <c r="I76" s="282" t="s">
        <v>57</v>
      </c>
      <c r="J76" s="282" t="s">
        <v>868</v>
      </c>
      <c r="K76" s="281"/>
    </row>
    <row r="77" s="1" customFormat="1" ht="17.25" customHeight="1">
      <c r="B77" s="279"/>
      <c r="C77" s="284" t="s">
        <v>869</v>
      </c>
      <c r="D77" s="284"/>
      <c r="E77" s="284"/>
      <c r="F77" s="285" t="s">
        <v>870</v>
      </c>
      <c r="G77" s="286"/>
      <c r="H77" s="284"/>
      <c r="I77" s="284"/>
      <c r="J77" s="284" t="s">
        <v>871</v>
      </c>
      <c r="K77" s="281"/>
    </row>
    <row r="78" s="1" customFormat="1" ht="5.25" customHeight="1">
      <c r="B78" s="279"/>
      <c r="C78" s="287"/>
      <c r="D78" s="287"/>
      <c r="E78" s="287"/>
      <c r="F78" s="287"/>
      <c r="G78" s="288"/>
      <c r="H78" s="287"/>
      <c r="I78" s="287"/>
      <c r="J78" s="287"/>
      <c r="K78" s="281"/>
    </row>
    <row r="79" s="1" customFormat="1" ht="15" customHeight="1">
      <c r="B79" s="279"/>
      <c r="C79" s="267" t="s">
        <v>53</v>
      </c>
      <c r="D79" s="289"/>
      <c r="E79" s="289"/>
      <c r="F79" s="290" t="s">
        <v>872</v>
      </c>
      <c r="G79" s="291"/>
      <c r="H79" s="267" t="s">
        <v>873</v>
      </c>
      <c r="I79" s="267" t="s">
        <v>874</v>
      </c>
      <c r="J79" s="267">
        <v>20</v>
      </c>
      <c r="K79" s="281"/>
    </row>
    <row r="80" s="1" customFormat="1" ht="15" customHeight="1">
      <c r="B80" s="279"/>
      <c r="C80" s="267" t="s">
        <v>875</v>
      </c>
      <c r="D80" s="267"/>
      <c r="E80" s="267"/>
      <c r="F80" s="290" t="s">
        <v>872</v>
      </c>
      <c r="G80" s="291"/>
      <c r="H80" s="267" t="s">
        <v>876</v>
      </c>
      <c r="I80" s="267" t="s">
        <v>874</v>
      </c>
      <c r="J80" s="267">
        <v>120</v>
      </c>
      <c r="K80" s="281"/>
    </row>
    <row r="81" s="1" customFormat="1" ht="15" customHeight="1">
      <c r="B81" s="292"/>
      <c r="C81" s="267" t="s">
        <v>877</v>
      </c>
      <c r="D81" s="267"/>
      <c r="E81" s="267"/>
      <c r="F81" s="290" t="s">
        <v>878</v>
      </c>
      <c r="G81" s="291"/>
      <c r="H81" s="267" t="s">
        <v>879</v>
      </c>
      <c r="I81" s="267" t="s">
        <v>874</v>
      </c>
      <c r="J81" s="267">
        <v>50</v>
      </c>
      <c r="K81" s="281"/>
    </row>
    <row r="82" s="1" customFormat="1" ht="15" customHeight="1">
      <c r="B82" s="292"/>
      <c r="C82" s="267" t="s">
        <v>880</v>
      </c>
      <c r="D82" s="267"/>
      <c r="E82" s="267"/>
      <c r="F82" s="290" t="s">
        <v>872</v>
      </c>
      <c r="G82" s="291"/>
      <c r="H82" s="267" t="s">
        <v>881</v>
      </c>
      <c r="I82" s="267" t="s">
        <v>882</v>
      </c>
      <c r="J82" s="267"/>
      <c r="K82" s="281"/>
    </row>
    <row r="83" s="1" customFormat="1" ht="15" customHeight="1">
      <c r="B83" s="292"/>
      <c r="C83" s="293" t="s">
        <v>883</v>
      </c>
      <c r="D83" s="293"/>
      <c r="E83" s="293"/>
      <c r="F83" s="294" t="s">
        <v>878</v>
      </c>
      <c r="G83" s="293"/>
      <c r="H83" s="293" t="s">
        <v>884</v>
      </c>
      <c r="I83" s="293" t="s">
        <v>874</v>
      </c>
      <c r="J83" s="293">
        <v>15</v>
      </c>
      <c r="K83" s="281"/>
    </row>
    <row r="84" s="1" customFormat="1" ht="15" customHeight="1">
      <c r="B84" s="292"/>
      <c r="C84" s="293" t="s">
        <v>885</v>
      </c>
      <c r="D84" s="293"/>
      <c r="E84" s="293"/>
      <c r="F84" s="294" t="s">
        <v>878</v>
      </c>
      <c r="G84" s="293"/>
      <c r="H84" s="293" t="s">
        <v>886</v>
      </c>
      <c r="I84" s="293" t="s">
        <v>874</v>
      </c>
      <c r="J84" s="293">
        <v>15</v>
      </c>
      <c r="K84" s="281"/>
    </row>
    <row r="85" s="1" customFormat="1" ht="15" customHeight="1">
      <c r="B85" s="292"/>
      <c r="C85" s="293" t="s">
        <v>887</v>
      </c>
      <c r="D85" s="293"/>
      <c r="E85" s="293"/>
      <c r="F85" s="294" t="s">
        <v>878</v>
      </c>
      <c r="G85" s="293"/>
      <c r="H85" s="293" t="s">
        <v>888</v>
      </c>
      <c r="I85" s="293" t="s">
        <v>874</v>
      </c>
      <c r="J85" s="293">
        <v>20</v>
      </c>
      <c r="K85" s="281"/>
    </row>
    <row r="86" s="1" customFormat="1" ht="15" customHeight="1">
      <c r="B86" s="292"/>
      <c r="C86" s="293" t="s">
        <v>889</v>
      </c>
      <c r="D86" s="293"/>
      <c r="E86" s="293"/>
      <c r="F86" s="294" t="s">
        <v>878</v>
      </c>
      <c r="G86" s="293"/>
      <c r="H86" s="293" t="s">
        <v>890</v>
      </c>
      <c r="I86" s="293" t="s">
        <v>874</v>
      </c>
      <c r="J86" s="293">
        <v>20</v>
      </c>
      <c r="K86" s="281"/>
    </row>
    <row r="87" s="1" customFormat="1" ht="15" customHeight="1">
      <c r="B87" s="292"/>
      <c r="C87" s="267" t="s">
        <v>891</v>
      </c>
      <c r="D87" s="267"/>
      <c r="E87" s="267"/>
      <c r="F87" s="290" t="s">
        <v>878</v>
      </c>
      <c r="G87" s="291"/>
      <c r="H87" s="267" t="s">
        <v>892</v>
      </c>
      <c r="I87" s="267" t="s">
        <v>874</v>
      </c>
      <c r="J87" s="267">
        <v>50</v>
      </c>
      <c r="K87" s="281"/>
    </row>
    <row r="88" s="1" customFormat="1" ht="15" customHeight="1">
      <c r="B88" s="292"/>
      <c r="C88" s="267" t="s">
        <v>893</v>
      </c>
      <c r="D88" s="267"/>
      <c r="E88" s="267"/>
      <c r="F88" s="290" t="s">
        <v>878</v>
      </c>
      <c r="G88" s="291"/>
      <c r="H88" s="267" t="s">
        <v>894</v>
      </c>
      <c r="I88" s="267" t="s">
        <v>874</v>
      </c>
      <c r="J88" s="267">
        <v>20</v>
      </c>
      <c r="K88" s="281"/>
    </row>
    <row r="89" s="1" customFormat="1" ht="15" customHeight="1">
      <c r="B89" s="292"/>
      <c r="C89" s="267" t="s">
        <v>895</v>
      </c>
      <c r="D89" s="267"/>
      <c r="E89" s="267"/>
      <c r="F89" s="290" t="s">
        <v>878</v>
      </c>
      <c r="G89" s="291"/>
      <c r="H89" s="267" t="s">
        <v>896</v>
      </c>
      <c r="I89" s="267" t="s">
        <v>874</v>
      </c>
      <c r="J89" s="267">
        <v>20</v>
      </c>
      <c r="K89" s="281"/>
    </row>
    <row r="90" s="1" customFormat="1" ht="15" customHeight="1">
      <c r="B90" s="292"/>
      <c r="C90" s="267" t="s">
        <v>897</v>
      </c>
      <c r="D90" s="267"/>
      <c r="E90" s="267"/>
      <c r="F90" s="290" t="s">
        <v>878</v>
      </c>
      <c r="G90" s="291"/>
      <c r="H90" s="267" t="s">
        <v>898</v>
      </c>
      <c r="I90" s="267" t="s">
        <v>874</v>
      </c>
      <c r="J90" s="267">
        <v>50</v>
      </c>
      <c r="K90" s="281"/>
    </row>
    <row r="91" s="1" customFormat="1" ht="15" customHeight="1">
      <c r="B91" s="292"/>
      <c r="C91" s="267" t="s">
        <v>899</v>
      </c>
      <c r="D91" s="267"/>
      <c r="E91" s="267"/>
      <c r="F91" s="290" t="s">
        <v>878</v>
      </c>
      <c r="G91" s="291"/>
      <c r="H91" s="267" t="s">
        <v>899</v>
      </c>
      <c r="I91" s="267" t="s">
        <v>874</v>
      </c>
      <c r="J91" s="267">
        <v>50</v>
      </c>
      <c r="K91" s="281"/>
    </row>
    <row r="92" s="1" customFormat="1" ht="15" customHeight="1">
      <c r="B92" s="292"/>
      <c r="C92" s="267" t="s">
        <v>900</v>
      </c>
      <c r="D92" s="267"/>
      <c r="E92" s="267"/>
      <c r="F92" s="290" t="s">
        <v>878</v>
      </c>
      <c r="G92" s="291"/>
      <c r="H92" s="267" t="s">
        <v>901</v>
      </c>
      <c r="I92" s="267" t="s">
        <v>874</v>
      </c>
      <c r="J92" s="267">
        <v>255</v>
      </c>
      <c r="K92" s="281"/>
    </row>
    <row r="93" s="1" customFormat="1" ht="15" customHeight="1">
      <c r="B93" s="292"/>
      <c r="C93" s="267" t="s">
        <v>902</v>
      </c>
      <c r="D93" s="267"/>
      <c r="E93" s="267"/>
      <c r="F93" s="290" t="s">
        <v>872</v>
      </c>
      <c r="G93" s="291"/>
      <c r="H93" s="267" t="s">
        <v>903</v>
      </c>
      <c r="I93" s="267" t="s">
        <v>904</v>
      </c>
      <c r="J93" s="267"/>
      <c r="K93" s="281"/>
    </row>
    <row r="94" s="1" customFormat="1" ht="15" customHeight="1">
      <c r="B94" s="292"/>
      <c r="C94" s="267" t="s">
        <v>905</v>
      </c>
      <c r="D94" s="267"/>
      <c r="E94" s="267"/>
      <c r="F94" s="290" t="s">
        <v>872</v>
      </c>
      <c r="G94" s="291"/>
      <c r="H94" s="267" t="s">
        <v>906</v>
      </c>
      <c r="I94" s="267" t="s">
        <v>907</v>
      </c>
      <c r="J94" s="267"/>
      <c r="K94" s="281"/>
    </row>
    <row r="95" s="1" customFormat="1" ht="15" customHeight="1">
      <c r="B95" s="292"/>
      <c r="C95" s="267" t="s">
        <v>908</v>
      </c>
      <c r="D95" s="267"/>
      <c r="E95" s="267"/>
      <c r="F95" s="290" t="s">
        <v>872</v>
      </c>
      <c r="G95" s="291"/>
      <c r="H95" s="267" t="s">
        <v>908</v>
      </c>
      <c r="I95" s="267" t="s">
        <v>907</v>
      </c>
      <c r="J95" s="267"/>
      <c r="K95" s="281"/>
    </row>
    <row r="96" s="1" customFormat="1" ht="15" customHeight="1">
      <c r="B96" s="292"/>
      <c r="C96" s="267" t="s">
        <v>38</v>
      </c>
      <c r="D96" s="267"/>
      <c r="E96" s="267"/>
      <c r="F96" s="290" t="s">
        <v>872</v>
      </c>
      <c r="G96" s="291"/>
      <c r="H96" s="267" t="s">
        <v>909</v>
      </c>
      <c r="I96" s="267" t="s">
        <v>907</v>
      </c>
      <c r="J96" s="267"/>
      <c r="K96" s="281"/>
    </row>
    <row r="97" s="1" customFormat="1" ht="15" customHeight="1">
      <c r="B97" s="292"/>
      <c r="C97" s="267" t="s">
        <v>48</v>
      </c>
      <c r="D97" s="267"/>
      <c r="E97" s="267"/>
      <c r="F97" s="290" t="s">
        <v>872</v>
      </c>
      <c r="G97" s="291"/>
      <c r="H97" s="267" t="s">
        <v>910</v>
      </c>
      <c r="I97" s="267" t="s">
        <v>907</v>
      </c>
      <c r="J97" s="267"/>
      <c r="K97" s="281"/>
    </row>
    <row r="98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="1" customFormat="1" ht="45" customHeight="1">
      <c r="B102" s="279"/>
      <c r="C102" s="280" t="s">
        <v>911</v>
      </c>
      <c r="D102" s="280"/>
      <c r="E102" s="280"/>
      <c r="F102" s="280"/>
      <c r="G102" s="280"/>
      <c r="H102" s="280"/>
      <c r="I102" s="280"/>
      <c r="J102" s="280"/>
      <c r="K102" s="281"/>
    </row>
    <row r="103" s="1" customFormat="1" ht="17.25" customHeight="1">
      <c r="B103" s="279"/>
      <c r="C103" s="282" t="s">
        <v>866</v>
      </c>
      <c r="D103" s="282"/>
      <c r="E103" s="282"/>
      <c r="F103" s="282" t="s">
        <v>867</v>
      </c>
      <c r="G103" s="283"/>
      <c r="H103" s="282" t="s">
        <v>54</v>
      </c>
      <c r="I103" s="282" t="s">
        <v>57</v>
      </c>
      <c r="J103" s="282" t="s">
        <v>868</v>
      </c>
      <c r="K103" s="281"/>
    </row>
    <row r="104" s="1" customFormat="1" ht="17.25" customHeight="1">
      <c r="B104" s="279"/>
      <c r="C104" s="284" t="s">
        <v>869</v>
      </c>
      <c r="D104" s="284"/>
      <c r="E104" s="284"/>
      <c r="F104" s="285" t="s">
        <v>870</v>
      </c>
      <c r="G104" s="286"/>
      <c r="H104" s="284"/>
      <c r="I104" s="284"/>
      <c r="J104" s="284" t="s">
        <v>871</v>
      </c>
      <c r="K104" s="281"/>
    </row>
    <row r="105" s="1" customFormat="1" ht="5.25" customHeight="1">
      <c r="B105" s="279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="1" customFormat="1" ht="15" customHeight="1">
      <c r="B106" s="279"/>
      <c r="C106" s="267" t="s">
        <v>53</v>
      </c>
      <c r="D106" s="289"/>
      <c r="E106" s="289"/>
      <c r="F106" s="290" t="s">
        <v>872</v>
      </c>
      <c r="G106" s="267"/>
      <c r="H106" s="267" t="s">
        <v>912</v>
      </c>
      <c r="I106" s="267" t="s">
        <v>874</v>
      </c>
      <c r="J106" s="267">
        <v>20</v>
      </c>
      <c r="K106" s="281"/>
    </row>
    <row r="107" s="1" customFormat="1" ht="15" customHeight="1">
      <c r="B107" s="279"/>
      <c r="C107" s="267" t="s">
        <v>875</v>
      </c>
      <c r="D107" s="267"/>
      <c r="E107" s="267"/>
      <c r="F107" s="290" t="s">
        <v>872</v>
      </c>
      <c r="G107" s="267"/>
      <c r="H107" s="267" t="s">
        <v>912</v>
      </c>
      <c r="I107" s="267" t="s">
        <v>874</v>
      </c>
      <c r="J107" s="267">
        <v>120</v>
      </c>
      <c r="K107" s="281"/>
    </row>
    <row r="108" s="1" customFormat="1" ht="15" customHeight="1">
      <c r="B108" s="292"/>
      <c r="C108" s="267" t="s">
        <v>877</v>
      </c>
      <c r="D108" s="267"/>
      <c r="E108" s="267"/>
      <c r="F108" s="290" t="s">
        <v>878</v>
      </c>
      <c r="G108" s="267"/>
      <c r="H108" s="267" t="s">
        <v>912</v>
      </c>
      <c r="I108" s="267" t="s">
        <v>874</v>
      </c>
      <c r="J108" s="267">
        <v>50</v>
      </c>
      <c r="K108" s="281"/>
    </row>
    <row r="109" s="1" customFormat="1" ht="15" customHeight="1">
      <c r="B109" s="292"/>
      <c r="C109" s="267" t="s">
        <v>880</v>
      </c>
      <c r="D109" s="267"/>
      <c r="E109" s="267"/>
      <c r="F109" s="290" t="s">
        <v>872</v>
      </c>
      <c r="G109" s="267"/>
      <c r="H109" s="267" t="s">
        <v>912</v>
      </c>
      <c r="I109" s="267" t="s">
        <v>882</v>
      </c>
      <c r="J109" s="267"/>
      <c r="K109" s="281"/>
    </row>
    <row r="110" s="1" customFormat="1" ht="15" customHeight="1">
      <c r="B110" s="292"/>
      <c r="C110" s="267" t="s">
        <v>891</v>
      </c>
      <c r="D110" s="267"/>
      <c r="E110" s="267"/>
      <c r="F110" s="290" t="s">
        <v>878</v>
      </c>
      <c r="G110" s="267"/>
      <c r="H110" s="267" t="s">
        <v>912</v>
      </c>
      <c r="I110" s="267" t="s">
        <v>874</v>
      </c>
      <c r="J110" s="267">
        <v>50</v>
      </c>
      <c r="K110" s="281"/>
    </row>
    <row r="111" s="1" customFormat="1" ht="15" customHeight="1">
      <c r="B111" s="292"/>
      <c r="C111" s="267" t="s">
        <v>899</v>
      </c>
      <c r="D111" s="267"/>
      <c r="E111" s="267"/>
      <c r="F111" s="290" t="s">
        <v>878</v>
      </c>
      <c r="G111" s="267"/>
      <c r="H111" s="267" t="s">
        <v>912</v>
      </c>
      <c r="I111" s="267" t="s">
        <v>874</v>
      </c>
      <c r="J111" s="267">
        <v>50</v>
      </c>
      <c r="K111" s="281"/>
    </row>
    <row r="112" s="1" customFormat="1" ht="15" customHeight="1">
      <c r="B112" s="292"/>
      <c r="C112" s="267" t="s">
        <v>897</v>
      </c>
      <c r="D112" s="267"/>
      <c r="E112" s="267"/>
      <c r="F112" s="290" t="s">
        <v>878</v>
      </c>
      <c r="G112" s="267"/>
      <c r="H112" s="267" t="s">
        <v>912</v>
      </c>
      <c r="I112" s="267" t="s">
        <v>874</v>
      </c>
      <c r="J112" s="267">
        <v>50</v>
      </c>
      <c r="K112" s="281"/>
    </row>
    <row r="113" s="1" customFormat="1" ht="15" customHeight="1">
      <c r="B113" s="292"/>
      <c r="C113" s="267" t="s">
        <v>53</v>
      </c>
      <c r="D113" s="267"/>
      <c r="E113" s="267"/>
      <c r="F113" s="290" t="s">
        <v>872</v>
      </c>
      <c r="G113" s="267"/>
      <c r="H113" s="267" t="s">
        <v>913</v>
      </c>
      <c r="I113" s="267" t="s">
        <v>874</v>
      </c>
      <c r="J113" s="267">
        <v>20</v>
      </c>
      <c r="K113" s="281"/>
    </row>
    <row r="114" s="1" customFormat="1" ht="15" customHeight="1">
      <c r="B114" s="292"/>
      <c r="C114" s="267" t="s">
        <v>914</v>
      </c>
      <c r="D114" s="267"/>
      <c r="E114" s="267"/>
      <c r="F114" s="290" t="s">
        <v>872</v>
      </c>
      <c r="G114" s="267"/>
      <c r="H114" s="267" t="s">
        <v>915</v>
      </c>
      <c r="I114" s="267" t="s">
        <v>874</v>
      </c>
      <c r="J114" s="267">
        <v>120</v>
      </c>
      <c r="K114" s="281"/>
    </row>
    <row r="115" s="1" customFormat="1" ht="15" customHeight="1">
      <c r="B115" s="292"/>
      <c r="C115" s="267" t="s">
        <v>38</v>
      </c>
      <c r="D115" s="267"/>
      <c r="E115" s="267"/>
      <c r="F115" s="290" t="s">
        <v>872</v>
      </c>
      <c r="G115" s="267"/>
      <c r="H115" s="267" t="s">
        <v>916</v>
      </c>
      <c r="I115" s="267" t="s">
        <v>907</v>
      </c>
      <c r="J115" s="267"/>
      <c r="K115" s="281"/>
    </row>
    <row r="116" s="1" customFormat="1" ht="15" customHeight="1">
      <c r="B116" s="292"/>
      <c r="C116" s="267" t="s">
        <v>48</v>
      </c>
      <c r="D116" s="267"/>
      <c r="E116" s="267"/>
      <c r="F116" s="290" t="s">
        <v>872</v>
      </c>
      <c r="G116" s="267"/>
      <c r="H116" s="267" t="s">
        <v>917</v>
      </c>
      <c r="I116" s="267" t="s">
        <v>907</v>
      </c>
      <c r="J116" s="267"/>
      <c r="K116" s="281"/>
    </row>
    <row r="117" s="1" customFormat="1" ht="15" customHeight="1">
      <c r="B117" s="292"/>
      <c r="C117" s="267" t="s">
        <v>57</v>
      </c>
      <c r="D117" s="267"/>
      <c r="E117" s="267"/>
      <c r="F117" s="290" t="s">
        <v>872</v>
      </c>
      <c r="G117" s="267"/>
      <c r="H117" s="267" t="s">
        <v>918</v>
      </c>
      <c r="I117" s="267" t="s">
        <v>919</v>
      </c>
      <c r="J117" s="267"/>
      <c r="K117" s="281"/>
    </row>
    <row r="118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="1" customFormat="1" ht="45" customHeight="1">
      <c r="B122" s="308"/>
      <c r="C122" s="258" t="s">
        <v>920</v>
      </c>
      <c r="D122" s="258"/>
      <c r="E122" s="258"/>
      <c r="F122" s="258"/>
      <c r="G122" s="258"/>
      <c r="H122" s="258"/>
      <c r="I122" s="258"/>
      <c r="J122" s="258"/>
      <c r="K122" s="309"/>
    </row>
    <row r="123" s="1" customFormat="1" ht="17.25" customHeight="1">
      <c r="B123" s="310"/>
      <c r="C123" s="282" t="s">
        <v>866</v>
      </c>
      <c r="D123" s="282"/>
      <c r="E123" s="282"/>
      <c r="F123" s="282" t="s">
        <v>867</v>
      </c>
      <c r="G123" s="283"/>
      <c r="H123" s="282" t="s">
        <v>54</v>
      </c>
      <c r="I123" s="282" t="s">
        <v>57</v>
      </c>
      <c r="J123" s="282" t="s">
        <v>868</v>
      </c>
      <c r="K123" s="311"/>
    </row>
    <row r="124" s="1" customFormat="1" ht="17.25" customHeight="1">
      <c r="B124" s="310"/>
      <c r="C124" s="284" t="s">
        <v>869</v>
      </c>
      <c r="D124" s="284"/>
      <c r="E124" s="284"/>
      <c r="F124" s="285" t="s">
        <v>870</v>
      </c>
      <c r="G124" s="286"/>
      <c r="H124" s="284"/>
      <c r="I124" s="284"/>
      <c r="J124" s="284" t="s">
        <v>871</v>
      </c>
      <c r="K124" s="311"/>
    </row>
    <row r="125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="1" customFormat="1" ht="15" customHeight="1">
      <c r="B126" s="312"/>
      <c r="C126" s="267" t="s">
        <v>875</v>
      </c>
      <c r="D126" s="289"/>
      <c r="E126" s="289"/>
      <c r="F126" s="290" t="s">
        <v>872</v>
      </c>
      <c r="G126" s="267"/>
      <c r="H126" s="267" t="s">
        <v>912</v>
      </c>
      <c r="I126" s="267" t="s">
        <v>874</v>
      </c>
      <c r="J126" s="267">
        <v>120</v>
      </c>
      <c r="K126" s="315"/>
    </row>
    <row r="127" s="1" customFormat="1" ht="15" customHeight="1">
      <c r="B127" s="312"/>
      <c r="C127" s="267" t="s">
        <v>921</v>
      </c>
      <c r="D127" s="267"/>
      <c r="E127" s="267"/>
      <c r="F127" s="290" t="s">
        <v>872</v>
      </c>
      <c r="G127" s="267"/>
      <c r="H127" s="267" t="s">
        <v>922</v>
      </c>
      <c r="I127" s="267" t="s">
        <v>874</v>
      </c>
      <c r="J127" s="267" t="s">
        <v>923</v>
      </c>
      <c r="K127" s="315"/>
    </row>
    <row r="128" s="1" customFormat="1" ht="15" customHeight="1">
      <c r="B128" s="312"/>
      <c r="C128" s="267" t="s">
        <v>820</v>
      </c>
      <c r="D128" s="267"/>
      <c r="E128" s="267"/>
      <c r="F128" s="290" t="s">
        <v>872</v>
      </c>
      <c r="G128" s="267"/>
      <c r="H128" s="267" t="s">
        <v>924</v>
      </c>
      <c r="I128" s="267" t="s">
        <v>874</v>
      </c>
      <c r="J128" s="267" t="s">
        <v>923</v>
      </c>
      <c r="K128" s="315"/>
    </row>
    <row r="129" s="1" customFormat="1" ht="15" customHeight="1">
      <c r="B129" s="312"/>
      <c r="C129" s="267" t="s">
        <v>883</v>
      </c>
      <c r="D129" s="267"/>
      <c r="E129" s="267"/>
      <c r="F129" s="290" t="s">
        <v>878</v>
      </c>
      <c r="G129" s="267"/>
      <c r="H129" s="267" t="s">
        <v>884</v>
      </c>
      <c r="I129" s="267" t="s">
        <v>874</v>
      </c>
      <c r="J129" s="267">
        <v>15</v>
      </c>
      <c r="K129" s="315"/>
    </row>
    <row r="130" s="1" customFormat="1" ht="15" customHeight="1">
      <c r="B130" s="312"/>
      <c r="C130" s="293" t="s">
        <v>885</v>
      </c>
      <c r="D130" s="293"/>
      <c r="E130" s="293"/>
      <c r="F130" s="294" t="s">
        <v>878</v>
      </c>
      <c r="G130" s="293"/>
      <c r="H130" s="293" t="s">
        <v>886</v>
      </c>
      <c r="I130" s="293" t="s">
        <v>874</v>
      </c>
      <c r="J130" s="293">
        <v>15</v>
      </c>
      <c r="K130" s="315"/>
    </row>
    <row r="131" s="1" customFormat="1" ht="15" customHeight="1">
      <c r="B131" s="312"/>
      <c r="C131" s="293" t="s">
        <v>887</v>
      </c>
      <c r="D131" s="293"/>
      <c r="E131" s="293"/>
      <c r="F131" s="294" t="s">
        <v>878</v>
      </c>
      <c r="G131" s="293"/>
      <c r="H131" s="293" t="s">
        <v>888</v>
      </c>
      <c r="I131" s="293" t="s">
        <v>874</v>
      </c>
      <c r="J131" s="293">
        <v>20</v>
      </c>
      <c r="K131" s="315"/>
    </row>
    <row r="132" s="1" customFormat="1" ht="15" customHeight="1">
      <c r="B132" s="312"/>
      <c r="C132" s="293" t="s">
        <v>889</v>
      </c>
      <c r="D132" s="293"/>
      <c r="E132" s="293"/>
      <c r="F132" s="294" t="s">
        <v>878</v>
      </c>
      <c r="G132" s="293"/>
      <c r="H132" s="293" t="s">
        <v>890</v>
      </c>
      <c r="I132" s="293" t="s">
        <v>874</v>
      </c>
      <c r="J132" s="293">
        <v>20</v>
      </c>
      <c r="K132" s="315"/>
    </row>
    <row r="133" s="1" customFormat="1" ht="15" customHeight="1">
      <c r="B133" s="312"/>
      <c r="C133" s="267" t="s">
        <v>877</v>
      </c>
      <c r="D133" s="267"/>
      <c r="E133" s="267"/>
      <c r="F133" s="290" t="s">
        <v>878</v>
      </c>
      <c r="G133" s="267"/>
      <c r="H133" s="267" t="s">
        <v>912</v>
      </c>
      <c r="I133" s="267" t="s">
        <v>874</v>
      </c>
      <c r="J133" s="267">
        <v>50</v>
      </c>
      <c r="K133" s="315"/>
    </row>
    <row r="134" s="1" customFormat="1" ht="15" customHeight="1">
      <c r="B134" s="312"/>
      <c r="C134" s="267" t="s">
        <v>891</v>
      </c>
      <c r="D134" s="267"/>
      <c r="E134" s="267"/>
      <c r="F134" s="290" t="s">
        <v>878</v>
      </c>
      <c r="G134" s="267"/>
      <c r="H134" s="267" t="s">
        <v>912</v>
      </c>
      <c r="I134" s="267" t="s">
        <v>874</v>
      </c>
      <c r="J134" s="267">
        <v>50</v>
      </c>
      <c r="K134" s="315"/>
    </row>
    <row r="135" s="1" customFormat="1" ht="15" customHeight="1">
      <c r="B135" s="312"/>
      <c r="C135" s="267" t="s">
        <v>897</v>
      </c>
      <c r="D135" s="267"/>
      <c r="E135" s="267"/>
      <c r="F135" s="290" t="s">
        <v>878</v>
      </c>
      <c r="G135" s="267"/>
      <c r="H135" s="267" t="s">
        <v>912</v>
      </c>
      <c r="I135" s="267" t="s">
        <v>874</v>
      </c>
      <c r="J135" s="267">
        <v>50</v>
      </c>
      <c r="K135" s="315"/>
    </row>
    <row r="136" s="1" customFormat="1" ht="15" customHeight="1">
      <c r="B136" s="312"/>
      <c r="C136" s="267" t="s">
        <v>899</v>
      </c>
      <c r="D136" s="267"/>
      <c r="E136" s="267"/>
      <c r="F136" s="290" t="s">
        <v>878</v>
      </c>
      <c r="G136" s="267"/>
      <c r="H136" s="267" t="s">
        <v>912</v>
      </c>
      <c r="I136" s="267" t="s">
        <v>874</v>
      </c>
      <c r="J136" s="267">
        <v>50</v>
      </c>
      <c r="K136" s="315"/>
    </row>
    <row r="137" s="1" customFormat="1" ht="15" customHeight="1">
      <c r="B137" s="312"/>
      <c r="C137" s="267" t="s">
        <v>900</v>
      </c>
      <c r="D137" s="267"/>
      <c r="E137" s="267"/>
      <c r="F137" s="290" t="s">
        <v>878</v>
      </c>
      <c r="G137" s="267"/>
      <c r="H137" s="267" t="s">
        <v>925</v>
      </c>
      <c r="I137" s="267" t="s">
        <v>874</v>
      </c>
      <c r="J137" s="267">
        <v>255</v>
      </c>
      <c r="K137" s="315"/>
    </row>
    <row r="138" s="1" customFormat="1" ht="15" customHeight="1">
      <c r="B138" s="312"/>
      <c r="C138" s="267" t="s">
        <v>902</v>
      </c>
      <c r="D138" s="267"/>
      <c r="E138" s="267"/>
      <c r="F138" s="290" t="s">
        <v>872</v>
      </c>
      <c r="G138" s="267"/>
      <c r="H138" s="267" t="s">
        <v>926</v>
      </c>
      <c r="I138" s="267" t="s">
        <v>904</v>
      </c>
      <c r="J138" s="267"/>
      <c r="K138" s="315"/>
    </row>
    <row r="139" s="1" customFormat="1" ht="15" customHeight="1">
      <c r="B139" s="312"/>
      <c r="C139" s="267" t="s">
        <v>905</v>
      </c>
      <c r="D139" s="267"/>
      <c r="E139" s="267"/>
      <c r="F139" s="290" t="s">
        <v>872</v>
      </c>
      <c r="G139" s="267"/>
      <c r="H139" s="267" t="s">
        <v>927</v>
      </c>
      <c r="I139" s="267" t="s">
        <v>907</v>
      </c>
      <c r="J139" s="267"/>
      <c r="K139" s="315"/>
    </row>
    <row r="140" s="1" customFormat="1" ht="15" customHeight="1">
      <c r="B140" s="312"/>
      <c r="C140" s="267" t="s">
        <v>908</v>
      </c>
      <c r="D140" s="267"/>
      <c r="E140" s="267"/>
      <c r="F140" s="290" t="s">
        <v>872</v>
      </c>
      <c r="G140" s="267"/>
      <c r="H140" s="267" t="s">
        <v>908</v>
      </c>
      <c r="I140" s="267" t="s">
        <v>907</v>
      </c>
      <c r="J140" s="267"/>
      <c r="K140" s="315"/>
    </row>
    <row r="141" s="1" customFormat="1" ht="15" customHeight="1">
      <c r="B141" s="312"/>
      <c r="C141" s="267" t="s">
        <v>38</v>
      </c>
      <c r="D141" s="267"/>
      <c r="E141" s="267"/>
      <c r="F141" s="290" t="s">
        <v>872</v>
      </c>
      <c r="G141" s="267"/>
      <c r="H141" s="267" t="s">
        <v>928</v>
      </c>
      <c r="I141" s="267" t="s">
        <v>907</v>
      </c>
      <c r="J141" s="267"/>
      <c r="K141" s="315"/>
    </row>
    <row r="142" s="1" customFormat="1" ht="15" customHeight="1">
      <c r="B142" s="312"/>
      <c r="C142" s="267" t="s">
        <v>929</v>
      </c>
      <c r="D142" s="267"/>
      <c r="E142" s="267"/>
      <c r="F142" s="290" t="s">
        <v>872</v>
      </c>
      <c r="G142" s="267"/>
      <c r="H142" s="267" t="s">
        <v>930</v>
      </c>
      <c r="I142" s="267" t="s">
        <v>907</v>
      </c>
      <c r="J142" s="267"/>
      <c r="K142" s="315"/>
    </row>
    <row r="143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="1" customFormat="1" ht="45" customHeight="1">
      <c r="B147" s="279"/>
      <c r="C147" s="280" t="s">
        <v>931</v>
      </c>
      <c r="D147" s="280"/>
      <c r="E147" s="280"/>
      <c r="F147" s="280"/>
      <c r="G147" s="280"/>
      <c r="H147" s="280"/>
      <c r="I147" s="280"/>
      <c r="J147" s="280"/>
      <c r="K147" s="281"/>
    </row>
    <row r="148" s="1" customFormat="1" ht="17.25" customHeight="1">
      <c r="B148" s="279"/>
      <c r="C148" s="282" t="s">
        <v>866</v>
      </c>
      <c r="D148" s="282"/>
      <c r="E148" s="282"/>
      <c r="F148" s="282" t="s">
        <v>867</v>
      </c>
      <c r="G148" s="283"/>
      <c r="H148" s="282" t="s">
        <v>54</v>
      </c>
      <c r="I148" s="282" t="s">
        <v>57</v>
      </c>
      <c r="J148" s="282" t="s">
        <v>868</v>
      </c>
      <c r="K148" s="281"/>
    </row>
    <row r="149" s="1" customFormat="1" ht="17.25" customHeight="1">
      <c r="B149" s="279"/>
      <c r="C149" s="284" t="s">
        <v>869</v>
      </c>
      <c r="D149" s="284"/>
      <c r="E149" s="284"/>
      <c r="F149" s="285" t="s">
        <v>870</v>
      </c>
      <c r="G149" s="286"/>
      <c r="H149" s="284"/>
      <c r="I149" s="284"/>
      <c r="J149" s="284" t="s">
        <v>871</v>
      </c>
      <c r="K149" s="281"/>
    </row>
    <row r="150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="1" customFormat="1" ht="15" customHeight="1">
      <c r="B151" s="292"/>
      <c r="C151" s="319" t="s">
        <v>875</v>
      </c>
      <c r="D151" s="267"/>
      <c r="E151" s="267"/>
      <c r="F151" s="320" t="s">
        <v>872</v>
      </c>
      <c r="G151" s="267"/>
      <c r="H151" s="319" t="s">
        <v>912</v>
      </c>
      <c r="I151" s="319" t="s">
        <v>874</v>
      </c>
      <c r="J151" s="319">
        <v>120</v>
      </c>
      <c r="K151" s="315"/>
    </row>
    <row r="152" s="1" customFormat="1" ht="15" customHeight="1">
      <c r="B152" s="292"/>
      <c r="C152" s="319" t="s">
        <v>921</v>
      </c>
      <c r="D152" s="267"/>
      <c r="E152" s="267"/>
      <c r="F152" s="320" t="s">
        <v>872</v>
      </c>
      <c r="G152" s="267"/>
      <c r="H152" s="319" t="s">
        <v>932</v>
      </c>
      <c r="I152" s="319" t="s">
        <v>874</v>
      </c>
      <c r="J152" s="319" t="s">
        <v>923</v>
      </c>
      <c r="K152" s="315"/>
    </row>
    <row r="153" s="1" customFormat="1" ht="15" customHeight="1">
      <c r="B153" s="292"/>
      <c r="C153" s="319" t="s">
        <v>820</v>
      </c>
      <c r="D153" s="267"/>
      <c r="E153" s="267"/>
      <c r="F153" s="320" t="s">
        <v>872</v>
      </c>
      <c r="G153" s="267"/>
      <c r="H153" s="319" t="s">
        <v>933</v>
      </c>
      <c r="I153" s="319" t="s">
        <v>874</v>
      </c>
      <c r="J153" s="319" t="s">
        <v>923</v>
      </c>
      <c r="K153" s="315"/>
    </row>
    <row r="154" s="1" customFormat="1" ht="15" customHeight="1">
      <c r="B154" s="292"/>
      <c r="C154" s="319" t="s">
        <v>877</v>
      </c>
      <c r="D154" s="267"/>
      <c r="E154" s="267"/>
      <c r="F154" s="320" t="s">
        <v>878</v>
      </c>
      <c r="G154" s="267"/>
      <c r="H154" s="319" t="s">
        <v>912</v>
      </c>
      <c r="I154" s="319" t="s">
        <v>874</v>
      </c>
      <c r="J154" s="319">
        <v>50</v>
      </c>
      <c r="K154" s="315"/>
    </row>
    <row r="155" s="1" customFormat="1" ht="15" customHeight="1">
      <c r="B155" s="292"/>
      <c r="C155" s="319" t="s">
        <v>880</v>
      </c>
      <c r="D155" s="267"/>
      <c r="E155" s="267"/>
      <c r="F155" s="320" t="s">
        <v>872</v>
      </c>
      <c r="G155" s="267"/>
      <c r="H155" s="319" t="s">
        <v>912</v>
      </c>
      <c r="I155" s="319" t="s">
        <v>882</v>
      </c>
      <c r="J155" s="319"/>
      <c r="K155" s="315"/>
    </row>
    <row r="156" s="1" customFormat="1" ht="15" customHeight="1">
      <c r="B156" s="292"/>
      <c r="C156" s="319" t="s">
        <v>891</v>
      </c>
      <c r="D156" s="267"/>
      <c r="E156" s="267"/>
      <c r="F156" s="320" t="s">
        <v>878</v>
      </c>
      <c r="G156" s="267"/>
      <c r="H156" s="319" t="s">
        <v>912</v>
      </c>
      <c r="I156" s="319" t="s">
        <v>874</v>
      </c>
      <c r="J156" s="319">
        <v>50</v>
      </c>
      <c r="K156" s="315"/>
    </row>
    <row r="157" s="1" customFormat="1" ht="15" customHeight="1">
      <c r="B157" s="292"/>
      <c r="C157" s="319" t="s">
        <v>899</v>
      </c>
      <c r="D157" s="267"/>
      <c r="E157" s="267"/>
      <c r="F157" s="320" t="s">
        <v>878</v>
      </c>
      <c r="G157" s="267"/>
      <c r="H157" s="319" t="s">
        <v>912</v>
      </c>
      <c r="I157" s="319" t="s">
        <v>874</v>
      </c>
      <c r="J157" s="319">
        <v>50</v>
      </c>
      <c r="K157" s="315"/>
    </row>
    <row r="158" s="1" customFormat="1" ht="15" customHeight="1">
      <c r="B158" s="292"/>
      <c r="C158" s="319" t="s">
        <v>897</v>
      </c>
      <c r="D158" s="267"/>
      <c r="E158" s="267"/>
      <c r="F158" s="320" t="s">
        <v>878</v>
      </c>
      <c r="G158" s="267"/>
      <c r="H158" s="319" t="s">
        <v>912</v>
      </c>
      <c r="I158" s="319" t="s">
        <v>874</v>
      </c>
      <c r="J158" s="319">
        <v>50</v>
      </c>
      <c r="K158" s="315"/>
    </row>
    <row r="159" s="1" customFormat="1" ht="15" customHeight="1">
      <c r="B159" s="292"/>
      <c r="C159" s="319" t="s">
        <v>82</v>
      </c>
      <c r="D159" s="267"/>
      <c r="E159" s="267"/>
      <c r="F159" s="320" t="s">
        <v>872</v>
      </c>
      <c r="G159" s="267"/>
      <c r="H159" s="319" t="s">
        <v>934</v>
      </c>
      <c r="I159" s="319" t="s">
        <v>874</v>
      </c>
      <c r="J159" s="319" t="s">
        <v>935</v>
      </c>
      <c r="K159" s="315"/>
    </row>
    <row r="160" s="1" customFormat="1" ht="15" customHeight="1">
      <c r="B160" s="292"/>
      <c r="C160" s="319" t="s">
        <v>936</v>
      </c>
      <c r="D160" s="267"/>
      <c r="E160" s="267"/>
      <c r="F160" s="320" t="s">
        <v>872</v>
      </c>
      <c r="G160" s="267"/>
      <c r="H160" s="319" t="s">
        <v>937</v>
      </c>
      <c r="I160" s="319" t="s">
        <v>907</v>
      </c>
      <c r="J160" s="319"/>
      <c r="K160" s="315"/>
    </row>
    <row r="16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="1" customFormat="1" ht="45" customHeight="1">
      <c r="B165" s="257"/>
      <c r="C165" s="258" t="s">
        <v>938</v>
      </c>
      <c r="D165" s="258"/>
      <c r="E165" s="258"/>
      <c r="F165" s="258"/>
      <c r="G165" s="258"/>
      <c r="H165" s="258"/>
      <c r="I165" s="258"/>
      <c r="J165" s="258"/>
      <c r="K165" s="259"/>
    </row>
    <row r="166" s="1" customFormat="1" ht="17.25" customHeight="1">
      <c r="B166" s="257"/>
      <c r="C166" s="282" t="s">
        <v>866</v>
      </c>
      <c r="D166" s="282"/>
      <c r="E166" s="282"/>
      <c r="F166" s="282" t="s">
        <v>867</v>
      </c>
      <c r="G166" s="324"/>
      <c r="H166" s="325" t="s">
        <v>54</v>
      </c>
      <c r="I166" s="325" t="s">
        <v>57</v>
      </c>
      <c r="J166" s="282" t="s">
        <v>868</v>
      </c>
      <c r="K166" s="259"/>
    </row>
    <row r="167" s="1" customFormat="1" ht="17.25" customHeight="1">
      <c r="B167" s="260"/>
      <c r="C167" s="284" t="s">
        <v>869</v>
      </c>
      <c r="D167" s="284"/>
      <c r="E167" s="284"/>
      <c r="F167" s="285" t="s">
        <v>870</v>
      </c>
      <c r="G167" s="326"/>
      <c r="H167" s="327"/>
      <c r="I167" s="327"/>
      <c r="J167" s="284" t="s">
        <v>871</v>
      </c>
      <c r="K167" s="262"/>
    </row>
    <row r="168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="1" customFormat="1" ht="15" customHeight="1">
      <c r="B169" s="292"/>
      <c r="C169" s="267" t="s">
        <v>875</v>
      </c>
      <c r="D169" s="267"/>
      <c r="E169" s="267"/>
      <c r="F169" s="290" t="s">
        <v>872</v>
      </c>
      <c r="G169" s="267"/>
      <c r="H169" s="267" t="s">
        <v>912</v>
      </c>
      <c r="I169" s="267" t="s">
        <v>874</v>
      </c>
      <c r="J169" s="267">
        <v>120</v>
      </c>
      <c r="K169" s="315"/>
    </row>
    <row r="170" s="1" customFormat="1" ht="15" customHeight="1">
      <c r="B170" s="292"/>
      <c r="C170" s="267" t="s">
        <v>921</v>
      </c>
      <c r="D170" s="267"/>
      <c r="E170" s="267"/>
      <c r="F170" s="290" t="s">
        <v>872</v>
      </c>
      <c r="G170" s="267"/>
      <c r="H170" s="267" t="s">
        <v>922</v>
      </c>
      <c r="I170" s="267" t="s">
        <v>874</v>
      </c>
      <c r="J170" s="267" t="s">
        <v>923</v>
      </c>
      <c r="K170" s="315"/>
    </row>
    <row r="171" s="1" customFormat="1" ht="15" customHeight="1">
      <c r="B171" s="292"/>
      <c r="C171" s="267" t="s">
        <v>820</v>
      </c>
      <c r="D171" s="267"/>
      <c r="E171" s="267"/>
      <c r="F171" s="290" t="s">
        <v>872</v>
      </c>
      <c r="G171" s="267"/>
      <c r="H171" s="267" t="s">
        <v>939</v>
      </c>
      <c r="I171" s="267" t="s">
        <v>874</v>
      </c>
      <c r="J171" s="267" t="s">
        <v>923</v>
      </c>
      <c r="K171" s="315"/>
    </row>
    <row r="172" s="1" customFormat="1" ht="15" customHeight="1">
      <c r="B172" s="292"/>
      <c r="C172" s="267" t="s">
        <v>877</v>
      </c>
      <c r="D172" s="267"/>
      <c r="E172" s="267"/>
      <c r="F172" s="290" t="s">
        <v>878</v>
      </c>
      <c r="G172" s="267"/>
      <c r="H172" s="267" t="s">
        <v>939</v>
      </c>
      <c r="I172" s="267" t="s">
        <v>874</v>
      </c>
      <c r="J172" s="267">
        <v>50</v>
      </c>
      <c r="K172" s="315"/>
    </row>
    <row r="173" s="1" customFormat="1" ht="15" customHeight="1">
      <c r="B173" s="292"/>
      <c r="C173" s="267" t="s">
        <v>880</v>
      </c>
      <c r="D173" s="267"/>
      <c r="E173" s="267"/>
      <c r="F173" s="290" t="s">
        <v>872</v>
      </c>
      <c r="G173" s="267"/>
      <c r="H173" s="267" t="s">
        <v>939</v>
      </c>
      <c r="I173" s="267" t="s">
        <v>882</v>
      </c>
      <c r="J173" s="267"/>
      <c r="K173" s="315"/>
    </row>
    <row r="174" s="1" customFormat="1" ht="15" customHeight="1">
      <c r="B174" s="292"/>
      <c r="C174" s="267" t="s">
        <v>891</v>
      </c>
      <c r="D174" s="267"/>
      <c r="E174" s="267"/>
      <c r="F174" s="290" t="s">
        <v>878</v>
      </c>
      <c r="G174" s="267"/>
      <c r="H174" s="267" t="s">
        <v>939</v>
      </c>
      <c r="I174" s="267" t="s">
        <v>874</v>
      </c>
      <c r="J174" s="267">
        <v>50</v>
      </c>
      <c r="K174" s="315"/>
    </row>
    <row r="175" s="1" customFormat="1" ht="15" customHeight="1">
      <c r="B175" s="292"/>
      <c r="C175" s="267" t="s">
        <v>899</v>
      </c>
      <c r="D175" s="267"/>
      <c r="E175" s="267"/>
      <c r="F175" s="290" t="s">
        <v>878</v>
      </c>
      <c r="G175" s="267"/>
      <c r="H175" s="267" t="s">
        <v>939</v>
      </c>
      <c r="I175" s="267" t="s">
        <v>874</v>
      </c>
      <c r="J175" s="267">
        <v>50</v>
      </c>
      <c r="K175" s="315"/>
    </row>
    <row r="176" s="1" customFormat="1" ht="15" customHeight="1">
      <c r="B176" s="292"/>
      <c r="C176" s="267" t="s">
        <v>897</v>
      </c>
      <c r="D176" s="267"/>
      <c r="E176" s="267"/>
      <c r="F176" s="290" t="s">
        <v>878</v>
      </c>
      <c r="G176" s="267"/>
      <c r="H176" s="267" t="s">
        <v>939</v>
      </c>
      <c r="I176" s="267" t="s">
        <v>874</v>
      </c>
      <c r="J176" s="267">
        <v>50</v>
      </c>
      <c r="K176" s="315"/>
    </row>
    <row r="177" s="1" customFormat="1" ht="15" customHeight="1">
      <c r="B177" s="292"/>
      <c r="C177" s="267" t="s">
        <v>115</v>
      </c>
      <c r="D177" s="267"/>
      <c r="E177" s="267"/>
      <c r="F177" s="290" t="s">
        <v>872</v>
      </c>
      <c r="G177" s="267"/>
      <c r="H177" s="267" t="s">
        <v>940</v>
      </c>
      <c r="I177" s="267" t="s">
        <v>941</v>
      </c>
      <c r="J177" s="267"/>
      <c r="K177" s="315"/>
    </row>
    <row r="178" s="1" customFormat="1" ht="15" customHeight="1">
      <c r="B178" s="292"/>
      <c r="C178" s="267" t="s">
        <v>57</v>
      </c>
      <c r="D178" s="267"/>
      <c r="E178" s="267"/>
      <c r="F178" s="290" t="s">
        <v>872</v>
      </c>
      <c r="G178" s="267"/>
      <c r="H178" s="267" t="s">
        <v>942</v>
      </c>
      <c r="I178" s="267" t="s">
        <v>943</v>
      </c>
      <c r="J178" s="267">
        <v>1</v>
      </c>
      <c r="K178" s="315"/>
    </row>
    <row r="179" s="1" customFormat="1" ht="15" customHeight="1">
      <c r="B179" s="292"/>
      <c r="C179" s="267" t="s">
        <v>53</v>
      </c>
      <c r="D179" s="267"/>
      <c r="E179" s="267"/>
      <c r="F179" s="290" t="s">
        <v>872</v>
      </c>
      <c r="G179" s="267"/>
      <c r="H179" s="267" t="s">
        <v>944</v>
      </c>
      <c r="I179" s="267" t="s">
        <v>874</v>
      </c>
      <c r="J179" s="267">
        <v>20</v>
      </c>
      <c r="K179" s="315"/>
    </row>
    <row r="180" s="1" customFormat="1" ht="15" customHeight="1">
      <c r="B180" s="292"/>
      <c r="C180" s="267" t="s">
        <v>54</v>
      </c>
      <c r="D180" s="267"/>
      <c r="E180" s="267"/>
      <c r="F180" s="290" t="s">
        <v>872</v>
      </c>
      <c r="G180" s="267"/>
      <c r="H180" s="267" t="s">
        <v>945</v>
      </c>
      <c r="I180" s="267" t="s">
        <v>874</v>
      </c>
      <c r="J180" s="267">
        <v>255</v>
      </c>
      <c r="K180" s="315"/>
    </row>
    <row r="181" s="1" customFormat="1" ht="15" customHeight="1">
      <c r="B181" s="292"/>
      <c r="C181" s="267" t="s">
        <v>116</v>
      </c>
      <c r="D181" s="267"/>
      <c r="E181" s="267"/>
      <c r="F181" s="290" t="s">
        <v>872</v>
      </c>
      <c r="G181" s="267"/>
      <c r="H181" s="267" t="s">
        <v>836</v>
      </c>
      <c r="I181" s="267" t="s">
        <v>874</v>
      </c>
      <c r="J181" s="267">
        <v>10</v>
      </c>
      <c r="K181" s="315"/>
    </row>
    <row r="182" s="1" customFormat="1" ht="15" customHeight="1">
      <c r="B182" s="292"/>
      <c r="C182" s="267" t="s">
        <v>117</v>
      </c>
      <c r="D182" s="267"/>
      <c r="E182" s="267"/>
      <c r="F182" s="290" t="s">
        <v>872</v>
      </c>
      <c r="G182" s="267"/>
      <c r="H182" s="267" t="s">
        <v>946</v>
      </c>
      <c r="I182" s="267" t="s">
        <v>907</v>
      </c>
      <c r="J182" s="267"/>
      <c r="K182" s="315"/>
    </row>
    <row r="183" s="1" customFormat="1" ht="15" customHeight="1">
      <c r="B183" s="292"/>
      <c r="C183" s="267" t="s">
        <v>947</v>
      </c>
      <c r="D183" s="267"/>
      <c r="E183" s="267"/>
      <c r="F183" s="290" t="s">
        <v>872</v>
      </c>
      <c r="G183" s="267"/>
      <c r="H183" s="267" t="s">
        <v>948</v>
      </c>
      <c r="I183" s="267" t="s">
        <v>907</v>
      </c>
      <c r="J183" s="267"/>
      <c r="K183" s="315"/>
    </row>
    <row r="184" s="1" customFormat="1" ht="15" customHeight="1">
      <c r="B184" s="292"/>
      <c r="C184" s="267" t="s">
        <v>936</v>
      </c>
      <c r="D184" s="267"/>
      <c r="E184" s="267"/>
      <c r="F184" s="290" t="s">
        <v>872</v>
      </c>
      <c r="G184" s="267"/>
      <c r="H184" s="267" t="s">
        <v>949</v>
      </c>
      <c r="I184" s="267" t="s">
        <v>907</v>
      </c>
      <c r="J184" s="267"/>
      <c r="K184" s="315"/>
    </row>
    <row r="185" s="1" customFormat="1" ht="15" customHeight="1">
      <c r="B185" s="292"/>
      <c r="C185" s="267" t="s">
        <v>119</v>
      </c>
      <c r="D185" s="267"/>
      <c r="E185" s="267"/>
      <c r="F185" s="290" t="s">
        <v>878</v>
      </c>
      <c r="G185" s="267"/>
      <c r="H185" s="267" t="s">
        <v>950</v>
      </c>
      <c r="I185" s="267" t="s">
        <v>874</v>
      </c>
      <c r="J185" s="267">
        <v>50</v>
      </c>
      <c r="K185" s="315"/>
    </row>
    <row r="186" s="1" customFormat="1" ht="15" customHeight="1">
      <c r="B186" s="292"/>
      <c r="C186" s="267" t="s">
        <v>951</v>
      </c>
      <c r="D186" s="267"/>
      <c r="E186" s="267"/>
      <c r="F186" s="290" t="s">
        <v>878</v>
      </c>
      <c r="G186" s="267"/>
      <c r="H186" s="267" t="s">
        <v>952</v>
      </c>
      <c r="I186" s="267" t="s">
        <v>953</v>
      </c>
      <c r="J186" s="267"/>
      <c r="K186" s="315"/>
    </row>
    <row r="187" s="1" customFormat="1" ht="15" customHeight="1">
      <c r="B187" s="292"/>
      <c r="C187" s="267" t="s">
        <v>954</v>
      </c>
      <c r="D187" s="267"/>
      <c r="E187" s="267"/>
      <c r="F187" s="290" t="s">
        <v>878</v>
      </c>
      <c r="G187" s="267"/>
      <c r="H187" s="267" t="s">
        <v>955</v>
      </c>
      <c r="I187" s="267" t="s">
        <v>953</v>
      </c>
      <c r="J187" s="267"/>
      <c r="K187" s="315"/>
    </row>
    <row r="188" s="1" customFormat="1" ht="15" customHeight="1">
      <c r="B188" s="292"/>
      <c r="C188" s="267" t="s">
        <v>956</v>
      </c>
      <c r="D188" s="267"/>
      <c r="E188" s="267"/>
      <c r="F188" s="290" t="s">
        <v>878</v>
      </c>
      <c r="G188" s="267"/>
      <c r="H188" s="267" t="s">
        <v>957</v>
      </c>
      <c r="I188" s="267" t="s">
        <v>953</v>
      </c>
      <c r="J188" s="267"/>
      <c r="K188" s="315"/>
    </row>
    <row r="189" s="1" customFormat="1" ht="15" customHeight="1">
      <c r="B189" s="292"/>
      <c r="C189" s="328" t="s">
        <v>958</v>
      </c>
      <c r="D189" s="267"/>
      <c r="E189" s="267"/>
      <c r="F189" s="290" t="s">
        <v>878</v>
      </c>
      <c r="G189" s="267"/>
      <c r="H189" s="267" t="s">
        <v>959</v>
      </c>
      <c r="I189" s="267" t="s">
        <v>960</v>
      </c>
      <c r="J189" s="329" t="s">
        <v>961</v>
      </c>
      <c r="K189" s="315"/>
    </row>
    <row r="190" s="1" customFormat="1" ht="15" customHeight="1">
      <c r="B190" s="292"/>
      <c r="C190" s="328" t="s">
        <v>42</v>
      </c>
      <c r="D190" s="267"/>
      <c r="E190" s="267"/>
      <c r="F190" s="290" t="s">
        <v>872</v>
      </c>
      <c r="G190" s="267"/>
      <c r="H190" s="264" t="s">
        <v>962</v>
      </c>
      <c r="I190" s="267" t="s">
        <v>963</v>
      </c>
      <c r="J190" s="267"/>
      <c r="K190" s="315"/>
    </row>
    <row r="191" s="1" customFormat="1" ht="15" customHeight="1">
      <c r="B191" s="292"/>
      <c r="C191" s="328" t="s">
        <v>964</v>
      </c>
      <c r="D191" s="267"/>
      <c r="E191" s="267"/>
      <c r="F191" s="290" t="s">
        <v>872</v>
      </c>
      <c r="G191" s="267"/>
      <c r="H191" s="267" t="s">
        <v>965</v>
      </c>
      <c r="I191" s="267" t="s">
        <v>907</v>
      </c>
      <c r="J191" s="267"/>
      <c r="K191" s="315"/>
    </row>
    <row r="192" s="1" customFormat="1" ht="15" customHeight="1">
      <c r="B192" s="292"/>
      <c r="C192" s="328" t="s">
        <v>966</v>
      </c>
      <c r="D192" s="267"/>
      <c r="E192" s="267"/>
      <c r="F192" s="290" t="s">
        <v>872</v>
      </c>
      <c r="G192" s="267"/>
      <c r="H192" s="267" t="s">
        <v>967</v>
      </c>
      <c r="I192" s="267" t="s">
        <v>907</v>
      </c>
      <c r="J192" s="267"/>
      <c r="K192" s="315"/>
    </row>
    <row r="193" s="1" customFormat="1" ht="15" customHeight="1">
      <c r="B193" s="292"/>
      <c r="C193" s="328" t="s">
        <v>968</v>
      </c>
      <c r="D193" s="267"/>
      <c r="E193" s="267"/>
      <c r="F193" s="290" t="s">
        <v>878</v>
      </c>
      <c r="G193" s="267"/>
      <c r="H193" s="267" t="s">
        <v>969</v>
      </c>
      <c r="I193" s="267" t="s">
        <v>907</v>
      </c>
      <c r="J193" s="267"/>
      <c r="K193" s="315"/>
    </row>
    <row r="194" s="1" customFormat="1" ht="15" customHeight="1">
      <c r="B194" s="321"/>
      <c r="C194" s="330"/>
      <c r="D194" s="301"/>
      <c r="E194" s="301"/>
      <c r="F194" s="301"/>
      <c r="G194" s="301"/>
      <c r="H194" s="301"/>
      <c r="I194" s="301"/>
      <c r="J194" s="301"/>
      <c r="K194" s="322"/>
    </row>
    <row r="195" s="1" customFormat="1" ht="18.75" customHeight="1">
      <c r="B195" s="303"/>
      <c r="C195" s="313"/>
      <c r="D195" s="313"/>
      <c r="E195" s="313"/>
      <c r="F195" s="323"/>
      <c r="G195" s="313"/>
      <c r="H195" s="313"/>
      <c r="I195" s="313"/>
      <c r="J195" s="313"/>
      <c r="K195" s="303"/>
    </row>
    <row r="196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="1" customFormat="1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="1" customFormat="1" ht="21">
      <c r="B199" s="257"/>
      <c r="C199" s="258" t="s">
        <v>970</v>
      </c>
      <c r="D199" s="258"/>
      <c r="E199" s="258"/>
      <c r="F199" s="258"/>
      <c r="G199" s="258"/>
      <c r="H199" s="258"/>
      <c r="I199" s="258"/>
      <c r="J199" s="258"/>
      <c r="K199" s="259"/>
    </row>
    <row r="200" s="1" customFormat="1" ht="25.5" customHeight="1">
      <c r="B200" s="257"/>
      <c r="C200" s="331" t="s">
        <v>971</v>
      </c>
      <c r="D200" s="331"/>
      <c r="E200" s="331"/>
      <c r="F200" s="331" t="s">
        <v>972</v>
      </c>
      <c r="G200" s="332"/>
      <c r="H200" s="331" t="s">
        <v>973</v>
      </c>
      <c r="I200" s="331"/>
      <c r="J200" s="331"/>
      <c r="K200" s="259"/>
    </row>
    <row r="201" s="1" customFormat="1" ht="5.25" customHeight="1">
      <c r="B201" s="292"/>
      <c r="C201" s="287"/>
      <c r="D201" s="287"/>
      <c r="E201" s="287"/>
      <c r="F201" s="287"/>
      <c r="G201" s="313"/>
      <c r="H201" s="287"/>
      <c r="I201" s="287"/>
      <c r="J201" s="287"/>
      <c r="K201" s="315"/>
    </row>
    <row r="202" s="1" customFormat="1" ht="15" customHeight="1">
      <c r="B202" s="292"/>
      <c r="C202" s="267" t="s">
        <v>963</v>
      </c>
      <c r="D202" s="267"/>
      <c r="E202" s="267"/>
      <c r="F202" s="290" t="s">
        <v>43</v>
      </c>
      <c r="G202" s="267"/>
      <c r="H202" s="267" t="s">
        <v>974</v>
      </c>
      <c r="I202" s="267"/>
      <c r="J202" s="267"/>
      <c r="K202" s="315"/>
    </row>
    <row r="203" s="1" customFormat="1" ht="15" customHeight="1">
      <c r="B203" s="292"/>
      <c r="C203" s="267"/>
      <c r="D203" s="267"/>
      <c r="E203" s="267"/>
      <c r="F203" s="290" t="s">
        <v>44</v>
      </c>
      <c r="G203" s="267"/>
      <c r="H203" s="267" t="s">
        <v>975</v>
      </c>
      <c r="I203" s="267"/>
      <c r="J203" s="267"/>
      <c r="K203" s="315"/>
    </row>
    <row r="204" s="1" customFormat="1" ht="15" customHeight="1">
      <c r="B204" s="292"/>
      <c r="C204" s="267"/>
      <c r="D204" s="267"/>
      <c r="E204" s="267"/>
      <c r="F204" s="290" t="s">
        <v>47</v>
      </c>
      <c r="G204" s="267"/>
      <c r="H204" s="267" t="s">
        <v>976</v>
      </c>
      <c r="I204" s="267"/>
      <c r="J204" s="267"/>
      <c r="K204" s="315"/>
    </row>
    <row r="205" s="1" customFormat="1" ht="15" customHeight="1">
      <c r="B205" s="292"/>
      <c r="C205" s="267"/>
      <c r="D205" s="267"/>
      <c r="E205" s="267"/>
      <c r="F205" s="290" t="s">
        <v>45</v>
      </c>
      <c r="G205" s="267"/>
      <c r="H205" s="267" t="s">
        <v>977</v>
      </c>
      <c r="I205" s="267"/>
      <c r="J205" s="267"/>
      <c r="K205" s="315"/>
    </row>
    <row r="206" s="1" customFormat="1" ht="15" customHeight="1">
      <c r="B206" s="292"/>
      <c r="C206" s="267"/>
      <c r="D206" s="267"/>
      <c r="E206" s="267"/>
      <c r="F206" s="290" t="s">
        <v>46</v>
      </c>
      <c r="G206" s="267"/>
      <c r="H206" s="267" t="s">
        <v>978</v>
      </c>
      <c r="I206" s="267"/>
      <c r="J206" s="267"/>
      <c r="K206" s="315"/>
    </row>
    <row r="207" s="1" customFormat="1" ht="15" customHeight="1">
      <c r="B207" s="292"/>
      <c r="C207" s="267"/>
      <c r="D207" s="267"/>
      <c r="E207" s="267"/>
      <c r="F207" s="290"/>
      <c r="G207" s="267"/>
      <c r="H207" s="267"/>
      <c r="I207" s="267"/>
      <c r="J207" s="267"/>
      <c r="K207" s="315"/>
    </row>
    <row r="208" s="1" customFormat="1" ht="15" customHeight="1">
      <c r="B208" s="292"/>
      <c r="C208" s="267" t="s">
        <v>919</v>
      </c>
      <c r="D208" s="267"/>
      <c r="E208" s="267"/>
      <c r="F208" s="290" t="s">
        <v>76</v>
      </c>
      <c r="G208" s="267"/>
      <c r="H208" s="267" t="s">
        <v>979</v>
      </c>
      <c r="I208" s="267"/>
      <c r="J208" s="267"/>
      <c r="K208" s="315"/>
    </row>
    <row r="209" s="1" customFormat="1" ht="15" customHeight="1">
      <c r="B209" s="292"/>
      <c r="C209" s="267"/>
      <c r="D209" s="267"/>
      <c r="E209" s="267"/>
      <c r="F209" s="290" t="s">
        <v>815</v>
      </c>
      <c r="G209" s="267"/>
      <c r="H209" s="267" t="s">
        <v>816</v>
      </c>
      <c r="I209" s="267"/>
      <c r="J209" s="267"/>
      <c r="K209" s="315"/>
    </row>
    <row r="210" s="1" customFormat="1" ht="15" customHeight="1">
      <c r="B210" s="292"/>
      <c r="C210" s="267"/>
      <c r="D210" s="267"/>
      <c r="E210" s="267"/>
      <c r="F210" s="290" t="s">
        <v>813</v>
      </c>
      <c r="G210" s="267"/>
      <c r="H210" s="267" t="s">
        <v>980</v>
      </c>
      <c r="I210" s="267"/>
      <c r="J210" s="267"/>
      <c r="K210" s="315"/>
    </row>
    <row r="211" s="1" customFormat="1" ht="15" customHeight="1">
      <c r="B211" s="333"/>
      <c r="C211" s="267"/>
      <c r="D211" s="267"/>
      <c r="E211" s="267"/>
      <c r="F211" s="290" t="s">
        <v>817</v>
      </c>
      <c r="G211" s="328"/>
      <c r="H211" s="319" t="s">
        <v>818</v>
      </c>
      <c r="I211" s="319"/>
      <c r="J211" s="319"/>
      <c r="K211" s="334"/>
    </row>
    <row r="212" s="1" customFormat="1" ht="15" customHeight="1">
      <c r="B212" s="333"/>
      <c r="C212" s="267"/>
      <c r="D212" s="267"/>
      <c r="E212" s="267"/>
      <c r="F212" s="290" t="s">
        <v>718</v>
      </c>
      <c r="G212" s="328"/>
      <c r="H212" s="319" t="s">
        <v>795</v>
      </c>
      <c r="I212" s="319"/>
      <c r="J212" s="319"/>
      <c r="K212" s="334"/>
    </row>
    <row r="213" s="1" customFormat="1" ht="15" customHeight="1">
      <c r="B213" s="333"/>
      <c r="C213" s="267"/>
      <c r="D213" s="267"/>
      <c r="E213" s="267"/>
      <c r="F213" s="290"/>
      <c r="G213" s="328"/>
      <c r="H213" s="319"/>
      <c r="I213" s="319"/>
      <c r="J213" s="319"/>
      <c r="K213" s="334"/>
    </row>
    <row r="214" s="1" customFormat="1" ht="15" customHeight="1">
      <c r="B214" s="333"/>
      <c r="C214" s="267" t="s">
        <v>943</v>
      </c>
      <c r="D214" s="267"/>
      <c r="E214" s="267"/>
      <c r="F214" s="290">
        <v>1</v>
      </c>
      <c r="G214" s="328"/>
      <c r="H214" s="319" t="s">
        <v>981</v>
      </c>
      <c r="I214" s="319"/>
      <c r="J214" s="319"/>
      <c r="K214" s="334"/>
    </row>
    <row r="215" s="1" customFormat="1" ht="15" customHeight="1">
      <c r="B215" s="333"/>
      <c r="C215" s="267"/>
      <c r="D215" s="267"/>
      <c r="E215" s="267"/>
      <c r="F215" s="290">
        <v>2</v>
      </c>
      <c r="G215" s="328"/>
      <c r="H215" s="319" t="s">
        <v>982</v>
      </c>
      <c r="I215" s="319"/>
      <c r="J215" s="319"/>
      <c r="K215" s="334"/>
    </row>
    <row r="216" s="1" customFormat="1" ht="15" customHeight="1">
      <c r="B216" s="333"/>
      <c r="C216" s="267"/>
      <c r="D216" s="267"/>
      <c r="E216" s="267"/>
      <c r="F216" s="290">
        <v>3</v>
      </c>
      <c r="G216" s="328"/>
      <c r="H216" s="319" t="s">
        <v>983</v>
      </c>
      <c r="I216" s="319"/>
      <c r="J216" s="319"/>
      <c r="K216" s="334"/>
    </row>
    <row r="217" s="1" customFormat="1" ht="15" customHeight="1">
      <c r="B217" s="333"/>
      <c r="C217" s="267"/>
      <c r="D217" s="267"/>
      <c r="E217" s="267"/>
      <c r="F217" s="290">
        <v>4</v>
      </c>
      <c r="G217" s="328"/>
      <c r="H217" s="319" t="s">
        <v>984</v>
      </c>
      <c r="I217" s="319"/>
      <c r="J217" s="319"/>
      <c r="K217" s="334"/>
    </row>
    <row r="218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x-PC\x</dc:creator>
  <cp:lastModifiedBy>x-PC\x</cp:lastModifiedBy>
  <dcterms:created xsi:type="dcterms:W3CDTF">2022-12-13T12:19:55Z</dcterms:created>
  <dcterms:modified xsi:type="dcterms:W3CDTF">2022-12-13T12:20:01Z</dcterms:modified>
</cp:coreProperties>
</file>